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7655" windowHeight="81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Hoja1!$B$13:$H$19</definedName>
  </definedNames>
  <calcPr calcId="124519"/>
</workbook>
</file>

<file path=xl/calcChain.xml><?xml version="1.0" encoding="utf-8"?>
<calcChain xmlns="http://schemas.openxmlformats.org/spreadsheetml/2006/main">
  <c r="B42" i="1"/>
  <c r="B43"/>
  <c r="B37"/>
  <c r="B36"/>
  <c r="B35"/>
  <c r="B34"/>
  <c r="M23"/>
  <c r="B33"/>
  <c r="C29"/>
  <c r="D29"/>
  <c r="E29"/>
  <c r="F29"/>
  <c r="G29"/>
  <c r="H29"/>
  <c r="I29"/>
  <c r="J29"/>
  <c r="K29"/>
  <c r="L29"/>
  <c r="M29"/>
  <c r="B29"/>
  <c r="C28"/>
  <c r="D28"/>
  <c r="E28"/>
  <c r="F28"/>
  <c r="G28"/>
  <c r="H28"/>
  <c r="I28"/>
  <c r="J28"/>
  <c r="K28"/>
  <c r="L28"/>
  <c r="M28"/>
  <c r="B28"/>
  <c r="C27"/>
  <c r="D27"/>
  <c r="E27"/>
  <c r="F27"/>
  <c r="G27"/>
  <c r="H27"/>
  <c r="I27"/>
  <c r="J27"/>
  <c r="K27"/>
  <c r="L27"/>
  <c r="M27"/>
  <c r="B27"/>
  <c r="C26"/>
  <c r="D26"/>
  <c r="E26"/>
  <c r="F26"/>
  <c r="G26"/>
  <c r="H26"/>
  <c r="I26"/>
  <c r="J26"/>
  <c r="K26"/>
  <c r="L26"/>
  <c r="M26"/>
  <c r="B26"/>
  <c r="I25"/>
  <c r="J25"/>
  <c r="K25"/>
  <c r="L25"/>
  <c r="M25"/>
  <c r="H25"/>
  <c r="G25"/>
  <c r="F25"/>
  <c r="E25"/>
  <c r="D25"/>
  <c r="C25"/>
  <c r="B25"/>
  <c r="B23"/>
  <c r="B24"/>
  <c r="C24" l="1"/>
  <c r="D24"/>
  <c r="E24"/>
  <c r="F24"/>
  <c r="G24"/>
  <c r="H24"/>
  <c r="I24"/>
  <c r="J24"/>
  <c r="K24"/>
  <c r="L24"/>
  <c r="M24"/>
  <c r="C23"/>
  <c r="D23"/>
  <c r="E23"/>
  <c r="F23"/>
  <c r="G23"/>
  <c r="H23"/>
  <c r="I23"/>
  <c r="J23"/>
  <c r="K23"/>
  <c r="L23"/>
  <c r="C19"/>
  <c r="D19"/>
  <c r="E19"/>
  <c r="F19"/>
  <c r="G19"/>
  <c r="H19"/>
  <c r="B19"/>
  <c r="C18"/>
  <c r="D18"/>
  <c r="E18"/>
  <c r="F18"/>
  <c r="G18"/>
  <c r="H18"/>
  <c r="C17"/>
  <c r="D17"/>
  <c r="E17"/>
  <c r="F17"/>
  <c r="G17"/>
  <c r="H17"/>
  <c r="C16"/>
  <c r="D16"/>
  <c r="E16"/>
  <c r="F16"/>
  <c r="G16"/>
  <c r="H16"/>
  <c r="C15"/>
  <c r="D15"/>
  <c r="E15"/>
  <c r="F15"/>
  <c r="G15"/>
  <c r="H15"/>
  <c r="C14"/>
  <c r="D14"/>
  <c r="E14"/>
  <c r="F14"/>
  <c r="G14"/>
  <c r="H14"/>
  <c r="B18"/>
  <c r="B17"/>
  <c r="B16"/>
  <c r="B15"/>
  <c r="B14"/>
</calcChain>
</file>

<file path=xl/sharedStrings.xml><?xml version="1.0" encoding="utf-8"?>
<sst xmlns="http://schemas.openxmlformats.org/spreadsheetml/2006/main" count="103" uniqueCount="73">
  <si>
    <t>Prespuesto Familiar</t>
  </si>
  <si>
    <t>Integrantes de La Familia</t>
  </si>
  <si>
    <t>Papá:</t>
  </si>
  <si>
    <t>Mamá:</t>
  </si>
  <si>
    <t>Hija Mayor:</t>
  </si>
  <si>
    <t>Hija Menor:</t>
  </si>
  <si>
    <t>Francisca Ortega</t>
  </si>
  <si>
    <t>Catherine Villón</t>
  </si>
  <si>
    <t>Ingresos Mensuales</t>
  </si>
  <si>
    <t>Gastos Diarios</t>
  </si>
  <si>
    <t>Desayuno</t>
  </si>
  <si>
    <t>Almuerzo</t>
  </si>
  <si>
    <t>Merienda</t>
  </si>
  <si>
    <t>Tranporte</t>
  </si>
  <si>
    <t>Varios</t>
  </si>
  <si>
    <t>Total</t>
  </si>
  <si>
    <t>Lunes</t>
  </si>
  <si>
    <t>Martes</t>
  </si>
  <si>
    <t>Miercoles</t>
  </si>
  <si>
    <t>Jueves</t>
  </si>
  <si>
    <t>Viernes</t>
  </si>
  <si>
    <t>Domingo</t>
  </si>
  <si>
    <t>Sábado</t>
  </si>
  <si>
    <t>Transporte</t>
  </si>
  <si>
    <t>Gastos Mensuales</t>
  </si>
  <si>
    <t>Pagos</t>
  </si>
  <si>
    <t>Alimentación</t>
  </si>
  <si>
    <t>Ropa</t>
  </si>
  <si>
    <t>Estudios</t>
  </si>
  <si>
    <t>Servicios Basicos</t>
  </si>
  <si>
    <t>Utiles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</si>
  <si>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</si>
  <si>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</si>
  <si>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</si>
  <si>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</si>
  <si>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</si>
  <si>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</si>
  <si>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</si>
  <si>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</si>
  <si>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</si>
  <si>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</si>
  <si>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</si>
  <si>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</si>
  <si>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Carros 2</t>
  </si>
  <si>
    <t>Celular</t>
  </si>
  <si>
    <t>Expreso</t>
  </si>
  <si>
    <t>Libros</t>
  </si>
  <si>
    <t>Agua</t>
  </si>
  <si>
    <t>Luz</t>
  </si>
  <si>
    <t>Teléfono</t>
  </si>
  <si>
    <t>Blusa</t>
  </si>
  <si>
    <t>Pantalón</t>
  </si>
  <si>
    <t>Camisetas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</si>
  <si>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</si>
  <si>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</si>
  <si>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</si>
  <si>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</si>
  <si>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</si>
  <si>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</si>
  <si>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</si>
  <si>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</si>
  <si>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</si>
  <si>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</si>
  <si>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</si>
  <si>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</si>
  <si>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Joselyn Villón</t>
  </si>
  <si>
    <t>Gastos Anuales</t>
  </si>
  <si>
    <t>Año 2010</t>
  </si>
  <si>
    <t xml:space="preserve">Pagos </t>
  </si>
  <si>
    <t>Salario Anual</t>
  </si>
  <si>
    <t xml:space="preserve">Papá </t>
  </si>
  <si>
    <t>Mamá</t>
  </si>
  <si>
    <t>Nelson Villón</t>
  </si>
</sst>
</file>

<file path=xl/styles.xml><?xml version="1.0" encoding="utf-8"?>
<styleSheet xmlns="http://schemas.openxmlformats.org/spreadsheetml/2006/main">
  <numFmts count="1">
    <numFmt numFmtId="6" formatCode="&quot;$&quot;\ #,##0_);[Red]\(&quot;$&quot;\ #,##0\)"/>
  </numFmts>
  <fonts count="7">
    <font>
      <sz val="11"/>
      <color theme="1"/>
      <name val="Calibri"/>
      <family val="2"/>
      <scheme val="minor"/>
    </font>
    <font>
      <b/>
      <i/>
      <sz val="14"/>
      <color rgb="FF7030A0"/>
      <name val="Perpetua"/>
      <family val="1"/>
    </font>
    <font>
      <i/>
      <sz val="12"/>
      <color theme="1"/>
      <name val="Perpetua"/>
      <family val="1"/>
    </font>
    <font>
      <sz val="11"/>
      <color theme="0"/>
      <name val="Calibri"/>
      <family val="2"/>
      <scheme val="minor"/>
    </font>
    <font>
      <b/>
      <i/>
      <sz val="18"/>
      <color rgb="FF7030A0"/>
      <name val="Perpetua"/>
      <family val="1"/>
    </font>
    <font>
      <b/>
      <i/>
      <sz val="14"/>
      <color theme="1"/>
      <name val="Perpetua"/>
      <family val="1"/>
    </font>
    <font>
      <b/>
      <i/>
      <sz val="14"/>
      <color theme="0"/>
      <name val="Perpet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/>
    <xf numFmtId="6" fontId="0" fillId="0" borderId="0" xfId="0" applyNumberFormat="1"/>
    <xf numFmtId="6" fontId="3" fillId="0" borderId="0" xfId="0" applyNumberFormat="1" applyFont="1"/>
    <xf numFmtId="0" fontId="0" fillId="0" borderId="0" xfId="0" applyBorder="1"/>
    <xf numFmtId="6" fontId="0" fillId="0" borderId="0" xfId="0" applyNumberForma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5">
    <dxf>
      <numFmt numFmtId="10" formatCode="&quot;$&quot;\ #,##0_);[Red]\(&quot;$&quot;\ #,##0\)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  <fill>
        <patternFill patternType="none">
          <fgColor indexed="64"/>
          <bgColor indexed="65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Perpetua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  <alignment horizontal="center" vertical="bottom" textRotation="0" wrapText="0" indent="0" relativeIndent="0" justifyLastLine="0" shrinkToFit="0" mergeCell="0" readingOrder="0"/>
    </dxf>
    <dxf>
      <numFmt numFmtId="10" formatCode="&quot;$&quot;\ #,##0_);[Red]\(&quot;$&quot;\ #,##0\)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Perpetua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Perpetua"/>
        <scheme val="none"/>
      </font>
    </dxf>
    <dxf>
      <numFmt numFmtId="10" formatCode="&quot;$&quot;\ #,##0_);[Red]\(&quot;$&quot;\ #,##0\)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rgb="FF7030A0"/>
        <name val="Perpetua"/>
        <scheme val="none"/>
      </font>
    </dxf>
    <dxf>
      <numFmt numFmtId="10" formatCode="&quot;$&quot;\ #,##0_);[Red]\(&quot;$&quot;\ #,##0\)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8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Hoja1!$B$40</c:f>
              <c:strCache>
                <c:ptCount val="1"/>
              </c:strCache>
            </c:strRef>
          </c:tx>
          <c:cat>
            <c:strRef>
              <c:f>Hoja1!$A$41:$A$43</c:f>
              <c:strCache>
                <c:ptCount val="3"/>
                <c:pt idx="1">
                  <c:v>Papá </c:v>
                </c:pt>
                <c:pt idx="2">
                  <c:v>Mamá</c:v>
                </c:pt>
              </c:strCache>
            </c:strRef>
          </c:cat>
          <c:val>
            <c:numRef>
              <c:f>Hoja1!$B$41:$B$43</c:f>
              <c:numCache>
                <c:formatCode>"$"\ #,##0_);[Red]\("$"\ #,##0\)</c:formatCode>
                <c:ptCount val="3"/>
                <c:pt idx="1">
                  <c:v>8400</c:v>
                </c:pt>
                <c:pt idx="2">
                  <c:v>3600</c:v>
                </c:pt>
              </c:numCache>
            </c:numRef>
          </c:val>
        </c:ser>
        <c:shape val="cylinder"/>
        <c:axId val="50960256"/>
        <c:axId val="50983296"/>
        <c:axId val="0"/>
      </c:bar3DChart>
      <c:catAx>
        <c:axId val="50960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Salario Anual</a:t>
                </a:r>
              </a:p>
            </c:rich>
          </c:tx>
          <c:layout/>
        </c:title>
        <c:majorTickMark val="none"/>
        <c:tickLblPos val="nextTo"/>
        <c:crossAx val="50983296"/>
        <c:crosses val="autoZero"/>
        <c:auto val="1"/>
        <c:lblAlgn val="ctr"/>
        <c:lblOffset val="100"/>
      </c:catAx>
      <c:valAx>
        <c:axId val="50983296"/>
        <c:scaling>
          <c:orientation val="minMax"/>
        </c:scaling>
        <c:axPos val="l"/>
        <c:majorGridlines/>
        <c:numFmt formatCode="&quot;$&quot;\ #,##0_);[Red]\(&quot;$&quot;\ #,##0\)" sourceLinked="1"/>
        <c:tickLblPos val="nextTo"/>
        <c:crossAx val="50960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6"/>
  <c:chart>
    <c:title>
      <c:tx>
        <c:rich>
          <a:bodyPr/>
          <a:lstStyle/>
          <a:p>
            <a:pPr>
              <a:defRPr/>
            </a:pPr>
            <a:r>
              <a:rPr lang="en-US"/>
              <a:t>Gastos</a:t>
            </a:r>
            <a:r>
              <a:rPr lang="en-US" baseline="0"/>
              <a:t> Mensuales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Hoja1!$B$21:$B$22</c:f>
              <c:strCache>
                <c:ptCount val="1"/>
                <c:pt idx="0">
                  <c:v>Columna1 Enero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Hoja1!$B$23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1"/>
          <c:order val="1"/>
          <c:tx>
            <c:strRef>
              <c:f>Hoja1!$C$21:$C$22</c:f>
              <c:strCache>
                <c:ptCount val="1"/>
                <c:pt idx="0">
                  <c:v>Columna2 Febrero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Hoja1!$C$23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2"/>
          <c:order val="2"/>
          <c:tx>
            <c:strRef>
              <c:f>Hoja1!$D$21:$D$22</c:f>
              <c:strCache>
                <c:ptCount val="1"/>
                <c:pt idx="0">
                  <c:v>Columna3 Marzo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Hoja1!$D$23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3"/>
          <c:order val="3"/>
          <c:tx>
            <c:strRef>
              <c:f>Hoja1!$E$21:$E$22</c:f>
              <c:strCache>
                <c:ptCount val="1"/>
                <c:pt idx="0">
                  <c:v>Columna4 Abril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Hoja1!$E$23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4"/>
          <c:order val="4"/>
          <c:tx>
            <c:strRef>
              <c:f>Hoja1!$F$21:$F$22</c:f>
              <c:strCache>
                <c:ptCount val="1"/>
                <c:pt idx="0">
                  <c:v>Columna5 Mayo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Hoja1!$F$23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5"/>
          <c:order val="5"/>
          <c:tx>
            <c:strRef>
              <c:f>Hoja1!$G$21:$G$22</c:f>
              <c:strCache>
                <c:ptCount val="1"/>
                <c:pt idx="0">
                  <c:v>Columna6 Junio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Hoja1!$G$23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6"/>
          <c:order val="6"/>
          <c:tx>
            <c:strRef>
              <c:f>Hoja1!$H$21:$H$22</c:f>
              <c:strCache>
                <c:ptCount val="1"/>
                <c:pt idx="0">
                  <c:v>Columna7 Julio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Hoja1!$H$23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7"/>
          <c:order val="7"/>
          <c:tx>
            <c:strRef>
              <c:f>Hoja1!$I$21:$I$22</c:f>
              <c:strCache>
                <c:ptCount val="1"/>
                <c:pt idx="0">
                  <c:v>Columna8 Agosto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Hoja1!$I$23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8"/>
          <c:order val="8"/>
          <c:tx>
            <c:strRef>
              <c:f>Hoja1!$J$21:$J$22</c:f>
              <c:strCache>
                <c:ptCount val="1"/>
                <c:pt idx="0">
                  <c:v>Columna9 Septiembre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Hoja1!$J$23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9"/>
          <c:order val="9"/>
          <c:tx>
            <c:strRef>
              <c:f>Hoja1!$K$21:$K$22</c:f>
              <c:strCache>
                <c:ptCount val="1"/>
                <c:pt idx="0">
                  <c:v>Columna10 Octubre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Hoja1!$K$23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10"/>
          <c:order val="10"/>
          <c:tx>
            <c:strRef>
              <c:f>Hoja1!$L$21:$L$22</c:f>
              <c:strCache>
                <c:ptCount val="1"/>
                <c:pt idx="0">
                  <c:v>Columna11 Noviembre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Hoja1!$L$23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11"/>
          <c:order val="11"/>
          <c:tx>
            <c:strRef>
              <c:f>Hoja1!$M$21:$M$22</c:f>
              <c:strCache>
                <c:ptCount val="1"/>
                <c:pt idx="0">
                  <c:v>Columna12 Diciembre</c:v>
                </c:pt>
              </c:strCache>
            </c:strRef>
          </c:tx>
          <c:dLbls>
            <c:showVal val="1"/>
          </c:dLbls>
          <c:cat>
            <c:strRef>
              <c:f>Hoja1!$A$23</c:f>
              <c:strCache>
                <c:ptCount val="1"/>
                <c:pt idx="0">
                  <c:v>Pagos</c:v>
                </c:pt>
              </c:strCache>
            </c:strRef>
          </c:cat>
          <c:val>
            <c:numRef>
              <c:f>Hoja1!$M$23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dLbls>
          <c:showVal val="1"/>
        </c:dLbls>
        <c:shape val="cylinder"/>
        <c:axId val="61265792"/>
        <c:axId val="61267328"/>
        <c:axId val="0"/>
      </c:bar3DChart>
      <c:catAx>
        <c:axId val="61265792"/>
        <c:scaling>
          <c:orientation val="minMax"/>
        </c:scaling>
        <c:axPos val="b"/>
        <c:majorTickMark val="none"/>
        <c:tickLblPos val="nextTo"/>
        <c:crossAx val="61267328"/>
        <c:crosses val="autoZero"/>
        <c:auto val="1"/>
        <c:lblAlgn val="ctr"/>
        <c:lblOffset val="100"/>
      </c:catAx>
      <c:valAx>
        <c:axId val="6126732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61265792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32</xdr:row>
      <xdr:rowOff>0</xdr:rowOff>
    </xdr:from>
    <xdr:to>
      <xdr:col>7</xdr:col>
      <xdr:colOff>381000</xdr:colOff>
      <xdr:row>43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32</xdr:row>
      <xdr:rowOff>9525</xdr:rowOff>
    </xdr:from>
    <xdr:to>
      <xdr:col>12</xdr:col>
      <xdr:colOff>600075</xdr:colOff>
      <xdr:row>43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G3:H11" totalsRowShown="0" headerRowDxfId="14">
  <tableColumns count="2">
    <tableColumn id="1" name="Gastos Mensuales"/>
    <tableColumn id="2" name="Columna1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D3:E7" totalsRowShown="0" headerRowDxfId="13">
  <tableColumns count="2">
    <tableColumn id="1" name="Gastos Diarios"/>
    <tableColumn id="2" name="Columna1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J3:K7" totalsRowShown="0">
  <tableColumns count="2">
    <tableColumn id="1" name="Columna1"/>
    <tableColumn id="2" name="Columna2" dataDxfId="12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12:H19" totalsRowShown="0">
  <autoFilter ref="A12:H19"/>
  <tableColumns count="8">
    <tableColumn id="1" name="Gastos Diarios" dataDxfId="11"/>
    <tableColumn id="2" name="Columna1"/>
    <tableColumn id="3" name="Columna2"/>
    <tableColumn id="4" name="Columna3"/>
    <tableColumn id="5" name="Columna4"/>
    <tableColumn id="6" name="Columna5"/>
    <tableColumn id="7" name="Columna6"/>
    <tableColumn id="8" name="Columna7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21:M29" totalsRowShown="0">
  <autoFilter ref="A21:M29"/>
  <tableColumns count="13">
    <tableColumn id="1" name="Gastos Mensuales" dataDxfId="10"/>
    <tableColumn id="2" name="Columna1" dataDxfId="9"/>
    <tableColumn id="3" name="Columna2"/>
    <tableColumn id="4" name="Columna3"/>
    <tableColumn id="5" name="Columna4"/>
    <tableColumn id="6" name="Columna5"/>
    <tableColumn id="7" name="Columna6"/>
    <tableColumn id="8" name="Columna7"/>
    <tableColumn id="9" name="Columna8"/>
    <tableColumn id="10" name="Columna9"/>
    <tableColumn id="11" name="Columna10"/>
    <tableColumn id="12" name="Columna11"/>
    <tableColumn id="13" name="Columna12"/>
  </tableColumns>
  <tableStyleInfo name="TableStyleMedium1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A31:B37" totalsRowShown="0">
  <autoFilter ref="A31:B37"/>
  <tableColumns count="2">
    <tableColumn id="1" name="Gastos Anuales" dataDxfId="8"/>
    <tableColumn id="2" name="Columna1"/>
  </tableColumns>
  <tableStyleInfo name="TableStyleMedium12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A39:B43" totalsRowShown="0">
  <autoFilter ref="A39:B43"/>
  <tableColumns count="2">
    <tableColumn id="1" name="Columna1" dataDxfId="7"/>
    <tableColumn id="2" name="Columna2" dataDxfId="6">
      <calculatedColumnFormula>B7*12</calculatedColumnFormula>
    </tableColumn>
  </tableColumns>
  <tableStyleInfo name="TableStyleMedium12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A2:B6" totalsRowShown="0" headerRowDxfId="5">
  <tableColumns count="2">
    <tableColumn id="1" name="Integrantes de La Familia" dataDxfId="4"/>
    <tableColumn id="2" name="Columna1" dataDxfId="3"/>
  </tableColumns>
  <tableStyleInfo name="TableStyleMedium12" showFirstColumn="0" showLastColumn="0" showRowStripes="1" showColumnStripes="0"/>
</table>
</file>

<file path=xl/tables/table9.xml><?xml version="1.0" encoding="utf-8"?>
<table xmlns="http://schemas.openxmlformats.org/spreadsheetml/2006/main" id="9" name="Tabla9" displayName="Tabla9" ref="A8:B10" totalsRowShown="0" headerRowDxfId="2">
  <tableColumns count="2">
    <tableColumn id="1" name="Ingresos Mensuales" dataDxfId="1"/>
    <tableColumn id="2" name="Columna1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topLeftCell="A27" workbookViewId="0">
      <selection activeCell="A42" sqref="A42"/>
    </sheetView>
  </sheetViews>
  <sheetFormatPr baseColWidth="10" defaultRowHeight="15"/>
  <cols>
    <col min="1" max="1" width="31.5703125" customWidth="1"/>
    <col min="2" max="2" width="16.28515625" customWidth="1"/>
    <col min="3" max="3" width="15" customWidth="1"/>
    <col min="4" max="4" width="15.7109375" customWidth="1"/>
    <col min="5" max="5" width="14.28515625" customWidth="1"/>
    <col min="6" max="6" width="14.140625" customWidth="1"/>
    <col min="7" max="7" width="19" customWidth="1"/>
    <col min="8" max="8" width="14.5703125" customWidth="1"/>
    <col min="9" max="9" width="14.7109375" customWidth="1"/>
    <col min="10" max="10" width="14.42578125" customWidth="1"/>
    <col min="11" max="11" width="14.5703125" customWidth="1"/>
    <col min="12" max="12" width="16" customWidth="1"/>
    <col min="13" max="13" width="16.140625" customWidth="1"/>
  </cols>
  <sheetData>
    <row r="1" spans="1:16" ht="24.7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9.5">
      <c r="A2" s="10" t="s">
        <v>1</v>
      </c>
      <c r="B2" s="10" t="s">
        <v>53</v>
      </c>
    </row>
    <row r="3" spans="1:16" ht="19.5">
      <c r="A3" s="2" t="s">
        <v>2</v>
      </c>
      <c r="B3" s="3" t="s">
        <v>72</v>
      </c>
      <c r="D3" s="1" t="s">
        <v>9</v>
      </c>
      <c r="E3" s="1" t="s">
        <v>53</v>
      </c>
      <c r="G3" s="1" t="s">
        <v>24</v>
      </c>
      <c r="H3" s="1" t="s">
        <v>53</v>
      </c>
      <c r="J3" t="s">
        <v>53</v>
      </c>
      <c r="K3" s="6" t="s">
        <v>54</v>
      </c>
    </row>
    <row r="4" spans="1:16" ht="19.5">
      <c r="A4" s="2" t="s">
        <v>3</v>
      </c>
      <c r="B4" s="3" t="s">
        <v>6</v>
      </c>
      <c r="D4" t="s">
        <v>10</v>
      </c>
      <c r="E4">
        <v>1.5</v>
      </c>
      <c r="G4" t="s">
        <v>43</v>
      </c>
      <c r="H4">
        <v>400</v>
      </c>
      <c r="J4" t="s">
        <v>50</v>
      </c>
      <c r="K4" s="5">
        <v>20</v>
      </c>
    </row>
    <row r="5" spans="1:16" ht="19.5">
      <c r="A5" s="2" t="s">
        <v>4</v>
      </c>
      <c r="B5" s="3" t="s">
        <v>7</v>
      </c>
      <c r="D5" t="s">
        <v>11</v>
      </c>
      <c r="E5">
        <v>2</v>
      </c>
      <c r="G5" t="s">
        <v>44</v>
      </c>
      <c r="H5">
        <v>30</v>
      </c>
      <c r="J5" t="s">
        <v>51</v>
      </c>
      <c r="K5" s="5">
        <v>35</v>
      </c>
    </row>
    <row r="6" spans="1:16" ht="19.5">
      <c r="A6" s="2" t="s">
        <v>5</v>
      </c>
      <c r="B6" s="3" t="s">
        <v>65</v>
      </c>
      <c r="D6" t="s">
        <v>12</v>
      </c>
      <c r="E6">
        <v>2.5</v>
      </c>
      <c r="G6" t="s">
        <v>45</v>
      </c>
      <c r="H6">
        <v>20</v>
      </c>
      <c r="J6" t="s">
        <v>52</v>
      </c>
      <c r="K6" s="5">
        <v>25</v>
      </c>
    </row>
    <row r="7" spans="1:16">
      <c r="D7" t="s">
        <v>23</v>
      </c>
      <c r="E7">
        <v>0.25</v>
      </c>
      <c r="G7" t="s">
        <v>28</v>
      </c>
      <c r="H7">
        <v>200</v>
      </c>
      <c r="J7" s="7" t="s">
        <v>27</v>
      </c>
      <c r="K7" s="8">
        <v>150</v>
      </c>
    </row>
    <row r="8" spans="1:16" ht="19.5">
      <c r="A8" s="10" t="s">
        <v>8</v>
      </c>
      <c r="B8" s="10" t="s">
        <v>53</v>
      </c>
      <c r="G8" t="s">
        <v>46</v>
      </c>
      <c r="H8">
        <v>20</v>
      </c>
    </row>
    <row r="9" spans="1:16" ht="19.5">
      <c r="A9" s="4" t="s">
        <v>2</v>
      </c>
      <c r="B9" s="5">
        <v>700</v>
      </c>
      <c r="G9" t="s">
        <v>47</v>
      </c>
      <c r="H9">
        <v>11</v>
      </c>
    </row>
    <row r="10" spans="1:16" ht="19.5">
      <c r="A10" s="4" t="s">
        <v>3</v>
      </c>
      <c r="B10" s="5">
        <v>300</v>
      </c>
      <c r="G10" t="s">
        <v>48</v>
      </c>
      <c r="H10">
        <v>15</v>
      </c>
    </row>
    <row r="11" spans="1:16">
      <c r="G11" t="s">
        <v>49</v>
      </c>
      <c r="H11">
        <v>7</v>
      </c>
    </row>
    <row r="12" spans="1:16" ht="19.5">
      <c r="A12" s="10" t="s">
        <v>9</v>
      </c>
      <c r="B12" s="10" t="s">
        <v>53</v>
      </c>
      <c r="C12" t="s">
        <v>54</v>
      </c>
      <c r="D12" t="s">
        <v>55</v>
      </c>
      <c r="E12" t="s">
        <v>56</v>
      </c>
      <c r="F12" t="s">
        <v>57</v>
      </c>
      <c r="G12" t="s">
        <v>58</v>
      </c>
      <c r="H12" t="s">
        <v>59</v>
      </c>
    </row>
    <row r="13" spans="1:16"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t="s">
        <v>22</v>
      </c>
      <c r="H13" t="s">
        <v>21</v>
      </c>
    </row>
    <row r="14" spans="1:16" ht="19.5">
      <c r="A14" s="2" t="s">
        <v>10</v>
      </c>
      <c r="B14">
        <f>$E$4*4</f>
        <v>6</v>
      </c>
      <c r="C14">
        <f t="shared" ref="C14:H14" si="0">$E$4*4</f>
        <v>6</v>
      </c>
      <c r="D14">
        <f t="shared" si="0"/>
        <v>6</v>
      </c>
      <c r="E14">
        <f t="shared" si="0"/>
        <v>6</v>
      </c>
      <c r="F14">
        <f t="shared" si="0"/>
        <v>6</v>
      </c>
      <c r="G14">
        <f t="shared" si="0"/>
        <v>6</v>
      </c>
      <c r="H14">
        <f t="shared" si="0"/>
        <v>6</v>
      </c>
    </row>
    <row r="15" spans="1:16" ht="19.5">
      <c r="A15" s="2" t="s">
        <v>11</v>
      </c>
      <c r="B15">
        <f>$E$5*4</f>
        <v>8</v>
      </c>
      <c r="C15">
        <f t="shared" ref="C15:H15" si="1">$E$5*4</f>
        <v>8</v>
      </c>
      <c r="D15">
        <f t="shared" si="1"/>
        <v>8</v>
      </c>
      <c r="E15">
        <f t="shared" si="1"/>
        <v>8</v>
      </c>
      <c r="F15">
        <f t="shared" si="1"/>
        <v>8</v>
      </c>
      <c r="G15">
        <f t="shared" si="1"/>
        <v>8</v>
      </c>
      <c r="H15">
        <f t="shared" si="1"/>
        <v>8</v>
      </c>
    </row>
    <row r="16" spans="1:16" ht="19.5">
      <c r="A16" s="2" t="s">
        <v>12</v>
      </c>
      <c r="B16">
        <f>$E$6*4</f>
        <v>10</v>
      </c>
      <c r="C16">
        <f t="shared" ref="C16:H16" si="2">$E$6*4</f>
        <v>10</v>
      </c>
      <c r="D16">
        <f t="shared" si="2"/>
        <v>10</v>
      </c>
      <c r="E16">
        <f t="shared" si="2"/>
        <v>10</v>
      </c>
      <c r="F16">
        <f t="shared" si="2"/>
        <v>10</v>
      </c>
      <c r="G16">
        <f t="shared" si="2"/>
        <v>10</v>
      </c>
      <c r="H16">
        <f t="shared" si="2"/>
        <v>10</v>
      </c>
    </row>
    <row r="17" spans="1:13" ht="19.5">
      <c r="A17" s="2" t="s">
        <v>13</v>
      </c>
      <c r="B17">
        <f>$E$7*3</f>
        <v>0.75</v>
      </c>
      <c r="C17">
        <f t="shared" ref="C17:H17" si="3">$E$7*3</f>
        <v>0.75</v>
      </c>
      <c r="D17">
        <f t="shared" si="3"/>
        <v>0.75</v>
      </c>
      <c r="E17">
        <f t="shared" si="3"/>
        <v>0.75</v>
      </c>
      <c r="F17">
        <f t="shared" si="3"/>
        <v>0.75</v>
      </c>
      <c r="G17">
        <f t="shared" si="3"/>
        <v>0.75</v>
      </c>
      <c r="H17">
        <f t="shared" si="3"/>
        <v>0.75</v>
      </c>
    </row>
    <row r="18" spans="1:13" ht="19.5">
      <c r="A18" s="2" t="s">
        <v>14</v>
      </c>
      <c r="B18">
        <f>0.25+0.25</f>
        <v>0.5</v>
      </c>
      <c r="C18">
        <f t="shared" ref="C18:H18" si="4">0.25+0.25</f>
        <v>0.5</v>
      </c>
      <c r="D18">
        <f t="shared" si="4"/>
        <v>0.5</v>
      </c>
      <c r="E18">
        <f t="shared" si="4"/>
        <v>0.5</v>
      </c>
      <c r="F18">
        <f t="shared" si="4"/>
        <v>0.5</v>
      </c>
      <c r="G18">
        <f t="shared" si="4"/>
        <v>0.5</v>
      </c>
      <c r="H18">
        <f t="shared" si="4"/>
        <v>0.5</v>
      </c>
    </row>
    <row r="19" spans="1:13" ht="19.5">
      <c r="A19" s="2" t="s">
        <v>15</v>
      </c>
      <c r="B19">
        <f>B14+B15+B16+B17+B18</f>
        <v>25.25</v>
      </c>
      <c r="C19">
        <f t="shared" ref="C19:H19" si="5">C14+C15+C16+C17+C18</f>
        <v>25.25</v>
      </c>
      <c r="D19">
        <f t="shared" si="5"/>
        <v>25.25</v>
      </c>
      <c r="E19">
        <f t="shared" si="5"/>
        <v>25.25</v>
      </c>
      <c r="F19">
        <f t="shared" si="5"/>
        <v>25.25</v>
      </c>
      <c r="G19">
        <f t="shared" si="5"/>
        <v>25.25</v>
      </c>
      <c r="H19">
        <f t="shared" si="5"/>
        <v>25.25</v>
      </c>
    </row>
    <row r="21" spans="1:13" ht="19.5">
      <c r="A21" s="10" t="s">
        <v>24</v>
      </c>
      <c r="B21" s="10" t="s">
        <v>53</v>
      </c>
      <c r="C21" t="s">
        <v>54</v>
      </c>
      <c r="D21" t="s">
        <v>55</v>
      </c>
      <c r="E21" t="s">
        <v>56</v>
      </c>
      <c r="F21" t="s">
        <v>57</v>
      </c>
      <c r="G21" t="s">
        <v>58</v>
      </c>
      <c r="H21" t="s">
        <v>59</v>
      </c>
      <c r="I21" t="s">
        <v>60</v>
      </c>
      <c r="J21" t="s">
        <v>61</v>
      </c>
      <c r="K21" t="s">
        <v>62</v>
      </c>
      <c r="L21" t="s">
        <v>63</v>
      </c>
      <c r="M21" t="s">
        <v>64</v>
      </c>
    </row>
    <row r="22" spans="1:13">
      <c r="B22" t="s">
        <v>31</v>
      </c>
      <c r="C22" t="s">
        <v>32</v>
      </c>
      <c r="D22" t="s">
        <v>33</v>
      </c>
      <c r="E22" t="s">
        <v>34</v>
      </c>
      <c r="F22" t="s">
        <v>35</v>
      </c>
      <c r="G22" t="s">
        <v>36</v>
      </c>
      <c r="H22" t="s">
        <v>37</v>
      </c>
      <c r="I22" t="s">
        <v>38</v>
      </c>
      <c r="J22" t="s">
        <v>39</v>
      </c>
      <c r="K22" t="s">
        <v>40</v>
      </c>
      <c r="L22" t="s">
        <v>41</v>
      </c>
      <c r="M22" t="s">
        <v>42</v>
      </c>
    </row>
    <row r="23" spans="1:13" ht="19.5">
      <c r="A23" s="2" t="s">
        <v>25</v>
      </c>
      <c r="B23">
        <f>$H$4+$H$5+$H$6</f>
        <v>450</v>
      </c>
      <c r="C23">
        <f t="shared" ref="C23:M23" si="6">$H$4+$H$5+$H$6</f>
        <v>450</v>
      </c>
      <c r="D23">
        <f t="shared" si="6"/>
        <v>450</v>
      </c>
      <c r="E23">
        <f t="shared" si="6"/>
        <v>450</v>
      </c>
      <c r="F23">
        <f t="shared" si="6"/>
        <v>450</v>
      </c>
      <c r="G23">
        <f t="shared" si="6"/>
        <v>450</v>
      </c>
      <c r="H23">
        <f t="shared" si="6"/>
        <v>450</v>
      </c>
      <c r="I23">
        <f t="shared" si="6"/>
        <v>450</v>
      </c>
      <c r="J23">
        <f t="shared" si="6"/>
        <v>450</v>
      </c>
      <c r="K23">
        <f t="shared" si="6"/>
        <v>450</v>
      </c>
      <c r="L23">
        <f t="shared" si="6"/>
        <v>450</v>
      </c>
      <c r="M23">
        <f t="shared" si="6"/>
        <v>450</v>
      </c>
    </row>
    <row r="24" spans="1:13" ht="19.5">
      <c r="A24" s="2" t="s">
        <v>26</v>
      </c>
      <c r="B24">
        <f>$B$14+$B$15+$B$16*4</f>
        <v>54</v>
      </c>
      <c r="C24">
        <f t="shared" ref="C24:M24" si="7">$B$14+$B$15+$B$16*4</f>
        <v>54</v>
      </c>
      <c r="D24">
        <f t="shared" si="7"/>
        <v>54</v>
      </c>
      <c r="E24">
        <f t="shared" si="7"/>
        <v>54</v>
      </c>
      <c r="F24">
        <f t="shared" si="7"/>
        <v>54</v>
      </c>
      <c r="G24">
        <f t="shared" si="7"/>
        <v>54</v>
      </c>
      <c r="H24">
        <f t="shared" si="7"/>
        <v>54</v>
      </c>
      <c r="I24">
        <f t="shared" si="7"/>
        <v>54</v>
      </c>
      <c r="J24">
        <f t="shared" si="7"/>
        <v>54</v>
      </c>
      <c r="K24">
        <f t="shared" si="7"/>
        <v>54</v>
      </c>
      <c r="L24">
        <f t="shared" si="7"/>
        <v>54</v>
      </c>
      <c r="M24">
        <f t="shared" si="7"/>
        <v>54</v>
      </c>
    </row>
    <row r="25" spans="1:13" ht="19.5">
      <c r="A25" s="2" t="s">
        <v>27</v>
      </c>
      <c r="B25" s="5">
        <f>$K$7-(K5+K4)</f>
        <v>95</v>
      </c>
      <c r="C25" s="5">
        <f>$K$7-(K5+K6)</f>
        <v>90</v>
      </c>
      <c r="D25" s="5">
        <f>$K$7-(K4+K5+K6)</f>
        <v>70</v>
      </c>
      <c r="E25" s="5">
        <f>$K$7-(K5+K6)</f>
        <v>90</v>
      </c>
      <c r="F25" s="5">
        <f>$K$7-(K5+K6)</f>
        <v>90</v>
      </c>
      <c r="G25" s="5">
        <f>$K$7-(K6+K4)</f>
        <v>105</v>
      </c>
      <c r="H25" s="5">
        <f>$K$7-($K$5+$K$4)</f>
        <v>95</v>
      </c>
      <c r="I25" s="5">
        <f t="shared" ref="I25:M25" si="8">$K$7-($K$5+$K$4)</f>
        <v>95</v>
      </c>
      <c r="J25" s="5">
        <f t="shared" si="8"/>
        <v>95</v>
      </c>
      <c r="K25" s="5">
        <f t="shared" si="8"/>
        <v>95</v>
      </c>
      <c r="L25" s="5">
        <f t="shared" si="8"/>
        <v>95</v>
      </c>
      <c r="M25" s="5">
        <f t="shared" si="8"/>
        <v>95</v>
      </c>
    </row>
    <row r="26" spans="1:13" ht="19.5">
      <c r="A26" s="2" t="s">
        <v>28</v>
      </c>
      <c r="B26">
        <f>$H$7+$H$8*2</f>
        <v>240</v>
      </c>
      <c r="C26">
        <f t="shared" ref="C26:M26" si="9">$H$7+$H$8*2</f>
        <v>240</v>
      </c>
      <c r="D26">
        <f t="shared" si="9"/>
        <v>240</v>
      </c>
      <c r="E26">
        <f t="shared" si="9"/>
        <v>240</v>
      </c>
      <c r="F26">
        <f t="shared" si="9"/>
        <v>240</v>
      </c>
      <c r="G26">
        <f t="shared" si="9"/>
        <v>240</v>
      </c>
      <c r="H26">
        <f t="shared" si="9"/>
        <v>240</v>
      </c>
      <c r="I26">
        <f t="shared" si="9"/>
        <v>240</v>
      </c>
      <c r="J26">
        <f t="shared" si="9"/>
        <v>240</v>
      </c>
      <c r="K26">
        <f t="shared" si="9"/>
        <v>240</v>
      </c>
      <c r="L26">
        <f t="shared" si="9"/>
        <v>240</v>
      </c>
      <c r="M26">
        <f t="shared" si="9"/>
        <v>240</v>
      </c>
    </row>
    <row r="27" spans="1:13" ht="19.5">
      <c r="A27" s="2" t="s">
        <v>29</v>
      </c>
      <c r="B27">
        <f>$H$9+$H$10+$H$11</f>
        <v>33</v>
      </c>
      <c r="C27">
        <f t="shared" ref="C27:M27" si="10">$H$9+$H$10+$H$11</f>
        <v>33</v>
      </c>
      <c r="D27">
        <f t="shared" si="10"/>
        <v>33</v>
      </c>
      <c r="E27">
        <f t="shared" si="10"/>
        <v>33</v>
      </c>
      <c r="F27">
        <f t="shared" si="10"/>
        <v>33</v>
      </c>
      <c r="G27">
        <f t="shared" si="10"/>
        <v>33</v>
      </c>
      <c r="H27">
        <f t="shared" si="10"/>
        <v>33</v>
      </c>
      <c r="I27">
        <f t="shared" si="10"/>
        <v>33</v>
      </c>
      <c r="J27">
        <f t="shared" si="10"/>
        <v>33</v>
      </c>
      <c r="K27">
        <f t="shared" si="10"/>
        <v>33</v>
      </c>
      <c r="L27">
        <f t="shared" si="10"/>
        <v>33</v>
      </c>
      <c r="M27">
        <f t="shared" si="10"/>
        <v>33</v>
      </c>
    </row>
    <row r="28" spans="1:13" ht="19.5">
      <c r="A28" s="2" t="s">
        <v>30</v>
      </c>
      <c r="B28">
        <f>$H$8</f>
        <v>20</v>
      </c>
      <c r="C28">
        <f t="shared" ref="C28:M28" si="11">$H$8</f>
        <v>20</v>
      </c>
      <c r="D28">
        <f t="shared" si="11"/>
        <v>20</v>
      </c>
      <c r="E28">
        <f t="shared" si="11"/>
        <v>20</v>
      </c>
      <c r="F28">
        <f t="shared" si="11"/>
        <v>20</v>
      </c>
      <c r="G28">
        <f t="shared" si="11"/>
        <v>20</v>
      </c>
      <c r="H28">
        <f t="shared" si="11"/>
        <v>20</v>
      </c>
      <c r="I28">
        <f t="shared" si="11"/>
        <v>20</v>
      </c>
      <c r="J28">
        <f t="shared" si="11"/>
        <v>20</v>
      </c>
      <c r="K28">
        <f t="shared" si="11"/>
        <v>20</v>
      </c>
      <c r="L28">
        <f t="shared" si="11"/>
        <v>20</v>
      </c>
      <c r="M28">
        <f t="shared" si="11"/>
        <v>20</v>
      </c>
    </row>
    <row r="29" spans="1:13" ht="19.5">
      <c r="A29" s="2" t="s">
        <v>15</v>
      </c>
      <c r="B29" s="5">
        <f>$B$23+$B$24+B25+$B$26+$B$27+$B$28</f>
        <v>892</v>
      </c>
      <c r="C29" s="5">
        <f t="shared" ref="C29:M29" si="12">$B$23+$B$24+C25+$B$26+$B$27+$B$28</f>
        <v>887</v>
      </c>
      <c r="D29" s="5">
        <f t="shared" si="12"/>
        <v>867</v>
      </c>
      <c r="E29" s="5">
        <f t="shared" si="12"/>
        <v>887</v>
      </c>
      <c r="F29" s="5">
        <f t="shared" si="12"/>
        <v>887</v>
      </c>
      <c r="G29" s="5">
        <f t="shared" si="12"/>
        <v>902</v>
      </c>
      <c r="H29" s="5">
        <f t="shared" si="12"/>
        <v>892</v>
      </c>
      <c r="I29" s="5">
        <f t="shared" si="12"/>
        <v>892</v>
      </c>
      <c r="J29" s="5">
        <f t="shared" si="12"/>
        <v>892</v>
      </c>
      <c r="K29" s="5">
        <f t="shared" si="12"/>
        <v>892</v>
      </c>
      <c r="L29" s="5">
        <f t="shared" si="12"/>
        <v>892</v>
      </c>
      <c r="M29" s="5">
        <f t="shared" si="12"/>
        <v>892</v>
      </c>
    </row>
    <row r="31" spans="1:13" ht="19.5">
      <c r="A31" s="9" t="s">
        <v>66</v>
      </c>
      <c r="B31" t="s">
        <v>53</v>
      </c>
    </row>
    <row r="32" spans="1:13" ht="19.5">
      <c r="B32" s="9" t="s">
        <v>67</v>
      </c>
    </row>
    <row r="33" spans="1:2" ht="19.5">
      <c r="A33" s="9" t="s">
        <v>68</v>
      </c>
      <c r="B33">
        <f>$B$23+$C$23+$D$23+$E$23+$F$23+$G$23+$H$23+$I$23+$J$23+$K$23+$L$23+$M$23</f>
        <v>5400</v>
      </c>
    </row>
    <row r="34" spans="1:2" ht="19.5">
      <c r="A34" s="9" t="s">
        <v>26</v>
      </c>
      <c r="B34">
        <f>B24+C24+D24+E24+F24+G24+H24+I24+J24+K24+L24+M24</f>
        <v>648</v>
      </c>
    </row>
    <row r="35" spans="1:2" ht="19.5">
      <c r="A35" s="9" t="s">
        <v>28</v>
      </c>
      <c r="B35">
        <f>B26+C26+D26+E26+F26+G26+H26+I26+J26+K26+L26+M26</f>
        <v>2880</v>
      </c>
    </row>
    <row r="36" spans="1:2" ht="19.5">
      <c r="A36" s="9" t="s">
        <v>30</v>
      </c>
      <c r="B36">
        <f>B27+C27+D27+E27+F27+G27+H27+I27+J27+K27+L27+M27</f>
        <v>396</v>
      </c>
    </row>
    <row r="37" spans="1:2" ht="19.5">
      <c r="A37" s="9" t="s">
        <v>15</v>
      </c>
      <c r="B37">
        <f>B33+B34+B35+B36</f>
        <v>9324</v>
      </c>
    </row>
    <row r="38" spans="1:2" ht="19.5">
      <c r="A38" s="9"/>
    </row>
    <row r="39" spans="1:2" ht="19.5">
      <c r="A39" s="9" t="s">
        <v>53</v>
      </c>
      <c r="B39" t="s">
        <v>54</v>
      </c>
    </row>
    <row r="40" spans="1:2" ht="19.5">
      <c r="A40" s="9" t="s">
        <v>69</v>
      </c>
      <c r="B40" s="5"/>
    </row>
    <row r="41" spans="1:2" ht="19.5">
      <c r="A41" s="9"/>
      <c r="B41" s="5"/>
    </row>
    <row r="42" spans="1:2" ht="19.5">
      <c r="A42" s="9" t="s">
        <v>70</v>
      </c>
      <c r="B42" s="5">
        <f t="shared" ref="B42:B43" si="13">B9*12</f>
        <v>8400</v>
      </c>
    </row>
    <row r="43" spans="1:2" ht="19.5">
      <c r="A43" s="9" t="s">
        <v>71</v>
      </c>
      <c r="B43" s="5">
        <f t="shared" si="13"/>
        <v>3600</v>
      </c>
    </row>
  </sheetData>
  <mergeCells count="1">
    <mergeCell ref="A1:P1"/>
  </mergeCells>
  <conditionalFormatting sqref="A42:B43">
    <cfRule type="colorScale" priority="2">
      <colorScale>
        <cfvo type="min" val="0"/>
        <cfvo type="max" val="0"/>
        <color theme="1"/>
        <color theme="3"/>
      </colorScale>
    </cfRule>
    <cfRule type="colorScale" priority="1">
      <colorScale>
        <cfvo type="min" val="0"/>
        <cfvo type="max" val="0"/>
        <color rgb="FFFF7128"/>
        <color rgb="FFFFFF00"/>
      </colorScale>
    </cfRule>
  </conditionalFormatting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BIOCAPSULACORP.3047.DC®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</dc:creator>
  <cp:lastModifiedBy>Katherine</cp:lastModifiedBy>
  <dcterms:created xsi:type="dcterms:W3CDTF">2011-01-27T03:26:50Z</dcterms:created>
  <dcterms:modified xsi:type="dcterms:W3CDTF">2011-02-04T16:28:02Z</dcterms:modified>
</cp:coreProperties>
</file>