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\Desktop\reportes\"/>
    </mc:Choice>
  </mc:AlternateContent>
  <xr:revisionPtr revIDLastSave="0" documentId="8_{0367A02C-518E-468D-BF57-7FC034CA9126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LISTAS" sheetId="2" r:id="rId1"/>
    <sheet name="Hoja1" sheetId="4" r:id="rId2"/>
    <sheet name="DIARIO" sheetId="1" r:id="rId3"/>
    <sheet name="TECNICOS" sheetId="3" r:id="rId4"/>
  </sheets>
  <calcPr calcId="18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C30" i="4"/>
  <c r="C31" i="4"/>
  <c r="C32" i="4"/>
  <c r="C33" i="4"/>
  <c r="C34" i="4"/>
  <c r="C35" i="4"/>
  <c r="C36" i="4"/>
  <c r="C37" i="4"/>
  <c r="C38" i="4"/>
  <c r="C28" i="4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BI32" i="1"/>
  <c r="BI33" i="1"/>
  <c r="BI34" i="1"/>
  <c r="BI35" i="1"/>
  <c r="BI36" i="1"/>
  <c r="BI20" i="1"/>
  <c r="BI21" i="1"/>
  <c r="BI22" i="1"/>
  <c r="BI23" i="1"/>
  <c r="BI24" i="1"/>
  <c r="BI25" i="1"/>
  <c r="BI26" i="1"/>
  <c r="BI27" i="1"/>
  <c r="BG32" i="1"/>
  <c r="BG33" i="1"/>
  <c r="BG34" i="1"/>
  <c r="BG35" i="1"/>
  <c r="BG36" i="1"/>
  <c r="BG20" i="1"/>
  <c r="BG21" i="1"/>
  <c r="BG22" i="1"/>
  <c r="BG23" i="1"/>
  <c r="BG24" i="1"/>
  <c r="BG25" i="1"/>
  <c r="BG26" i="1"/>
  <c r="BG27" i="1"/>
  <c r="BE20" i="1"/>
  <c r="BE21" i="1"/>
  <c r="BE22" i="1"/>
  <c r="BE23" i="1"/>
  <c r="BE24" i="1"/>
  <c r="BE25" i="1"/>
  <c r="BE26" i="1"/>
  <c r="BE27" i="1"/>
  <c r="BC20" i="1"/>
  <c r="BC21" i="1"/>
  <c r="BC22" i="1"/>
  <c r="BC23" i="1"/>
  <c r="BC24" i="1"/>
  <c r="BC25" i="1"/>
  <c r="BC26" i="1"/>
  <c r="BC27" i="1"/>
  <c r="BA20" i="1"/>
  <c r="BA21" i="1"/>
  <c r="BA22" i="1"/>
  <c r="BA23" i="1"/>
  <c r="BA24" i="1"/>
  <c r="BA25" i="1"/>
  <c r="BA26" i="1"/>
  <c r="BA27" i="1"/>
  <c r="AW10" i="1"/>
  <c r="AW11" i="1"/>
  <c r="AW12" i="1"/>
  <c r="AW13" i="1"/>
  <c r="AW14" i="1"/>
  <c r="AW15" i="1"/>
  <c r="AW16" i="1"/>
  <c r="AW17" i="1"/>
  <c r="AW18" i="1"/>
  <c r="AW19" i="1"/>
  <c r="AW20" i="1"/>
  <c r="AU10" i="1"/>
  <c r="AU11" i="1"/>
  <c r="AU12" i="1"/>
  <c r="AU13" i="1"/>
  <c r="AU14" i="1"/>
  <c r="AU15" i="1"/>
  <c r="AU16" i="1"/>
  <c r="AU17" i="1"/>
  <c r="AU18" i="1"/>
  <c r="AU19" i="1"/>
  <c r="AU20" i="1"/>
  <c r="AS10" i="1"/>
  <c r="AS11" i="1"/>
  <c r="AS12" i="1"/>
  <c r="AS13" i="1"/>
  <c r="AS14" i="1"/>
  <c r="AS15" i="1"/>
  <c r="AS16" i="1"/>
  <c r="AS17" i="1"/>
  <c r="AS18" i="1"/>
  <c r="AS19" i="1"/>
  <c r="AS20" i="1"/>
  <c r="AQ10" i="1"/>
  <c r="AQ11" i="1"/>
  <c r="AQ12" i="1"/>
  <c r="AQ13" i="1"/>
  <c r="AQ14" i="1"/>
  <c r="AQ15" i="1"/>
  <c r="AQ16" i="1"/>
  <c r="AQ17" i="1"/>
  <c r="AQ18" i="1"/>
  <c r="AQ19" i="1"/>
  <c r="AQ20" i="1"/>
  <c r="AO10" i="1"/>
  <c r="AO11" i="1"/>
  <c r="AO12" i="1"/>
  <c r="AO13" i="1"/>
  <c r="AO14" i="1"/>
  <c r="AO15" i="1"/>
  <c r="AO16" i="1"/>
  <c r="AO17" i="1"/>
  <c r="AO18" i="1"/>
  <c r="AO19" i="1"/>
  <c r="AO20" i="1"/>
  <c r="AM10" i="1"/>
  <c r="AM11" i="1"/>
  <c r="AM12" i="1"/>
  <c r="AM13" i="1"/>
  <c r="AM14" i="1"/>
  <c r="AM15" i="1"/>
  <c r="AM16" i="1"/>
  <c r="AM17" i="1"/>
  <c r="AM18" i="1"/>
  <c r="AM19" i="1"/>
  <c r="AM20" i="1"/>
  <c r="AK10" i="1"/>
  <c r="AK11" i="1"/>
  <c r="AK12" i="1"/>
  <c r="AK13" i="1"/>
  <c r="AK14" i="1"/>
  <c r="AK15" i="1"/>
  <c r="AK16" i="1"/>
  <c r="AK17" i="1"/>
  <c r="AK18" i="1"/>
  <c r="AK19" i="1"/>
  <c r="AK20" i="1"/>
  <c r="AI10" i="1"/>
  <c r="AI11" i="1"/>
  <c r="AI12" i="1"/>
  <c r="AI13" i="1"/>
  <c r="AI14" i="1"/>
  <c r="AI15" i="1"/>
  <c r="AI16" i="1"/>
  <c r="AI17" i="1"/>
  <c r="AI18" i="1"/>
  <c r="AI19" i="1"/>
  <c r="AI20" i="1"/>
  <c r="AG10" i="1"/>
  <c r="AG11" i="1"/>
  <c r="AG12" i="1"/>
  <c r="AG13" i="1"/>
  <c r="AG14" i="1"/>
  <c r="AG15" i="1"/>
  <c r="AG16" i="1"/>
  <c r="AG17" i="1"/>
  <c r="AG18" i="1"/>
  <c r="AG19" i="1"/>
  <c r="AG20" i="1"/>
  <c r="AC8" i="1"/>
  <c r="AC9" i="1"/>
  <c r="AC10" i="1"/>
  <c r="AC11" i="1"/>
  <c r="AC12" i="1"/>
  <c r="AC13" i="1"/>
  <c r="AC14" i="1"/>
  <c r="AA6" i="1"/>
  <c r="AA7" i="1"/>
  <c r="AA8" i="1"/>
  <c r="AA9" i="1"/>
  <c r="Y6" i="1"/>
  <c r="Y7" i="1"/>
  <c r="Y8" i="1"/>
  <c r="Y9" i="1"/>
  <c r="W6" i="1"/>
  <c r="W7" i="1"/>
  <c r="W8" i="1"/>
  <c r="W9" i="1"/>
  <c r="U6" i="1"/>
  <c r="U7" i="1"/>
  <c r="U8" i="1"/>
  <c r="U9" i="1"/>
  <c r="S6" i="1"/>
  <c r="S7" i="1"/>
  <c r="S8" i="1"/>
  <c r="S9" i="1"/>
  <c r="AY12" i="1"/>
  <c r="BA12" i="1"/>
  <c r="BC12" i="1"/>
  <c r="BE12" i="1"/>
  <c r="BG12" i="1"/>
  <c r="BI12" i="1"/>
  <c r="AY13" i="1"/>
  <c r="BA13" i="1"/>
  <c r="BC13" i="1"/>
  <c r="BE13" i="1"/>
  <c r="BG13" i="1"/>
  <c r="BI13" i="1"/>
  <c r="AY14" i="1"/>
  <c r="BA14" i="1"/>
  <c r="BC14" i="1"/>
  <c r="BE14" i="1"/>
  <c r="BG14" i="1"/>
  <c r="BI14" i="1"/>
  <c r="AY15" i="1"/>
  <c r="BA15" i="1"/>
  <c r="BC15" i="1"/>
  <c r="BE15" i="1"/>
  <c r="BG15" i="1"/>
  <c r="BI15" i="1"/>
  <c r="AY16" i="1"/>
  <c r="BA16" i="1"/>
  <c r="BC16" i="1"/>
  <c r="BE16" i="1"/>
  <c r="BG16" i="1"/>
  <c r="BI16" i="1"/>
  <c r="AY17" i="1"/>
  <c r="BA17" i="1"/>
  <c r="BC17" i="1"/>
  <c r="BE17" i="1"/>
  <c r="BG17" i="1"/>
  <c r="BI17" i="1"/>
  <c r="AY18" i="1"/>
  <c r="BA18" i="1"/>
  <c r="BC18" i="1"/>
  <c r="BE18" i="1"/>
  <c r="BG18" i="1"/>
  <c r="BI18" i="1"/>
  <c r="AY19" i="1"/>
  <c r="BA19" i="1"/>
  <c r="BC19" i="1"/>
  <c r="BE19" i="1"/>
  <c r="BG19" i="1"/>
  <c r="BI19" i="1"/>
  <c r="AY20" i="1"/>
  <c r="AQ21" i="1"/>
  <c r="AS21" i="1"/>
  <c r="AU21" i="1"/>
  <c r="AW21" i="1"/>
  <c r="AY21" i="1"/>
  <c r="AQ22" i="1"/>
  <c r="AS22" i="1"/>
  <c r="AU22" i="1"/>
  <c r="AW22" i="1"/>
  <c r="AY22" i="1"/>
  <c r="L23" i="3"/>
  <c r="M23" i="3" s="1"/>
  <c r="AQ23" i="1"/>
  <c r="AS23" i="1"/>
  <c r="AU23" i="1"/>
  <c r="AW23" i="1"/>
  <c r="AY23" i="1"/>
  <c r="AQ24" i="1"/>
  <c r="AS24" i="1"/>
  <c r="AU24" i="1"/>
  <c r="AW24" i="1"/>
  <c r="AY24" i="1"/>
  <c r="L25" i="3"/>
  <c r="M25" i="3" s="1"/>
  <c r="N25" i="3" s="1"/>
  <c r="O25" i="3" s="1"/>
  <c r="P25" i="3" s="1"/>
  <c r="AQ25" i="1"/>
  <c r="AS25" i="1"/>
  <c r="AU25" i="1"/>
  <c r="AW25" i="1"/>
  <c r="AY25" i="1"/>
  <c r="AQ26" i="1"/>
  <c r="AS26" i="1"/>
  <c r="AU26" i="1"/>
  <c r="AW26" i="1"/>
  <c r="AY26" i="1"/>
  <c r="AQ27" i="1"/>
  <c r="AS27" i="1"/>
  <c r="AU27" i="1"/>
  <c r="AW27" i="1"/>
  <c r="AY27" i="1"/>
  <c r="AQ28" i="1"/>
  <c r="AS28" i="1"/>
  <c r="AU28" i="1"/>
  <c r="AW28" i="1"/>
  <c r="AY28" i="1"/>
  <c r="BA28" i="1"/>
  <c r="BC28" i="1"/>
  <c r="BE28" i="1"/>
  <c r="BG28" i="1"/>
  <c r="BI28" i="1"/>
  <c r="AQ29" i="1"/>
  <c r="AS29" i="1"/>
  <c r="AU29" i="1"/>
  <c r="AW29" i="1"/>
  <c r="AY29" i="1"/>
  <c r="BA29" i="1"/>
  <c r="BC29" i="1"/>
  <c r="BE29" i="1"/>
  <c r="BG29" i="1"/>
  <c r="BI29" i="1"/>
  <c r="AQ30" i="1"/>
  <c r="AS30" i="1"/>
  <c r="AU30" i="1"/>
  <c r="AW30" i="1"/>
  <c r="AY30" i="1"/>
  <c r="BA30" i="1"/>
  <c r="BC30" i="1"/>
  <c r="BE30" i="1"/>
  <c r="BG30" i="1"/>
  <c r="BI30" i="1"/>
  <c r="AQ31" i="1"/>
  <c r="AS31" i="1"/>
  <c r="AU31" i="1"/>
  <c r="AW31" i="1"/>
  <c r="AY31" i="1"/>
  <c r="BA31" i="1"/>
  <c r="BC31" i="1"/>
  <c r="BE31" i="1"/>
  <c r="BG31" i="1"/>
  <c r="BI31" i="1"/>
  <c r="L26" i="3"/>
  <c r="M26" i="3"/>
  <c r="N26" i="3" s="1"/>
  <c r="O26" i="3" s="1"/>
  <c r="P26" i="3" s="1"/>
  <c r="L24" i="3"/>
  <c r="M24" i="3"/>
  <c r="L22" i="3"/>
  <c r="M22" i="3"/>
  <c r="L21" i="3"/>
  <c r="M21" i="3"/>
  <c r="N21" i="3" s="1"/>
  <c r="O21" i="3" s="1"/>
  <c r="P21" i="3" s="1"/>
  <c r="L20" i="3"/>
  <c r="M20" i="3"/>
  <c r="N20" i="3" s="1"/>
  <c r="O20" i="3" s="1"/>
  <c r="P20" i="3" s="1"/>
  <c r="N24" i="3"/>
  <c r="O24" i="3" s="1"/>
  <c r="P24" i="3" s="1"/>
  <c r="N22" i="3"/>
  <c r="O22" i="3" s="1"/>
  <c r="P22" i="3" s="1"/>
  <c r="AR45" i="1"/>
  <c r="AT45" i="1"/>
  <c r="AV45" i="1"/>
  <c r="AX45" i="1"/>
  <c r="AZ45" i="1"/>
  <c r="BB45" i="1"/>
  <c r="BD45" i="1"/>
  <c r="BF45" i="1"/>
  <c r="BH45" i="1"/>
  <c r="BJ45" i="1"/>
  <c r="AT42" i="1"/>
  <c r="AV42" i="1"/>
  <c r="AX42" i="1"/>
  <c r="V20" i="3" s="1"/>
  <c r="AZ42" i="1"/>
  <c r="BB42" i="1"/>
  <c r="BD42" i="1"/>
  <c r="BF42" i="1"/>
  <c r="V24" i="3" s="1"/>
  <c r="BH42" i="1"/>
  <c r="BJ42" i="1"/>
  <c r="AR4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I3" i="1"/>
  <c r="BI4" i="1"/>
  <c r="BI5" i="1"/>
  <c r="BI6" i="1"/>
  <c r="BI7" i="1"/>
  <c r="BI8" i="1"/>
  <c r="BI9" i="1"/>
  <c r="BI10" i="1"/>
  <c r="BI11" i="1"/>
  <c r="BG3" i="1"/>
  <c r="BG4" i="1"/>
  <c r="BG5" i="1"/>
  <c r="BG6" i="1"/>
  <c r="BG7" i="1"/>
  <c r="BG8" i="1"/>
  <c r="BG9" i="1"/>
  <c r="BG10" i="1"/>
  <c r="BG11" i="1"/>
  <c r="BE3" i="1"/>
  <c r="BE4" i="1"/>
  <c r="BE5" i="1"/>
  <c r="BE6" i="1"/>
  <c r="BE7" i="1"/>
  <c r="BE8" i="1"/>
  <c r="BE9" i="1"/>
  <c r="BE10" i="1"/>
  <c r="BE11" i="1"/>
  <c r="BE32" i="1"/>
  <c r="BE33" i="1"/>
  <c r="BE34" i="1"/>
  <c r="BE35" i="1"/>
  <c r="BE36" i="1"/>
  <c r="BC3" i="1"/>
  <c r="BC4" i="1"/>
  <c r="BC5" i="1"/>
  <c r="BC6" i="1"/>
  <c r="BC7" i="1"/>
  <c r="BC8" i="1"/>
  <c r="BC9" i="1"/>
  <c r="BC10" i="1"/>
  <c r="BC11" i="1"/>
  <c r="BC32" i="1"/>
  <c r="BC33" i="1"/>
  <c r="BC34" i="1"/>
  <c r="BC35" i="1"/>
  <c r="BC36" i="1"/>
  <c r="BA3" i="1"/>
  <c r="BA4" i="1"/>
  <c r="BA5" i="1"/>
  <c r="BA6" i="1"/>
  <c r="BA7" i="1"/>
  <c r="BA8" i="1"/>
  <c r="BA9" i="1"/>
  <c r="BA10" i="1"/>
  <c r="BA11" i="1"/>
  <c r="BA32" i="1"/>
  <c r="BA33" i="1"/>
  <c r="BA34" i="1"/>
  <c r="BA35" i="1"/>
  <c r="BA36" i="1"/>
  <c r="AY3" i="1"/>
  <c r="AY4" i="1"/>
  <c r="AY5" i="1"/>
  <c r="AY6" i="1"/>
  <c r="AY7" i="1"/>
  <c r="AY8" i="1"/>
  <c r="AY9" i="1"/>
  <c r="AY10" i="1"/>
  <c r="AY11" i="1"/>
  <c r="AY32" i="1"/>
  <c r="AY33" i="1"/>
  <c r="AY34" i="1"/>
  <c r="AY35" i="1"/>
  <c r="AY36" i="1"/>
  <c r="AW3" i="1"/>
  <c r="AW4" i="1"/>
  <c r="L19" i="3"/>
  <c r="M19" i="3" s="1"/>
  <c r="N19" i="3"/>
  <c r="O19" i="3" s="1"/>
  <c r="P19" i="3" s="1"/>
  <c r="AW5" i="1"/>
  <c r="AW6" i="1"/>
  <c r="AW7" i="1"/>
  <c r="AW8" i="1"/>
  <c r="AW9" i="1"/>
  <c r="AW32" i="1"/>
  <c r="AW33" i="1"/>
  <c r="AW34" i="1"/>
  <c r="AW35" i="1"/>
  <c r="AW36" i="1"/>
  <c r="AU36" i="1"/>
  <c r="AU3" i="1"/>
  <c r="AU4" i="1"/>
  <c r="L18" i="3"/>
  <c r="M18" i="3" s="1"/>
  <c r="AU5" i="1"/>
  <c r="AU6" i="1"/>
  <c r="AU7" i="1"/>
  <c r="AU8" i="1"/>
  <c r="AU9" i="1"/>
  <c r="AU32" i="1"/>
  <c r="AU33" i="1"/>
  <c r="AU34" i="1"/>
  <c r="AU35" i="1"/>
  <c r="AS3" i="1"/>
  <c r="AS4" i="1"/>
  <c r="L17" i="3"/>
  <c r="M17" i="3" s="1"/>
  <c r="N17" i="3" s="1"/>
  <c r="O17" i="3" s="1"/>
  <c r="P17" i="3"/>
  <c r="AS5" i="1"/>
  <c r="AS6" i="1"/>
  <c r="AS7" i="1"/>
  <c r="AS8" i="1"/>
  <c r="AS9" i="1"/>
  <c r="AS32" i="1"/>
  <c r="AS33" i="1"/>
  <c r="AS34" i="1"/>
  <c r="AS35" i="1"/>
  <c r="AS36" i="1"/>
  <c r="BK2" i="1"/>
  <c r="BI2" i="1"/>
  <c r="BG2" i="1"/>
  <c r="BE2" i="1"/>
  <c r="BC2" i="1"/>
  <c r="BA2" i="1"/>
  <c r="AY2" i="1"/>
  <c r="AW2" i="1"/>
  <c r="AU2" i="1"/>
  <c r="AS2" i="1"/>
  <c r="V17" i="3"/>
  <c r="V25" i="3"/>
  <c r="V23" i="3"/>
  <c r="V21" i="3"/>
  <c r="V19" i="3"/>
  <c r="V26" i="3"/>
  <c r="V22" i="3"/>
  <c r="V18" i="3"/>
  <c r="BJ1" i="1"/>
  <c r="W26" i="3"/>
  <c r="BH1" i="1"/>
  <c r="W25" i="3"/>
  <c r="BF1" i="1"/>
  <c r="W24" i="3"/>
  <c r="BD1" i="1"/>
  <c r="W23" i="3"/>
  <c r="BB1" i="1"/>
  <c r="W22" i="3"/>
  <c r="AZ1" i="1"/>
  <c r="W21" i="3"/>
  <c r="AX1" i="1"/>
  <c r="W20" i="3"/>
  <c r="AV1" i="1"/>
  <c r="W19" i="3"/>
  <c r="AT1" i="1"/>
  <c r="W18" i="3"/>
  <c r="AR1" i="1"/>
  <c r="W17" i="3"/>
  <c r="K17" i="3"/>
  <c r="K18" i="3"/>
  <c r="K19" i="3"/>
  <c r="K20" i="3"/>
  <c r="K21" i="3"/>
  <c r="K22" i="3"/>
  <c r="K23" i="3"/>
  <c r="K24" i="3"/>
  <c r="K25" i="3"/>
  <c r="K26" i="3"/>
  <c r="BG1" i="1"/>
  <c r="AY1" i="1"/>
  <c r="AU1" i="1"/>
  <c r="BC1" i="1"/>
  <c r="AS1" i="1"/>
  <c r="AW1" i="1"/>
  <c r="BA1" i="1"/>
  <c r="BE1" i="1"/>
  <c r="BI1" i="1"/>
  <c r="BK1" i="1"/>
  <c r="AP1" i="1"/>
  <c r="AN1" i="1"/>
  <c r="AO1" i="1" s="1"/>
  <c r="AL1" i="1"/>
  <c r="AJ1" i="1"/>
  <c r="AH1" i="1"/>
  <c r="AF1" i="1"/>
  <c r="AG1" i="1" s="1"/>
  <c r="AD1" i="1"/>
  <c r="AB1" i="1"/>
  <c r="Z1" i="1"/>
  <c r="X1" i="1"/>
  <c r="Y1" i="1" s="1"/>
  <c r="V1" i="1"/>
  <c r="T1" i="1"/>
  <c r="R1" i="1"/>
  <c r="P1" i="1"/>
  <c r="Q1" i="1" s="1"/>
  <c r="N1" i="1"/>
  <c r="AP42" i="1"/>
  <c r="W16" i="3" s="1"/>
  <c r="AN42" i="1"/>
  <c r="V15" i="3" s="1"/>
  <c r="AL42" i="1"/>
  <c r="W14" i="3" s="1"/>
  <c r="AJ42" i="1"/>
  <c r="AH42" i="1"/>
  <c r="W12" i="3"/>
  <c r="AF42" i="1"/>
  <c r="W11" i="3" s="1"/>
  <c r="V11" i="3"/>
  <c r="AD42" i="1"/>
  <c r="W10" i="3"/>
  <c r="AB42" i="1"/>
  <c r="V9" i="3"/>
  <c r="Z42" i="1"/>
  <c r="W8" i="3"/>
  <c r="X42" i="1"/>
  <c r="V7" i="3"/>
  <c r="V42" i="1"/>
  <c r="W6" i="3"/>
  <c r="T42" i="1"/>
  <c r="W5" i="3" s="1"/>
  <c r="V5" i="3"/>
  <c r="R42" i="1"/>
  <c r="W4" i="3"/>
  <c r="P42" i="1"/>
  <c r="V3" i="3"/>
  <c r="N42" i="1"/>
  <c r="V2" i="3"/>
  <c r="AP45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W15" i="3"/>
  <c r="W7" i="3"/>
  <c r="W3" i="3"/>
  <c r="W9" i="3"/>
  <c r="V4" i="3"/>
  <c r="V6" i="3"/>
  <c r="V8" i="3"/>
  <c r="V10" i="3"/>
  <c r="V16" i="3"/>
  <c r="V12" i="3"/>
  <c r="W2" i="3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2" i="1"/>
  <c r="K14" i="3"/>
  <c r="AQ3" i="1"/>
  <c r="AQ4" i="1"/>
  <c r="AQ5" i="1"/>
  <c r="AQ6" i="1"/>
  <c r="AQ7" i="1"/>
  <c r="AQ8" i="1"/>
  <c r="AQ9" i="1"/>
  <c r="AQ32" i="1"/>
  <c r="AQ33" i="1"/>
  <c r="AQ34" i="1"/>
  <c r="AQ35" i="1"/>
  <c r="AQ36" i="1"/>
  <c r="L16" i="3"/>
  <c r="M16" i="3" s="1"/>
  <c r="I16" i="3" s="1"/>
  <c r="J16" i="3" s="1"/>
  <c r="AO3" i="1"/>
  <c r="AO4" i="1"/>
  <c r="L15" i="3"/>
  <c r="M15" i="3" s="1"/>
  <c r="AO5" i="1"/>
  <c r="AO6" i="1"/>
  <c r="AO7" i="1"/>
  <c r="AO8" i="1"/>
  <c r="AO9" i="1"/>
  <c r="BN9" i="1" s="1"/>
  <c r="BQ9" i="1" s="1"/>
  <c r="AO21" i="1"/>
  <c r="AO22" i="1"/>
  <c r="AO23" i="1"/>
  <c r="AO24" i="1"/>
  <c r="AO25" i="1"/>
  <c r="AO26" i="1"/>
  <c r="AO27" i="1"/>
  <c r="AO28" i="1"/>
  <c r="BN28" i="1" s="1"/>
  <c r="AO29" i="1"/>
  <c r="AO30" i="1"/>
  <c r="AO31" i="1"/>
  <c r="AO32" i="1"/>
  <c r="BN32" i="1" s="1"/>
  <c r="AO33" i="1"/>
  <c r="AO34" i="1"/>
  <c r="AO35" i="1"/>
  <c r="AO36" i="1"/>
  <c r="BN36" i="1" s="1"/>
  <c r="AM3" i="1"/>
  <c r="AM4" i="1"/>
  <c r="AM5" i="1"/>
  <c r="AM6" i="1"/>
  <c r="AM7" i="1"/>
  <c r="AM8" i="1"/>
  <c r="L14" i="3" s="1"/>
  <c r="M14" i="3" s="1"/>
  <c r="AM9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K3" i="1"/>
  <c r="AK4" i="1"/>
  <c r="AK5" i="1"/>
  <c r="AK6" i="1"/>
  <c r="AK7" i="1"/>
  <c r="AK8" i="1"/>
  <c r="AK9" i="1"/>
  <c r="L13" i="3" s="1"/>
  <c r="M13" i="3" s="1"/>
  <c r="N13" i="3" s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I3" i="1"/>
  <c r="AI4" i="1"/>
  <c r="AI5" i="1"/>
  <c r="AI6" i="1"/>
  <c r="AI7" i="1"/>
  <c r="AI8" i="1"/>
  <c r="AI9" i="1"/>
  <c r="L12" i="3"/>
  <c r="M12" i="3" s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G3" i="1"/>
  <c r="AG4" i="1"/>
  <c r="AG5" i="1"/>
  <c r="AG6" i="1"/>
  <c r="AG7" i="1"/>
  <c r="AG8" i="1"/>
  <c r="AG9" i="1"/>
  <c r="L11" i="3" s="1"/>
  <c r="M11" i="3" s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E3" i="1"/>
  <c r="AE4" i="1"/>
  <c r="AE5" i="1"/>
  <c r="AE6" i="1"/>
  <c r="AE7" i="1"/>
  <c r="AE8" i="1"/>
  <c r="AE9" i="1"/>
  <c r="AE10" i="1"/>
  <c r="AE13" i="1"/>
  <c r="L10" i="3"/>
  <c r="M10" i="3" s="1"/>
  <c r="AE11" i="1"/>
  <c r="AE12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" i="1"/>
  <c r="AC4" i="1"/>
  <c r="AC5" i="1"/>
  <c r="AC6" i="1"/>
  <c r="AC7" i="1"/>
  <c r="L9" i="3"/>
  <c r="M9" i="3" s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A3" i="1"/>
  <c r="AA4" i="1"/>
  <c r="AA5" i="1"/>
  <c r="AA10" i="1"/>
  <c r="L8" i="3"/>
  <c r="M8" i="3" s="1"/>
  <c r="I8" i="3" s="1"/>
  <c r="AA11" i="1"/>
  <c r="BN11" i="1" s="1"/>
  <c r="BQ11" i="1" s="1"/>
  <c r="AA12" i="1"/>
  <c r="AA13" i="1"/>
  <c r="AA14" i="1"/>
  <c r="AA15" i="1"/>
  <c r="BN15" i="1" s="1"/>
  <c r="AA16" i="1"/>
  <c r="AA17" i="1"/>
  <c r="AA18" i="1"/>
  <c r="AA19" i="1"/>
  <c r="BN19" i="1" s="1"/>
  <c r="AA20" i="1"/>
  <c r="AA21" i="1"/>
  <c r="AA22" i="1"/>
  <c r="AA23" i="1"/>
  <c r="BN23" i="1" s="1"/>
  <c r="AA24" i="1"/>
  <c r="AA25" i="1"/>
  <c r="AA26" i="1"/>
  <c r="AA27" i="1"/>
  <c r="AA28" i="1"/>
  <c r="AA29" i="1"/>
  <c r="AA30" i="1"/>
  <c r="AA31" i="1"/>
  <c r="AA32" i="1"/>
  <c r="AA33" i="1"/>
  <c r="AA34" i="1"/>
  <c r="AA35" i="1"/>
  <c r="BN35" i="1" s="1"/>
  <c r="AA36" i="1"/>
  <c r="Y3" i="1"/>
  <c r="L7" i="3" s="1"/>
  <c r="M7" i="3"/>
  <c r="Y4" i="1"/>
  <c r="Y5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W3" i="1"/>
  <c r="W4" i="1"/>
  <c r="W5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U3" i="1"/>
  <c r="U4" i="1"/>
  <c r="U5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S3" i="1"/>
  <c r="S4" i="1"/>
  <c r="L4" i="3"/>
  <c r="M4" i="3" s="1"/>
  <c r="S5" i="1"/>
  <c r="S10" i="1"/>
  <c r="S11" i="1"/>
  <c r="S12" i="1"/>
  <c r="S13" i="1"/>
  <c r="BN13" i="1" s="1"/>
  <c r="BQ13" i="1" s="1"/>
  <c r="S14" i="1"/>
  <c r="S15" i="1"/>
  <c r="S16" i="1"/>
  <c r="S17" i="1"/>
  <c r="BN17" i="1" s="1"/>
  <c r="S18" i="1"/>
  <c r="S19" i="1"/>
  <c r="S20" i="1"/>
  <c r="S21" i="1"/>
  <c r="BN21" i="1" s="1"/>
  <c r="S22" i="1"/>
  <c r="S23" i="1"/>
  <c r="S24" i="1"/>
  <c r="S25" i="1"/>
  <c r="S26" i="1"/>
  <c r="S27" i="1"/>
  <c r="S28" i="1"/>
  <c r="S29" i="1"/>
  <c r="BN29" i="1" s="1"/>
  <c r="S30" i="1"/>
  <c r="S31" i="1"/>
  <c r="S32" i="1"/>
  <c r="S33" i="1"/>
  <c r="S34" i="1"/>
  <c r="S35" i="1"/>
  <c r="S36" i="1"/>
  <c r="AQ2" i="1"/>
  <c r="AO2" i="1"/>
  <c r="AM2" i="1"/>
  <c r="AK2" i="1"/>
  <c r="AI2" i="1"/>
  <c r="AG2" i="1"/>
  <c r="AE2" i="1"/>
  <c r="AC2" i="1"/>
  <c r="AA2" i="1"/>
  <c r="Y2" i="1"/>
  <c r="W2" i="1"/>
  <c r="U2" i="1"/>
  <c r="S2" i="1"/>
  <c r="R54" i="1" s="1"/>
  <c r="Q3" i="1"/>
  <c r="Q6" i="1"/>
  <c r="Q4" i="1"/>
  <c r="Q5" i="1"/>
  <c r="Q7" i="1"/>
  <c r="Q8" i="1"/>
  <c r="Q9" i="1"/>
  <c r="Q10" i="1"/>
  <c r="Q11" i="1"/>
  <c r="Q12" i="1"/>
  <c r="Q13" i="1"/>
  <c r="Q14" i="1"/>
  <c r="BN14" i="1" s="1"/>
  <c r="Q15" i="1"/>
  <c r="Q16" i="1"/>
  <c r="Q17" i="1"/>
  <c r="Q18" i="1"/>
  <c r="Q19" i="1"/>
  <c r="Q20" i="1"/>
  <c r="Q21" i="1"/>
  <c r="Q22" i="1"/>
  <c r="BN22" i="1" s="1"/>
  <c r="Q23" i="1"/>
  <c r="Q24" i="1"/>
  <c r="Q25" i="1"/>
  <c r="Q26" i="1"/>
  <c r="BN26" i="1" s="1"/>
  <c r="Q27" i="1"/>
  <c r="Q28" i="1"/>
  <c r="Q29" i="1"/>
  <c r="Q30" i="1"/>
  <c r="BN30" i="1" s="1"/>
  <c r="Q31" i="1"/>
  <c r="Q32" i="1"/>
  <c r="Q33" i="1"/>
  <c r="Q34" i="1"/>
  <c r="Q35" i="1"/>
  <c r="Q36" i="1"/>
  <c r="Q2" i="1"/>
  <c r="AQ1" i="1"/>
  <c r="AM1" i="1"/>
  <c r="AK1" i="1"/>
  <c r="AI1" i="1"/>
  <c r="AE1" i="1"/>
  <c r="AC1" i="1"/>
  <c r="AA1" i="1"/>
  <c r="W1" i="1"/>
  <c r="U1" i="1"/>
  <c r="S1" i="1"/>
  <c r="O3" i="1"/>
  <c r="O4" i="1"/>
  <c r="O5" i="1"/>
  <c r="O6" i="1"/>
  <c r="O7" i="1"/>
  <c r="O8" i="1"/>
  <c r="BN8" i="1" s="1"/>
  <c r="BQ8" i="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" i="1"/>
  <c r="O1" i="1"/>
  <c r="K16" i="3"/>
  <c r="K15" i="3"/>
  <c r="K13" i="3"/>
  <c r="K12" i="3"/>
  <c r="K11" i="3"/>
  <c r="K10" i="3"/>
  <c r="K9" i="3"/>
  <c r="K8" i="3"/>
  <c r="K7" i="3"/>
  <c r="K6" i="3"/>
  <c r="K5" i="3"/>
  <c r="K4" i="3"/>
  <c r="K3" i="3"/>
  <c r="K2" i="3"/>
  <c r="C2" i="1"/>
  <c r="C3" i="1"/>
  <c r="C4" i="1"/>
  <c r="C5" i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T54" i="1"/>
  <c r="D42" i="1" s="1"/>
  <c r="N54" i="1"/>
  <c r="P54" i="1"/>
  <c r="L5" i="3"/>
  <c r="M5" i="3" s="1"/>
  <c r="I5" i="3"/>
  <c r="J5" i="3" s="1"/>
  <c r="BN4" i="1"/>
  <c r="BN24" i="1"/>
  <c r="BN20" i="1"/>
  <c r="BN18" i="1"/>
  <c r="BN16" i="1"/>
  <c r="BN12" i="1"/>
  <c r="BQ12" i="1" s="1"/>
  <c r="BN10" i="1"/>
  <c r="BN7" i="1"/>
  <c r="BQ7" i="1" s="1"/>
  <c r="BQ25" i="1"/>
  <c r="BQ21" i="1"/>
  <c r="BQ15" i="1"/>
  <c r="BN31" i="1"/>
  <c r="BQ31" i="1"/>
  <c r="BQ29" i="1"/>
  <c r="BN33" i="1"/>
  <c r="L6" i="3"/>
  <c r="M6" i="3" s="1"/>
  <c r="I6" i="3"/>
  <c r="J6" i="3"/>
  <c r="H42" i="1"/>
  <c r="O13" i="3"/>
  <c r="P13" i="3"/>
  <c r="N15" i="3"/>
  <c r="O15" i="3" s="1"/>
  <c r="P15" i="3" s="1"/>
  <c r="I15" i="3"/>
  <c r="J15" i="3"/>
  <c r="N8" i="3"/>
  <c r="O8" i="3"/>
  <c r="P8" i="3" s="1"/>
  <c r="N12" i="3"/>
  <c r="O12" i="3"/>
  <c r="P12" i="3" s="1"/>
  <c r="N16" i="3"/>
  <c r="O16" i="3" s="1"/>
  <c r="P16" i="3" s="1"/>
  <c r="I13" i="3"/>
  <c r="J13" i="3"/>
  <c r="I10" i="3"/>
  <c r="J10" i="3"/>
  <c r="J8" i="3"/>
  <c r="I4" i="3"/>
  <c r="J4" i="3" s="1"/>
  <c r="N7" i="3"/>
  <c r="O7" i="3" s="1"/>
  <c r="P7" i="3" s="1"/>
  <c r="N10" i="3"/>
  <c r="O10" i="3"/>
  <c r="P10" i="3" s="1"/>
  <c r="N4" i="3"/>
  <c r="O4" i="3" s="1"/>
  <c r="P4" i="3" s="1"/>
  <c r="B53" i="1"/>
  <c r="B54" i="1"/>
  <c r="BM3" i="1"/>
  <c r="BM4" i="1"/>
  <c r="BM5" i="1"/>
  <c r="BM6" i="1"/>
  <c r="T8" i="3" s="1"/>
  <c r="U8" i="3" s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Q35" i="1"/>
  <c r="BQ34" i="1"/>
  <c r="BQ33" i="1"/>
  <c r="BQ32" i="1"/>
  <c r="BQ30" i="1"/>
  <c r="BQ28" i="1"/>
  <c r="BQ18" i="1"/>
  <c r="BQ17" i="1"/>
  <c r="BQ16" i="1"/>
  <c r="BQ14" i="1"/>
  <c r="BQ10" i="1"/>
  <c r="BQ4" i="1"/>
  <c r="BM2" i="1"/>
  <c r="BQ20" i="1"/>
  <c r="BQ22" i="1"/>
  <c r="BQ23" i="1"/>
  <c r="BQ24" i="1"/>
  <c r="BQ26" i="1"/>
  <c r="BQ27" i="1"/>
  <c r="I3" i="1"/>
  <c r="G3" i="1"/>
  <c r="E3" i="1"/>
  <c r="I2" i="1"/>
  <c r="G2" i="1"/>
  <c r="E2" i="1"/>
  <c r="N5" i="3"/>
  <c r="O5" i="3" s="1"/>
  <c r="P5" i="3" s="1"/>
  <c r="T21" i="3"/>
  <c r="U21" i="3" s="1"/>
  <c r="Q24" i="3"/>
  <c r="R24" i="3" s="1"/>
  <c r="S24" i="3" s="1"/>
  <c r="T22" i="3"/>
  <c r="U22" i="3" s="1"/>
  <c r="Q25" i="3"/>
  <c r="R25" i="3" s="1"/>
  <c r="S25" i="3" s="1"/>
  <c r="Q7" i="3"/>
  <c r="R7" i="3" s="1"/>
  <c r="S7" i="3" s="1"/>
  <c r="T5" i="3"/>
  <c r="U5" i="3" s="1"/>
  <c r="Q8" i="3"/>
  <c r="R8" i="3" s="1"/>
  <c r="S8" i="3" s="1"/>
  <c r="T15" i="3"/>
  <c r="U15" i="3" s="1"/>
  <c r="Q16" i="3"/>
  <c r="R16" i="3" s="1"/>
  <c r="S16" i="3" s="1"/>
  <c r="BQ36" i="1"/>
  <c r="BQ19" i="1"/>
  <c r="N11" i="3" l="1"/>
  <c r="O11" i="3" s="1"/>
  <c r="P11" i="3" s="1"/>
  <c r="I11" i="3"/>
  <c r="J11" i="3" s="1"/>
  <c r="T11" i="3"/>
  <c r="U11" i="3" s="1"/>
  <c r="Q11" i="3"/>
  <c r="R11" i="3" s="1"/>
  <c r="S11" i="3" s="1"/>
  <c r="N14" i="3"/>
  <c r="O14" i="3" s="1"/>
  <c r="P14" i="3" s="1"/>
  <c r="T14" i="3"/>
  <c r="U14" i="3" s="1"/>
  <c r="I14" i="3"/>
  <c r="J14" i="3" s="1"/>
  <c r="Q14" i="3"/>
  <c r="R14" i="3" s="1"/>
  <c r="S14" i="3" s="1"/>
  <c r="I9" i="3"/>
  <c r="J9" i="3" s="1"/>
  <c r="N9" i="3"/>
  <c r="O9" i="3" s="1"/>
  <c r="P9" i="3" s="1"/>
  <c r="Q9" i="3"/>
  <c r="R9" i="3" s="1"/>
  <c r="S9" i="3" s="1"/>
  <c r="Q13" i="3"/>
  <c r="R13" i="3" s="1"/>
  <c r="S13" i="3" s="1"/>
  <c r="Q22" i="3"/>
  <c r="R22" i="3" s="1"/>
  <c r="S22" i="3" s="1"/>
  <c r="Q20" i="3"/>
  <c r="R20" i="3" s="1"/>
  <c r="S20" i="3" s="1"/>
  <c r="Q19" i="3"/>
  <c r="R19" i="3" s="1"/>
  <c r="S19" i="3" s="1"/>
  <c r="T17" i="3"/>
  <c r="U17" i="3" s="1"/>
  <c r="T24" i="3"/>
  <c r="U24" i="3" s="1"/>
  <c r="Q21" i="3"/>
  <c r="R21" i="3" s="1"/>
  <c r="S21" i="3" s="1"/>
  <c r="BN2" i="1"/>
  <c r="BQ2" i="1" s="1"/>
  <c r="BN27" i="1"/>
  <c r="BN3" i="1"/>
  <c r="BQ3" i="1" s="1"/>
  <c r="T4" i="3"/>
  <c r="U4" i="3" s="1"/>
  <c r="I7" i="3"/>
  <c r="J7" i="3" s="1"/>
  <c r="T7" i="3"/>
  <c r="U7" i="3" s="1"/>
  <c r="I12" i="3"/>
  <c r="J12" i="3" s="1"/>
  <c r="Q12" i="3"/>
  <c r="R12" i="3" s="1"/>
  <c r="S12" i="3" s="1"/>
  <c r="V13" i="3"/>
  <c r="W13" i="3"/>
  <c r="T13" i="3"/>
  <c r="U13" i="3" s="1"/>
  <c r="T16" i="3"/>
  <c r="U16" i="3" s="1"/>
  <c r="Q10" i="3"/>
  <c r="R10" i="3" s="1"/>
  <c r="S10" i="3" s="1"/>
  <c r="Q6" i="3"/>
  <c r="R6" i="3" s="1"/>
  <c r="S6" i="3" s="1"/>
  <c r="Q17" i="3"/>
  <c r="R17" i="3" s="1"/>
  <c r="S17" i="3" s="1"/>
  <c r="Q26" i="3"/>
  <c r="R26" i="3" s="1"/>
  <c r="S26" i="3" s="1"/>
  <c r="T20" i="3"/>
  <c r="U20" i="3" s="1"/>
  <c r="T25" i="3"/>
  <c r="U25" i="3" s="1"/>
  <c r="T23" i="3"/>
  <c r="U23" i="3" s="1"/>
  <c r="N6" i="3"/>
  <c r="O6" i="3" s="1"/>
  <c r="P6" i="3" s="1"/>
  <c r="T6" i="3"/>
  <c r="U6" i="3" s="1"/>
  <c r="Q5" i="3"/>
  <c r="R5" i="3" s="1"/>
  <c r="S5" i="3" s="1"/>
  <c r="BN6" i="1"/>
  <c r="BQ6" i="1" s="1"/>
  <c r="L3" i="3"/>
  <c r="M3" i="3" s="1"/>
  <c r="Q18" i="3"/>
  <c r="R18" i="3" s="1"/>
  <c r="S18" i="3" s="1"/>
  <c r="N18" i="3"/>
  <c r="O18" i="3" s="1"/>
  <c r="P18" i="3" s="1"/>
  <c r="N23" i="3"/>
  <c r="O23" i="3" s="1"/>
  <c r="P23" i="3" s="1"/>
  <c r="Q23" i="3"/>
  <c r="R23" i="3" s="1"/>
  <c r="S23" i="3" s="1"/>
  <c r="Q15" i="3"/>
  <c r="R15" i="3" s="1"/>
  <c r="S15" i="3" s="1"/>
  <c r="T12" i="3"/>
  <c r="U12" i="3" s="1"/>
  <c r="T9" i="3"/>
  <c r="U9" i="3" s="1"/>
  <c r="Q4" i="3"/>
  <c r="R4" i="3" s="1"/>
  <c r="S4" i="3" s="1"/>
  <c r="T19" i="3"/>
  <c r="U19" i="3" s="1"/>
  <c r="T18" i="3"/>
  <c r="U18" i="3" s="1"/>
  <c r="T26" i="3"/>
  <c r="U26" i="3" s="1"/>
  <c r="BN25" i="1"/>
  <c r="L2" i="3"/>
  <c r="M2" i="3" s="1"/>
  <c r="BN5" i="1"/>
  <c r="BQ5" i="1" s="1"/>
  <c r="BN34" i="1"/>
  <c r="T10" i="3"/>
  <c r="U10" i="3" s="1"/>
  <c r="V14" i="3"/>
  <c r="N2" i="3" l="1"/>
  <c r="O2" i="3" s="1"/>
  <c r="P2" i="3" s="1"/>
  <c r="Q2" i="3"/>
  <c r="R2" i="3" s="1"/>
  <c r="S2" i="3" s="1"/>
  <c r="T2" i="3"/>
  <c r="U2" i="3" s="1"/>
  <c r="I2" i="3"/>
  <c r="J2" i="3" s="1"/>
  <c r="I3" i="3"/>
  <c r="J3" i="3" s="1"/>
  <c r="N3" i="3"/>
  <c r="O3" i="3" s="1"/>
  <c r="P3" i="3" s="1"/>
  <c r="Q3" i="3"/>
  <c r="R3" i="3" s="1"/>
  <c r="S3" i="3" s="1"/>
  <c r="T3" i="3"/>
  <c r="U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MANTENIMIENTO PREDICTIVO:</t>
        </r>
        <r>
          <rPr>
            <sz val="9"/>
            <color indexed="81"/>
            <rFont val="Tahoma"/>
            <family val="2"/>
          </rPr>
          <t xml:space="preserve">
Se realiza con análisis Físico-Químico, muestras de lubricantes y aceites usados en la máquina, mediciones eléctricas, neumáticas, de presión, etc.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MANTENIMIENTO PREDICTIVO:</t>
        </r>
        <r>
          <rPr>
            <sz val="9"/>
            <color indexed="81"/>
            <rFont val="Tahoma"/>
            <family val="2"/>
          </rPr>
          <t xml:space="preserve">
Es por medio de manual de mantenimiento, según horas de trabajo correspondiente a cada labor de mantenimiento y vida útil de cada parte.</t>
        </r>
      </text>
    </comment>
    <comment ref="C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MANTENIMIENTO CORRECTIVO:</t>
        </r>
        <r>
          <rPr>
            <sz val="9"/>
            <color indexed="81"/>
            <rFont val="Tahoma"/>
            <family val="2"/>
          </rPr>
          <t xml:space="preserve">
Cuando se trata de arreglar fallas ipfm(interrupción por falla mecánica) o daños no previstos.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AKI PARTE DELO KE VA DENTRO DE OTRA FORMULA EN ESADO DE GESTION</t>
        </r>
      </text>
    </comment>
    <comment ref="B5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AKI PARTE DELO KE VA DENTRO DE OTRA FORMULA EN ESADO DE GESTION de mantenimiento</t>
        </r>
      </text>
    </comment>
  </commentList>
</comments>
</file>

<file path=xl/sharedStrings.xml><?xml version="1.0" encoding="utf-8"?>
<sst xmlns="http://schemas.openxmlformats.org/spreadsheetml/2006/main" count="218" uniqueCount="120">
  <si>
    <t>TECNICOS</t>
  </si>
  <si>
    <t>MANTENIMIENTOS</t>
  </si>
  <si>
    <t>ESTADO</t>
  </si>
  <si>
    <t>PROGRAMADO</t>
  </si>
  <si>
    <t>COMPLETADO</t>
  </si>
  <si>
    <t>PENDIENTE</t>
  </si>
  <si>
    <t>PREDICTIVO</t>
  </si>
  <si>
    <t>PREVENTIVO</t>
  </si>
  <si>
    <t>CORRECTIVO</t>
  </si>
  <si>
    <t>FECHA</t>
  </si>
  <si>
    <t>F_FECHA_CLIENTE</t>
  </si>
  <si>
    <t>TIPO DE MANTENIMIENTO</t>
  </si>
  <si>
    <t>F_T/M_fecha</t>
  </si>
  <si>
    <t>F_FECHA_CPD_MAQ</t>
  </si>
  <si>
    <t>TECNICOS ENCARGADOS</t>
  </si>
  <si>
    <t>F_FECHA_TEC_ENCARG</t>
  </si>
  <si>
    <t>$_REP_BOD</t>
  </si>
  <si>
    <t>$_REP_COMP</t>
  </si>
  <si>
    <t>SELECCIÓN</t>
  </si>
  <si>
    <t>X</t>
  </si>
  <si>
    <t>MOTIVOS INACTIVO</t>
  </si>
  <si>
    <t>SALUD</t>
  </si>
  <si>
    <t>FUGA</t>
  </si>
  <si>
    <t>CAPACITACION</t>
  </si>
  <si>
    <t>REUNION CON</t>
  </si>
  <si>
    <t>CALAMIDAD DOMESTICA</t>
  </si>
  <si>
    <t>MATERNIDAD</t>
  </si>
  <si>
    <t>PATERNIDAD</t>
  </si>
  <si>
    <t>DIA LIBRE</t>
  </si>
  <si>
    <t>ESTADOS</t>
  </si>
  <si>
    <t>NO DISPNIBLES</t>
  </si>
  <si>
    <t>OBSERVACIONES</t>
  </si>
  <si>
    <t>REPUESTOS DESDE BODEGA</t>
  </si>
  <si>
    <t>REPUESTOS DESDE COMPRAS</t>
  </si>
  <si>
    <t>tecnicos_asignados_por_cliente</t>
  </si>
  <si>
    <t>ESTADO DEL MANTENIMIENTO</t>
  </si>
  <si>
    <t>B</t>
  </si>
  <si>
    <t>C</t>
  </si>
  <si>
    <t>D</t>
  </si>
  <si>
    <t>NO</t>
  </si>
  <si>
    <t>No de Tecnicos Encargados</t>
  </si>
  <si>
    <t>No de Clientes</t>
  </si>
  <si>
    <t>tec activos en X</t>
  </si>
  <si>
    <t>total de T/M</t>
  </si>
  <si>
    <t>TECNICO</t>
  </si>
  <si>
    <t>CLIENTE DEL TECNICO ASIGNADO</t>
  </si>
  <si>
    <t>t/m</t>
  </si>
  <si>
    <t>cliente</t>
  </si>
  <si>
    <t>t/m_2</t>
  </si>
  <si>
    <t>estado_del_cliente_1</t>
  </si>
  <si>
    <t>estado_del_cliente_2</t>
  </si>
  <si>
    <t>fecha_1</t>
  </si>
  <si>
    <t>REPUESTOS EN CLIENTE</t>
  </si>
  <si>
    <t>REPUESTOS USADOS EN CLIENTE</t>
  </si>
  <si>
    <t>respuestos_x_cliente</t>
  </si>
  <si>
    <t>clientes_2</t>
  </si>
  <si>
    <t>TOTAL DE TECNICOS ACTIVOS PARA EL CLIENTE</t>
  </si>
  <si>
    <t>CLIENTES</t>
  </si>
  <si>
    <t>estado del tecnico</t>
  </si>
  <si>
    <t>EJECUTANDO</t>
  </si>
  <si>
    <t>PLANTA PERIMETRAL</t>
  </si>
  <si>
    <t>NUMERO DE CLIENTES POR TECNICO</t>
  </si>
  <si>
    <t>VISITA TECNICA</t>
  </si>
  <si>
    <t>TEC22</t>
  </si>
  <si>
    <t>TEC23</t>
  </si>
  <si>
    <t>ENTREGANDO</t>
  </si>
  <si>
    <t>VIAJANDO</t>
  </si>
  <si>
    <t>RETIRO</t>
  </si>
  <si>
    <t>aaa</t>
  </si>
  <si>
    <t>No. SERIE DE MAQUINA</t>
  </si>
  <si>
    <t>NUEVOS- ENTRENAMIENTO</t>
  </si>
  <si>
    <t>OTROA</t>
  </si>
  <si>
    <t>Michael Resabala</t>
  </si>
  <si>
    <t>Danny Salazar</t>
  </si>
  <si>
    <t>Patricio Olaya</t>
  </si>
  <si>
    <t>Johny Delgado</t>
  </si>
  <si>
    <t>Moises Monserrate</t>
  </si>
  <si>
    <t>Deibi Banguera</t>
  </si>
  <si>
    <t>Alexander Carrera</t>
  </si>
  <si>
    <t>Jose Delgado</t>
  </si>
  <si>
    <t>Charly Quimiz</t>
  </si>
  <si>
    <t>Christian Aguilar</t>
  </si>
  <si>
    <t>Marcelo Monserrate</t>
  </si>
  <si>
    <t>Clemente Monserrate</t>
  </si>
  <si>
    <t>Cristobal Murillo</t>
  </si>
  <si>
    <t>Samuel Vasquez</t>
  </si>
  <si>
    <t xml:space="preserve"> Leonardo Reina</t>
  </si>
  <si>
    <t xml:space="preserve"> Ricardo Vergara</t>
  </si>
  <si>
    <t xml:space="preserve"> Medardo Guevara</t>
  </si>
  <si>
    <t xml:space="preserve"> Yostting Bermudez</t>
  </si>
  <si>
    <t>Frank Ponce</t>
  </si>
  <si>
    <t>Marcos Rampersad</t>
  </si>
  <si>
    <t>Nataly Naranjo</t>
  </si>
  <si>
    <t>TEC24</t>
  </si>
  <si>
    <t>TEC25</t>
  </si>
  <si>
    <t>N/D</t>
  </si>
  <si>
    <t>EN TALLER</t>
  </si>
  <si>
    <t>COLOCACION REJAS - POLLERA</t>
  </si>
  <si>
    <t>VIAJE A PONCE ENRIQUEZ - AINSA</t>
  </si>
  <si>
    <t>CORRECTIVOS VEHICULO OLAYA</t>
  </si>
  <si>
    <t>CLIENTE MANTA STROKEN</t>
  </si>
  <si>
    <t>CLIENTE SAN MIGUEL</t>
  </si>
  <si>
    <t>CLIENTE SENEFELDER</t>
  </si>
  <si>
    <t>EN TALLER LIMPIEZA CAMIONCITO</t>
  </si>
  <si>
    <t>LIMPIEZA GENERAL TALLER</t>
  </si>
  <si>
    <t>LIMPIEZA COMPRESOR ATLAS COPCO - FALESA</t>
  </si>
  <si>
    <t>VIAJE A MACHALA POR MANTENIMIENTO</t>
  </si>
  <si>
    <t>Etiquetas de fila</t>
  </si>
  <si>
    <t>(en blanco)</t>
  </si>
  <si>
    <t>Total general</t>
  </si>
  <si>
    <t>Etiquetas de columna</t>
  </si>
  <si>
    <t>Total CORRECTIVO</t>
  </si>
  <si>
    <t>Total PREVENTIVO</t>
  </si>
  <si>
    <t>Total VISITA TECNICA</t>
  </si>
  <si>
    <t>Total (en blanco)</t>
  </si>
  <si>
    <t>Suma de tecnicos_asignados_por_cliente</t>
  </si>
  <si>
    <t>TÉCNICO ENCARGADO</t>
  </si>
  <si>
    <t>28/08/2018, con corte a las 18:00</t>
  </si>
  <si>
    <t>Total de Técnicos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</si>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</sst>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theme="4" tint="0.39994506668294322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theme="4" tint="0.39994506668294322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theme="4" tint="0.39994506668294322"/>
      </bottom>
      <diagonal/>
    </border>
    <border>
      <left style="thick">
        <color auto="1"/>
      </left>
      <right style="medium">
        <color auto="1"/>
      </right>
      <top style="thick">
        <color theme="4" tint="0.39994506668294322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theme="4" tint="0.39994506668294322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theme="4" tint="0.39994506668294322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theme="4" tint="0.39994506668294322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/>
    <xf numFmtId="0" fontId="5" fillId="0" borderId="0" xfId="0" applyFont="1" applyBorder="1"/>
    <xf numFmtId="0" fontId="0" fillId="0" borderId="5" xfId="0" applyBorder="1"/>
    <xf numFmtId="0" fontId="0" fillId="0" borderId="9" xfId="0" applyBorder="1"/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/>
    <xf numFmtId="0" fontId="5" fillId="0" borderId="11" xfId="0" applyFont="1" applyBorder="1"/>
    <xf numFmtId="0" fontId="0" fillId="0" borderId="13" xfId="0" applyBorder="1"/>
    <xf numFmtId="14" fontId="0" fillId="0" borderId="9" xfId="0" applyNumberFormat="1" applyBorder="1"/>
    <xf numFmtId="0" fontId="0" fillId="0" borderId="9" xfId="0" applyNumberFormat="1" applyBorder="1"/>
    <xf numFmtId="2" fontId="0" fillId="0" borderId="9" xfId="0" applyNumberFormat="1" applyBorder="1"/>
    <xf numFmtId="1" fontId="0" fillId="0" borderId="9" xfId="0" applyNumberFormat="1" applyBorder="1"/>
    <xf numFmtId="0" fontId="0" fillId="0" borderId="14" xfId="0" applyBorder="1"/>
    <xf numFmtId="14" fontId="0" fillId="0" borderId="11" xfId="0" applyNumberFormat="1" applyBorder="1"/>
    <xf numFmtId="0" fontId="0" fillId="0" borderId="11" xfId="0" applyNumberFormat="1" applyBorder="1"/>
    <xf numFmtId="2" fontId="0" fillId="0" borderId="11" xfId="0" applyNumberFormat="1" applyBorder="1"/>
    <xf numFmtId="1" fontId="0" fillId="0" borderId="11" xfId="0" applyNumberFormat="1" applyBorder="1"/>
    <xf numFmtId="0" fontId="0" fillId="0" borderId="15" xfId="0" applyBorder="1"/>
    <xf numFmtId="14" fontId="0" fillId="0" borderId="13" xfId="0" applyNumberFormat="1" applyBorder="1"/>
    <xf numFmtId="0" fontId="0" fillId="0" borderId="13" xfId="0" applyNumberFormat="1" applyBorder="1"/>
    <xf numFmtId="1" fontId="0" fillId="0" borderId="13" xfId="0" applyNumberFormat="1" applyBorder="1"/>
    <xf numFmtId="0" fontId="0" fillId="0" borderId="16" xfId="0" applyBorder="1"/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8" fillId="3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1" xfId="0" applyBorder="1"/>
    <xf numFmtId="0" fontId="6" fillId="0" borderId="21" xfId="0" applyFont="1" applyBorder="1" applyAlignment="1">
      <alignment wrapText="1"/>
    </xf>
    <xf numFmtId="0" fontId="9" fillId="3" borderId="22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14" fontId="5" fillId="0" borderId="26" xfId="0" applyNumberFormat="1" applyFont="1" applyBorder="1" applyAlignment="1">
      <alignment wrapText="1"/>
    </xf>
    <xf numFmtId="14" fontId="5" fillId="0" borderId="29" xfId="0" applyNumberFormat="1" applyFont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4" fillId="0" borderId="3" xfId="0" applyFont="1" applyBorder="1" applyAlignment="1">
      <alignment vertical="center"/>
    </xf>
    <xf numFmtId="14" fontId="0" fillId="0" borderId="8" xfId="0" applyNumberFormat="1" applyBorder="1" applyProtection="1">
      <protection locked="0"/>
    </xf>
    <xf numFmtId="14" fontId="0" fillId="0" borderId="10" xfId="0" applyNumberFormat="1" applyBorder="1" applyProtection="1">
      <protection locked="0"/>
    </xf>
    <xf numFmtId="14" fontId="0" fillId="0" borderId="12" xfId="0" applyNumberForma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6" xfId="0" applyFont="1" applyBorder="1"/>
    <xf numFmtId="0" fontId="10" fillId="0" borderId="7" xfId="0" applyFont="1" applyBorder="1"/>
    <xf numFmtId="0" fontId="0" fillId="0" borderId="32" xfId="0" applyBorder="1"/>
    <xf numFmtId="0" fontId="7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1" fontId="0" fillId="0" borderId="9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0" fontId="7" fillId="2" borderId="35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vertical="center" textRotation="90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textRotation="90" wrapText="1"/>
    </xf>
    <xf numFmtId="0" fontId="14" fillId="2" borderId="34" xfId="0" applyFont="1" applyFill="1" applyBorder="1" applyAlignment="1">
      <alignment vertical="center" textRotation="90"/>
    </xf>
    <xf numFmtId="0" fontId="15" fillId="2" borderId="34" xfId="0" applyFont="1" applyFill="1" applyBorder="1" applyAlignment="1">
      <alignment vertical="center" textRotation="90"/>
    </xf>
    <xf numFmtId="0" fontId="7" fillId="2" borderId="34" xfId="0" applyFont="1" applyFill="1" applyBorder="1" applyAlignment="1">
      <alignment vertical="center" textRotation="90"/>
    </xf>
    <xf numFmtId="0" fontId="7" fillId="2" borderId="3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3" fillId="0" borderId="14" xfId="0" applyFont="1" applyBorder="1" applyAlignment="1">
      <alignment vertical="center"/>
    </xf>
    <xf numFmtId="0" fontId="0" fillId="0" borderId="39" xfId="0" applyBorder="1"/>
    <xf numFmtId="0" fontId="10" fillId="0" borderId="16" xfId="0" applyFont="1" applyBorder="1"/>
    <xf numFmtId="0" fontId="5" fillId="0" borderId="40" xfId="0" applyFont="1" applyBorder="1" applyProtection="1">
      <protection locked="0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7" fillId="2" borderId="35" xfId="0" applyFont="1" applyFill="1" applyBorder="1" applyAlignment="1">
      <alignment vertical="center"/>
    </xf>
    <xf numFmtId="0" fontId="5" fillId="0" borderId="2" xfId="0" applyFont="1" applyBorder="1" applyAlignment="1" applyProtection="1">
      <alignment wrapText="1"/>
      <protection locked="0"/>
    </xf>
    <xf numFmtId="0" fontId="0" fillId="0" borderId="38" xfId="0" applyBorder="1" applyProtection="1">
      <protection locked="0"/>
    </xf>
    <xf numFmtId="0" fontId="5" fillId="0" borderId="40" xfId="0" applyFont="1" applyBorder="1" applyAlignment="1" applyProtection="1">
      <alignment wrapText="1"/>
      <protection locked="0"/>
    </xf>
    <xf numFmtId="14" fontId="5" fillId="0" borderId="45" xfId="0" applyNumberFormat="1" applyFont="1" applyBorder="1" applyAlignment="1">
      <alignment wrapTex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6" fillId="2" borderId="36" xfId="0" applyFont="1" applyFill="1" applyBorder="1" applyAlignment="1">
      <alignment horizontal="center" vertical="center" textRotation="90" wrapText="1"/>
    </xf>
    <xf numFmtId="14" fontId="0" fillId="0" borderId="50" xfId="0" applyNumberFormat="1" applyBorder="1" applyProtection="1">
      <protection locked="0"/>
    </xf>
    <xf numFmtId="0" fontId="5" fillId="0" borderId="48" xfId="0" applyFont="1" applyBorder="1" applyProtection="1">
      <protection locked="0"/>
    </xf>
    <xf numFmtId="0" fontId="0" fillId="0" borderId="48" xfId="0" applyBorder="1" applyProtection="1">
      <protection locked="0"/>
    </xf>
    <xf numFmtId="0" fontId="4" fillId="0" borderId="48" xfId="0" applyFont="1" applyBorder="1" applyProtection="1">
      <protection locked="0"/>
    </xf>
    <xf numFmtId="1" fontId="0" fillId="0" borderId="48" xfId="0" applyNumberFormat="1" applyBorder="1" applyProtection="1">
      <protection locked="0"/>
    </xf>
    <xf numFmtId="1" fontId="0" fillId="0" borderId="48" xfId="0" applyNumberFormat="1" applyBorder="1"/>
    <xf numFmtId="0" fontId="0" fillId="0" borderId="48" xfId="0" applyBorder="1" applyAlignment="1" applyProtection="1">
      <alignment horizontal="center"/>
      <protection locked="0"/>
    </xf>
    <xf numFmtId="0" fontId="0" fillId="0" borderId="48" xfId="0" applyNumberFormat="1" applyBorder="1"/>
    <xf numFmtId="1" fontId="0" fillId="0" borderId="49" xfId="0" applyNumberFormat="1" applyBorder="1" applyAlignment="1">
      <alignment horizontal="right"/>
    </xf>
    <xf numFmtId="14" fontId="0" fillId="0" borderId="23" xfId="0" applyNumberFormat="1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14" fontId="0" fillId="0" borderId="41" xfId="0" applyNumberFormat="1" applyFont="1" applyBorder="1" applyAlignment="1">
      <alignment wrapText="1"/>
    </xf>
    <xf numFmtId="14" fontId="0" fillId="0" borderId="29" xfId="0" applyNumberFormat="1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0" fillId="0" borderId="55" xfId="0" applyFont="1" applyBorder="1"/>
    <xf numFmtId="0" fontId="10" fillId="0" borderId="56" xfId="0" applyFont="1" applyBorder="1"/>
    <xf numFmtId="0" fontId="10" fillId="0" borderId="58" xfId="0" applyFont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10" fillId="0" borderId="27" xfId="0" applyFont="1" applyBorder="1"/>
    <xf numFmtId="0" fontId="10" fillId="0" borderId="64" xfId="0" applyFont="1" applyBorder="1"/>
    <xf numFmtId="0" fontId="10" fillId="0" borderId="52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0" fillId="0" borderId="46" xfId="0" applyFont="1" applyBorder="1"/>
    <xf numFmtId="0" fontId="10" fillId="5" borderId="54" xfId="0" applyFont="1" applyFill="1" applyBorder="1"/>
    <xf numFmtId="0" fontId="10" fillId="6" borderId="57" xfId="0" applyFont="1" applyFill="1" applyBorder="1"/>
    <xf numFmtId="0" fontId="10" fillId="7" borderId="57" xfId="0" applyFont="1" applyFill="1" applyBorder="1" applyAlignment="1">
      <alignment wrapText="1"/>
    </xf>
    <xf numFmtId="0" fontId="10" fillId="6" borderId="51" xfId="0" applyFont="1" applyFill="1" applyBorder="1"/>
    <xf numFmtId="0" fontId="10" fillId="6" borderId="53" xfId="0" applyFont="1" applyFill="1" applyBorder="1"/>
    <xf numFmtId="0" fontId="10" fillId="7" borderId="58" xfId="0" applyFont="1" applyFill="1" applyBorder="1" applyAlignment="1">
      <alignment wrapText="1"/>
    </xf>
    <xf numFmtId="0" fontId="10" fillId="6" borderId="53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</cellXfs>
  <cellStyles count="1">
    <cellStyle name="Normal" xfId="0" builtinId="0"/>
  </cellStyles>
  <dxfs count="4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114300</xdr:rowOff>
    </xdr:to>
    <xdr:sp macro="" textlink="">
      <xdr:nvSpPr>
        <xdr:cNvPr id="5121" name="AutoShape 1" descr="Resultado de imagen para ainsa logo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517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32</xdr:row>
      <xdr:rowOff>114300</xdr:rowOff>
    </xdr:to>
    <xdr:sp macro="" textlink="">
      <xdr:nvSpPr>
        <xdr:cNvPr id="5122" name="AutoShape 2" descr="Resultado de imagen para ainsa logo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32</xdr:row>
      <xdr:rowOff>114300</xdr:rowOff>
    </xdr:to>
    <xdr:sp macro="" textlink="">
      <xdr:nvSpPr>
        <xdr:cNvPr id="5123" name="AutoShape 3" descr="Resultado de imagen para ainsa logo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114300</xdr:rowOff>
    </xdr:to>
    <xdr:sp macro="" textlink="">
      <xdr:nvSpPr>
        <xdr:cNvPr id="5124" name="AutoShape 4" descr="Resultado de imagen para ainsa logo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0" y="574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2143125</xdr:colOff>
      <xdr:row>26</xdr:row>
      <xdr:rowOff>57148</xdr:rowOff>
    </xdr:from>
    <xdr:to>
      <xdr:col>1</xdr:col>
      <xdr:colOff>2562226</xdr:colOff>
      <xdr:row>26</xdr:row>
      <xdr:rowOff>476249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5000623"/>
          <a:ext cx="419101" cy="4191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29690</xdr:colOff>
      <xdr:row>0</xdr:row>
      <xdr:rowOff>0</xdr:rowOff>
    </xdr:from>
    <xdr:to>
      <xdr:col>1</xdr:col>
      <xdr:colOff>1145931</xdr:colOff>
      <xdr:row>0</xdr:row>
      <xdr:rowOff>1030432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5F540F-FD9D-4364-94B8-0FA3A915D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308" y="0"/>
          <a:ext cx="1116241" cy="1030432"/>
        </a:xfrm>
        <a:prstGeom prst="rect">
          <a:avLst/>
        </a:prstGeom>
      </xdr:spPr>
    </xdr:pic>
    <xdr:clientData/>
  </xdr:twoCellAnchor>
  <xdr:twoCellAnchor editAs="oneCell">
    <xdr:from>
      <xdr:col>1</xdr:col>
      <xdr:colOff>993321</xdr:colOff>
      <xdr:row>36</xdr:row>
      <xdr:rowOff>176893</xdr:rowOff>
    </xdr:from>
    <xdr:to>
      <xdr:col>1</xdr:col>
      <xdr:colOff>2011381</xdr:colOff>
      <xdr:row>41</xdr:row>
      <xdr:rowOff>136978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6F6E3A-9B33-456E-8163-6D9320B11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535" y="8191500"/>
          <a:ext cx="1018060" cy="939799"/>
        </a:xfrm>
        <a:prstGeom prst="rect">
          <a:avLst/>
        </a:prstGeom>
      </xdr:spPr>
    </xdr:pic>
    <xdr:clientData/>
  </xdr:twoCellAnchor>
  <xdr:twoCellAnchor editAs="oneCell">
    <xdr:from>
      <xdr:col>66</xdr:col>
      <xdr:colOff>680357</xdr:colOff>
      <xdr:row>38</xdr:row>
      <xdr:rowOff>0</xdr:rowOff>
    </xdr:from>
    <xdr:to>
      <xdr:col>68</xdr:col>
      <xdr:colOff>1755321</xdr:colOff>
      <xdr:row>48</xdr:row>
      <xdr:rowOff>80748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06A21D1-BE55-4088-B0E7-D6101506D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0393" y="3810000"/>
          <a:ext cx="3020785" cy="2788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123264</xdr:colOff>
      <xdr:row>0</xdr:row>
      <xdr:rowOff>0</xdr:rowOff>
    </xdr:from>
    <xdr:to>
      <xdr:col>8</xdr:col>
      <xdr:colOff>0</xdr:colOff>
      <xdr:row>1</xdr:row>
      <xdr:rowOff>50890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323B26-9D6E-4003-9878-992515510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264" y="0"/>
          <a:ext cx="649941" cy="59997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" refreshedDate="43340.841976851851" createdVersion="5" refreshedVersion="5" minRefreshableVersion="3" recordCount="12" xr:uid="{00000000-000A-0000-FFFF-FFFF05000000}">
  <cacheSource type="worksheet">
    <worksheetSource ref="A1:BQ13" sheet="DIARIO"/>
  </cacheSource>
  <cacheFields count="69">
    <cacheField name="FECHA" numFmtId="14">
      <sharedItems containsSemiMixedTypes="0" containsNonDate="0" containsDate="1" containsString="0" minDate="2018-08-28T00:00:00" maxDate="2018-08-29T00:00:00"/>
    </cacheField>
    <cacheField name="CLIENTES" numFmtId="0">
      <sharedItems containsBlank="1" count="12">
        <s v="CLIENTE MANTA STROKEN"/>
        <s v="CLIENTE SAN MIGUEL"/>
        <m/>
        <s v="CLIENTE SENEFELDER"/>
        <s v="EN TALLER"/>
        <s v="COLOCACION REJAS - POLLERA"/>
        <s v="VIAJE A PONCE ENRIQUEZ - AINSA"/>
        <s v="CORRECTIVOS VEHICULO OLAYA"/>
        <s v="EN TALLER LIMPIEZA CAMIONCITO"/>
        <s v="LIMPIEZA GENERAL TALLER"/>
        <s v="LIMPIEZA COMPRESOR ATLAS COPCO - FALESA"/>
        <s v="VIAJE A MACHALA POR MANTENIMIENTO"/>
      </sharedItems>
    </cacheField>
    <cacheField name="F_FECHA_CLIENTE" numFmtId="14">
      <sharedItems containsSemiMixedTypes="0" containsNonDate="0" containsDate="1" containsString="0" minDate="2018-08-28T00:00:00" maxDate="2018-08-29T00:00:00"/>
    </cacheField>
    <cacheField name="TIPO DE MANTENIMIENTO" numFmtId="0">
      <sharedItems containsBlank="1" count="4">
        <s v="VISITA TECNICA"/>
        <s v="CORRECTIVO"/>
        <m/>
        <s v="PREVENTIVO"/>
      </sharedItems>
    </cacheField>
    <cacheField name="F_T/M_fecha" numFmtId="14">
      <sharedItems containsSemiMixedTypes="0" containsNonDate="0" containsDate="1" containsString="0" minDate="2018-08-28T00:00:00" maxDate="2018-08-29T00:00:00"/>
    </cacheField>
    <cacheField name="No. SERIE DE MAQUINA" numFmtId="0">
      <sharedItems containsBlank="1"/>
    </cacheField>
    <cacheField name="F_FECHA_CPD_MAQ" numFmtId="14">
      <sharedItems containsSemiMixedTypes="0" containsNonDate="0" containsDate="1" containsString="0" minDate="2018-08-28T00:00:00" maxDate="2018-08-29T00:00:00"/>
    </cacheField>
    <cacheField name="TECNICOS ENCARGADOS" numFmtId="0">
      <sharedItems containsBlank="1"/>
    </cacheField>
    <cacheField name="F_FECHA_TEC_ENCARG" numFmtId="14">
      <sharedItems containsSemiMixedTypes="0" containsNonDate="0" containsDate="1" containsString="0" minDate="2018-08-28T00:00:00" maxDate="2018-08-29T00:00:00"/>
    </cacheField>
    <cacheField name="REPUESTOS DESDE BODEGA" numFmtId="1">
      <sharedItems containsNonDate="0" containsString="0" containsBlank="1"/>
    </cacheField>
    <cacheField name="$_REP_BOD" numFmtId="1">
      <sharedItems containsNonDate="0" containsString="0" containsBlank="1"/>
    </cacheField>
    <cacheField name="REPUESTOS DESDE COMPRAS" numFmtId="1">
      <sharedItems containsNonDate="0" containsString="0" containsBlank="1"/>
    </cacheField>
    <cacheField name="$_REP_COMP" numFmtId="0">
      <sharedItems containsNonDate="0" containsString="0" containsBlank="1"/>
    </cacheField>
    <cacheField name="Danny Salazar" numFmtId="0">
      <sharedItems containsBlank="1"/>
    </cacheField>
    <cacheField name="cliente_del_Danny Salazar" numFmtId="0">
      <sharedItems containsMixedTypes="1" containsNumber="1" containsInteger="1" minValue="0" maxValue="0"/>
    </cacheField>
    <cacheField name="Johny Delgado" numFmtId="0">
      <sharedItems containsBlank="1"/>
    </cacheField>
    <cacheField name="cliente_del_Johny Delgado" numFmtId="0">
      <sharedItems containsMixedTypes="1" containsNumber="1" containsInteger="1" minValue="0" maxValue="0"/>
    </cacheField>
    <cacheField name="Michael Resabala" numFmtId="0">
      <sharedItems containsBlank="1"/>
    </cacheField>
    <cacheField name="cliente_del_Michael Resabala" numFmtId="0">
      <sharedItems containsMixedTypes="1" containsNumber="1" containsInteger="1" minValue="0" maxValue="0"/>
    </cacheField>
    <cacheField name="Patricio Olaya" numFmtId="0">
      <sharedItems containsBlank="1"/>
    </cacheField>
    <cacheField name="cliente_del_Patricio Olaya" numFmtId="0">
      <sharedItems containsMixedTypes="1" containsNumber="1" containsInteger="1" minValue="0" maxValue="0"/>
    </cacheField>
    <cacheField name="Deibi Banguera" numFmtId="0">
      <sharedItems containsBlank="1"/>
    </cacheField>
    <cacheField name="cliente_del_Deibi Banguera" numFmtId="0">
      <sharedItems containsMixedTypes="1" containsNumber="1" containsInteger="1" minValue="0" maxValue="0"/>
    </cacheField>
    <cacheField name="Moises Monserrate" numFmtId="0">
      <sharedItems containsBlank="1"/>
    </cacheField>
    <cacheField name="cliente_del_Moises Monserrate" numFmtId="0">
      <sharedItems containsMixedTypes="1" containsNumber="1" containsInteger="1" minValue="0" maxValue="0"/>
    </cacheField>
    <cacheField name="Alexander Carrera" numFmtId="0">
      <sharedItems containsBlank="1"/>
    </cacheField>
    <cacheField name="cliente_del_Alexander Carrera" numFmtId="0">
      <sharedItems containsMixedTypes="1" containsNumber="1" containsInteger="1" minValue="0" maxValue="0"/>
    </cacheField>
    <cacheField name="Charly Quimiz" numFmtId="0">
      <sharedItems containsBlank="1"/>
    </cacheField>
    <cacheField name="cliente_del_Charly Quimiz" numFmtId="0">
      <sharedItems containsMixedTypes="1" containsNumber="1" containsInteger="1" minValue="0" maxValue="0"/>
    </cacheField>
    <cacheField name="Christian Aguilar" numFmtId="0">
      <sharedItems containsBlank="1"/>
    </cacheField>
    <cacheField name="cliente_del_Christian Aguilar" numFmtId="0">
      <sharedItems containsMixedTypes="1" containsNumber="1" containsInteger="1" minValue="0" maxValue="0"/>
    </cacheField>
    <cacheField name="Clemente Monserrate" numFmtId="0">
      <sharedItems containsBlank="1"/>
    </cacheField>
    <cacheField name="cliente_del_Clemente Monserrate" numFmtId="0">
      <sharedItems containsMixedTypes="1" containsNumber="1" containsInteger="1" minValue="0" maxValue="0"/>
    </cacheField>
    <cacheField name="Jose Delgado" numFmtId="0">
      <sharedItems containsBlank="1"/>
    </cacheField>
    <cacheField name="cliente_del_Jose Delgado" numFmtId="0">
      <sharedItems containsMixedTypes="1" containsNumber="1" containsInteger="1" minValue="0" maxValue="0"/>
    </cacheField>
    <cacheField name="Marcelo Monserrate" numFmtId="0">
      <sharedItems containsBlank="1"/>
    </cacheField>
    <cacheField name="cliente_del_Marcelo Monserrate" numFmtId="0">
      <sharedItems containsMixedTypes="1" containsNumber="1" containsInteger="1" minValue="0" maxValue="0"/>
    </cacheField>
    <cacheField name="Cristobal Murillo" numFmtId="0">
      <sharedItems containsBlank="1"/>
    </cacheField>
    <cacheField name="cliente_del_Cristobal Murillo" numFmtId="0">
      <sharedItems containsMixedTypes="1" containsNumber="1" containsInteger="1" minValue="0" maxValue="0"/>
    </cacheField>
    <cacheField name=" Leonardo Reina" numFmtId="0">
      <sharedItems containsBlank="1"/>
    </cacheField>
    <cacheField name="cliente_del_ Leonardo Reina" numFmtId="0">
      <sharedItems containsMixedTypes="1" containsNumber="1" containsInteger="1" minValue="0" maxValue="0"/>
    </cacheField>
    <cacheField name=" Medardo Guevara" numFmtId="0">
      <sharedItems containsBlank="1"/>
    </cacheField>
    <cacheField name="cliente_del_ Medardo Guevara" numFmtId="0">
      <sharedItems containsMixedTypes="1" containsNumber="1" containsInteger="1" minValue="0" maxValue="0"/>
    </cacheField>
    <cacheField name=" Ricardo Vergara" numFmtId="0">
      <sharedItems containsBlank="1"/>
    </cacheField>
    <cacheField name="cliente_del_ Ricardo Vergara" numFmtId="0">
      <sharedItems containsMixedTypes="1" containsNumber="1" containsInteger="1" minValue="0" maxValue="0"/>
    </cacheField>
    <cacheField name=" Yostting Bermudez" numFmtId="0">
      <sharedItems containsBlank="1"/>
    </cacheField>
    <cacheField name="cliente_del_ Yostting Bermudez" numFmtId="0">
      <sharedItems containsMixedTypes="1" containsNumber="1" containsInteger="1" minValue="0" maxValue="0"/>
    </cacheField>
    <cacheField name="Samuel Vasquez" numFmtId="0">
      <sharedItems containsBlank="1"/>
    </cacheField>
    <cacheField name="cliente_del_Samuel Vasquez" numFmtId="0">
      <sharedItems containsMixedTypes="1" containsNumber="1" containsInteger="1" minValue="0" maxValue="0"/>
    </cacheField>
    <cacheField name="Frank Ponce" numFmtId="0">
      <sharedItems containsNonDate="0" containsString="0" containsBlank="1"/>
    </cacheField>
    <cacheField name="cliente_del_Frank Ponce" numFmtId="0">
      <sharedItems containsMixedTypes="1" containsNumber="1" containsInteger="1" minValue="0" maxValue="0"/>
    </cacheField>
    <cacheField name="Marcos Rampersad" numFmtId="0">
      <sharedItems containsNonDate="0" containsString="0" containsBlank="1"/>
    </cacheField>
    <cacheField name="cliente_del_Marcos Rampersad" numFmtId="0">
      <sharedItems containsMixedTypes="1" containsNumber="1" containsInteger="1" minValue="0" maxValue="0"/>
    </cacheField>
    <cacheField name="Nataly Naranjo" numFmtId="0">
      <sharedItems containsNonDate="0" containsString="0" containsBlank="1"/>
    </cacheField>
    <cacheField name="cliente_del_Nataly Naranjo" numFmtId="0">
      <sharedItems containsMixedTypes="1" containsNumber="1" containsInteger="1" minValue="0" maxValue="0"/>
    </cacheField>
    <cacheField name="TEC22" numFmtId="0">
      <sharedItems containsNonDate="0" containsString="0" containsBlank="1"/>
    </cacheField>
    <cacheField name="cliente_del_TEC22" numFmtId="0">
      <sharedItems containsMixedTypes="1" containsNumber="1" containsInteger="1" minValue="0" maxValue="0"/>
    </cacheField>
    <cacheField name="TEC23" numFmtId="0">
      <sharedItems containsNonDate="0" containsString="0" containsBlank="1"/>
    </cacheField>
    <cacheField name="cliente_del_TEC23" numFmtId="0">
      <sharedItems containsMixedTypes="1" containsNumber="1" containsInteger="1" minValue="0" maxValue="0"/>
    </cacheField>
    <cacheField name="TEC24" numFmtId="0">
      <sharedItems containsNonDate="0" containsString="0" containsBlank="1"/>
    </cacheField>
    <cacheField name="cliente_del_TEC24" numFmtId="0">
      <sharedItems containsMixedTypes="1" containsNumber="1" containsInteger="1" minValue="0" maxValue="0"/>
    </cacheField>
    <cacheField name="TEC25" numFmtId="0">
      <sharedItems containsNonDate="0" containsString="0" containsBlank="1"/>
    </cacheField>
    <cacheField name="cliente_del_TEC25" numFmtId="0">
      <sharedItems containsMixedTypes="1" containsNumber="1" containsInteger="1" minValue="0" maxValue="0"/>
    </cacheField>
    <cacheField name="aaa" numFmtId="0">
      <sharedItems containsNonDate="0" containsString="0" containsBlank="1"/>
    </cacheField>
    <cacheField name="clientes_2" numFmtId="0">
      <sharedItems containsMixedTypes="1" containsNumber="1" containsInteger="1" minValue="0" maxValue="0"/>
    </cacheField>
    <cacheField name="tecnicos_asignados_por_cliente" numFmtId="1">
      <sharedItems containsSemiMixedTypes="0" containsString="0" containsNumber="1" containsInteger="1" minValue="0" maxValue="6"/>
    </cacheField>
    <cacheField name="ESTADO DEL MANTENIMIENTO" numFmtId="0">
      <sharedItems count="2">
        <s v="COMPLETADO"/>
        <s v="EJECUTANDO"/>
      </sharedItems>
    </cacheField>
    <cacheField name="REPUESTOS USADOS EN CLIENTE" numFmtId="0">
      <sharedItems containsSemiMixedTypes="0" containsString="0" containsNumber="1" containsInteger="1" minValue="0" maxValue="0"/>
    </cacheField>
    <cacheField name="TOTAL DE TECNICOS ACTIVOS PARA EL CLIENTE" numFmtId="1">
      <sharedItems containsMixedTypes="1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d v="2018-08-28T00:00:00"/>
    <x v="0"/>
    <d v="2018-08-28T00:00:00"/>
    <x v="0"/>
    <d v="2018-08-28T00:00:00"/>
    <s v="N/D"/>
    <d v="2018-08-28T00:00:00"/>
    <s v="Patricio Olaya"/>
    <d v="2018-08-28T00:00:00"/>
    <m/>
    <m/>
    <m/>
    <m/>
    <m/>
    <s v="CLIENTE MANTA STROKEN"/>
    <m/>
    <s v="CLIENTE MANTA STROKEN"/>
    <m/>
    <s v="CLIENTE MANTA STROKEN"/>
    <s v="X"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m/>
    <s v="CLIENTE MANTA STROKEN"/>
    <n v="1"/>
    <x v="0"/>
    <n v="0"/>
    <n v="1"/>
  </r>
  <r>
    <d v="2018-08-28T00:00:00"/>
    <x v="1"/>
    <d v="2018-08-28T00:00:00"/>
    <x v="1"/>
    <d v="2018-08-28T00:00:00"/>
    <m/>
    <d v="2018-08-28T00:00:00"/>
    <s v="Moises Monserrate"/>
    <d v="2018-08-28T00:00:00"/>
    <m/>
    <m/>
    <m/>
    <m/>
    <m/>
    <s v="CLIENTE SAN MIGUEL"/>
    <m/>
    <s v="CLIENTE SAN MIGUEL"/>
    <s v="X"/>
    <s v="CLIENTE SAN MIGUEL"/>
    <m/>
    <s v="CLIENTE SAN MIGUEL"/>
    <m/>
    <s v="CLIENTE SAN MIGUEL"/>
    <s v="X"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m/>
    <s v="CLIENTE SAN MIGUEL"/>
    <n v="2"/>
    <x v="1"/>
    <n v="0"/>
    <n v="2"/>
  </r>
  <r>
    <d v="2018-08-28T00:00:00"/>
    <x v="2"/>
    <d v="2018-08-28T00:00:00"/>
    <x v="2"/>
    <d v="2018-08-28T00:00:00"/>
    <m/>
    <d v="2018-08-28T00:00:00"/>
    <m/>
    <d v="2018-08-28T00:00:00"/>
    <m/>
    <m/>
    <m/>
    <m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x v="1"/>
    <n v="0"/>
    <s v="0"/>
  </r>
  <r>
    <d v="2018-08-28T00:00:00"/>
    <x v="3"/>
    <d v="2018-08-28T00:00:00"/>
    <x v="0"/>
    <d v="2018-08-28T00:00:00"/>
    <m/>
    <d v="2018-08-28T00:00:00"/>
    <s v="Danny Salazar"/>
    <d v="2018-08-28T00:00:00"/>
    <m/>
    <m/>
    <m/>
    <m/>
    <s v="X"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m/>
    <s v="CLIENTE SENEFELDER"/>
    <n v="1"/>
    <x v="1"/>
    <n v="0"/>
    <n v="1"/>
  </r>
  <r>
    <d v="2018-08-28T00:00:00"/>
    <x v="4"/>
    <d v="2018-08-28T00:00:00"/>
    <x v="0"/>
    <d v="2018-08-28T00:00:00"/>
    <m/>
    <d v="2018-08-28T00:00:00"/>
    <s v="Johny Delgado"/>
    <d v="2018-08-28T00:00:00"/>
    <m/>
    <m/>
    <m/>
    <m/>
    <m/>
    <s v="EN TALLER"/>
    <s v="X"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m/>
    <s v="EN TALLER"/>
    <n v="1"/>
    <x v="1"/>
    <n v="0"/>
    <n v="1"/>
  </r>
  <r>
    <d v="2018-08-28T00:00:00"/>
    <x v="5"/>
    <d v="2018-08-28T00:00:00"/>
    <x v="0"/>
    <d v="2018-08-28T00:00:00"/>
    <m/>
    <d v="2018-08-28T00:00:00"/>
    <s v="Deibi Banguera"/>
    <d v="2018-08-28T00:00:00"/>
    <m/>
    <m/>
    <m/>
    <m/>
    <m/>
    <s v="COLOCACION REJAS - POLLERA"/>
    <m/>
    <s v="COLOCACION REJAS - POLLERA"/>
    <m/>
    <s v="COLOCACION REJAS - POLLERA"/>
    <m/>
    <s v="COLOCACION REJAS - POLLERA"/>
    <s v="X"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m/>
    <s v="COLOCACION REJAS - POLLERA"/>
    <n v="1"/>
    <x v="1"/>
    <n v="0"/>
    <n v="1"/>
  </r>
  <r>
    <d v="2018-08-28T00:00:00"/>
    <x v="6"/>
    <d v="2018-08-28T00:00:00"/>
    <x v="0"/>
    <d v="2018-08-28T00:00:00"/>
    <m/>
    <d v="2018-08-28T00:00:00"/>
    <s v="Cristobal Murillo"/>
    <d v="2018-08-28T00:00:00"/>
    <m/>
    <m/>
    <m/>
    <m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s v="X"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m/>
    <s v="VIAJE A PONCE ENRIQUEZ - AINSA"/>
    <n v="1"/>
    <x v="1"/>
    <n v="0"/>
    <n v="1"/>
  </r>
  <r>
    <d v="2018-08-28T00:00:00"/>
    <x v="7"/>
    <d v="2018-08-28T00:00:00"/>
    <x v="1"/>
    <d v="2018-08-28T00:00:00"/>
    <m/>
    <d v="2018-08-28T00:00:00"/>
    <s v="Clemente Monserrate"/>
    <d v="2018-08-28T00:00:00"/>
    <m/>
    <m/>
    <m/>
    <m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s v="X"/>
    <s v="CORRECTIVOS VEHICULO OLAYA"/>
    <m/>
    <s v="CORRECTIVOS VEHICULO OLAYA"/>
    <s v="X"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m/>
    <s v="CORRECTIVOS VEHICULO OLAYA"/>
    <n v="2"/>
    <x v="1"/>
    <n v="0"/>
    <n v="2"/>
  </r>
  <r>
    <d v="2018-08-28T00:00:00"/>
    <x v="8"/>
    <d v="2018-08-28T00:00:00"/>
    <x v="0"/>
    <d v="2018-08-28T00:00:00"/>
    <m/>
    <d v="2018-08-28T00:00:00"/>
    <s v="Alexander Carrera"/>
    <d v="2018-08-28T00:00:00"/>
    <m/>
    <m/>
    <m/>
    <m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s v="X"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m/>
    <s v="EN TALLER LIMPIEZA CAMIONCITO"/>
    <n v="1"/>
    <x v="1"/>
    <n v="0"/>
    <n v="1"/>
  </r>
  <r>
    <d v="2018-08-28T00:00:00"/>
    <x v="9"/>
    <d v="2018-08-28T00:00:00"/>
    <x v="0"/>
    <d v="2018-08-28T00:00:00"/>
    <m/>
    <d v="2018-08-28T00:00:00"/>
    <s v="Frank Ponce"/>
    <d v="2018-08-28T00:00:00"/>
    <m/>
    <m/>
    <m/>
    <m/>
    <m/>
    <s v="LIMPIEZA GENERAL TALLER"/>
    <m/>
    <s v="LIMPIEZA GENERAL TALLER"/>
    <m/>
    <s v="LIMPIEZA GENERAL TALLER"/>
    <m/>
    <s v="LIMPIEZA GENERAL TALLER"/>
    <m/>
    <s v="LIMPIEZA GENERAL TALLER"/>
    <m/>
    <s v="LIMPIEZA GENERAL TALLER"/>
    <m/>
    <s v="LIMPIEZA GENERAL TALLER"/>
    <s v="X"/>
    <s v="LIMPIEZA GENERAL TALLER"/>
    <m/>
    <s v="LIMPIEZA GENERAL TALLER"/>
    <m/>
    <s v="LIMPIEZA GENERAL TALLER"/>
    <s v="X"/>
    <s v="LIMPIEZA GENERAL TALLER"/>
    <m/>
    <s v="LIMPIEZA GENERAL TALLER"/>
    <m/>
    <s v="LIMPIEZA GENERAL TALLER"/>
    <s v="X"/>
    <s v="LIMPIEZA GENERAL TALLER"/>
    <s v="X"/>
    <s v="LIMPIEZA GENERAL TALLER"/>
    <s v="X"/>
    <s v="LIMPIEZA GENERAL TALLER"/>
    <s v="X"/>
    <s v="LIMPIEZA GENERAL TALLER"/>
    <m/>
    <s v="LIMPIEZA GENERAL TALLER"/>
    <m/>
    <s v="LIMPIEZA GENERAL TALLER"/>
    <m/>
    <s v="LIMPIEZA GENERAL TALLER"/>
    <m/>
    <s v="LIMPIEZA GENERAL TALLER"/>
    <m/>
    <s v="LIMPIEZA GENERAL TALLER"/>
    <m/>
    <s v="LIMPIEZA GENERAL TALLER"/>
    <m/>
    <s v="LIMPIEZA GENERAL TALLER"/>
    <m/>
    <s v="LIMPIEZA GENERAL TALLER"/>
    <m/>
    <s v="LIMPIEZA GENERAL TALLER"/>
    <n v="6"/>
    <x v="1"/>
    <n v="0"/>
    <n v="6"/>
  </r>
  <r>
    <d v="2018-08-28T00:00:00"/>
    <x v="10"/>
    <d v="2018-08-28T00:00:00"/>
    <x v="1"/>
    <d v="2018-08-28T00:00:00"/>
    <m/>
    <d v="2018-08-28T00:00:00"/>
    <s v="Samuel Vasquez"/>
    <d v="2018-08-28T00:00:00"/>
    <m/>
    <m/>
    <m/>
    <m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s v="X"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m/>
    <s v="LIMPIEZA COMPRESOR ATLAS COPCO - FALESA"/>
    <n v="1"/>
    <x v="0"/>
    <n v="0"/>
    <n v="1"/>
  </r>
  <r>
    <d v="2018-08-28T00:00:00"/>
    <x v="11"/>
    <d v="2018-08-28T00:00:00"/>
    <x v="3"/>
    <d v="2018-08-28T00:00:00"/>
    <m/>
    <d v="2018-08-28T00:00:00"/>
    <s v="Christian Aguilar"/>
    <d v="2018-08-28T00:00:00"/>
    <m/>
    <m/>
    <m/>
    <m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s v="X"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m/>
    <s v="VIAJE A MACHALA POR MANTENIMIENTO"/>
    <n v="1"/>
    <x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M18" firstHeaderRow="1" firstDataRow="3" firstDataCol="1"/>
  <pivotFields count="69">
    <pivotField numFmtId="14" showAll="0"/>
    <pivotField axis="axisRow" showAll="0">
      <items count="13">
        <item x="0"/>
        <item x="1"/>
        <item x="3"/>
        <item x="5"/>
        <item x="7"/>
        <item x="4"/>
        <item x="8"/>
        <item x="10"/>
        <item x="9"/>
        <item x="11"/>
        <item x="6"/>
        <item x="2"/>
        <item t="default"/>
      </items>
    </pivotField>
    <pivotField numFmtId="14" showAll="0"/>
    <pivotField axis="axisCol" showAll="0">
      <items count="5">
        <item x="1"/>
        <item x="3"/>
        <item x="0"/>
        <item x="2"/>
        <item t="default"/>
      </items>
    </pivotField>
    <pivotField numFmtId="14"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axis="axisCol" showAll="0">
      <items count="3">
        <item x="0"/>
        <item x="1"/>
        <item t="default"/>
      </items>
    </pivotField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3"/>
    <field x="66"/>
  </colFields>
  <colItems count="11">
    <i>
      <x/>
      <x/>
    </i>
    <i r="1">
      <x v="1"/>
    </i>
    <i t="default">
      <x/>
    </i>
    <i>
      <x v="1"/>
      <x v="1"/>
    </i>
    <i t="default">
      <x v="1"/>
    </i>
    <i>
      <x v="2"/>
      <x/>
    </i>
    <i r="1">
      <x v="1"/>
    </i>
    <i t="default">
      <x v="2"/>
    </i>
    <i>
      <x v="3"/>
      <x v="1"/>
    </i>
    <i t="default">
      <x v="3"/>
    </i>
    <i t="grand">
      <x/>
    </i>
  </colItems>
  <dataFields count="1">
    <dataField name="Suma de tecnicos_asignados_por_cliente" fld="6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opLeftCell="A31" workbookViewId="0">
      <selection activeCell="B41" sqref="B41"/>
    </sheetView>
  </sheetViews>
  <sheetFormatPr baseColWidth="10" defaultColWidth="10.7109375" defaultRowHeight="15" x14ac:dyDescent="0.25"/>
  <cols>
    <col min="2" max="2" width="45.85546875" customWidth="1"/>
    <col min="3" max="3" width="17.7109375" bestFit="1" customWidth="1"/>
    <col min="4" max="4" width="14" customWidth="1"/>
    <col min="6" max="6" width="22.85546875" bestFit="1" customWidth="1"/>
  </cols>
  <sheetData>
    <row r="1" spans="1:6" hidden="1" x14ac:dyDescent="0.25">
      <c r="A1" t="s">
        <v>39</v>
      </c>
      <c r="B1" t="s">
        <v>0</v>
      </c>
      <c r="C1" t="s">
        <v>1</v>
      </c>
      <c r="D1" t="s">
        <v>2</v>
      </c>
      <c r="E1" t="s">
        <v>18</v>
      </c>
      <c r="F1" t="s">
        <v>20</v>
      </c>
    </row>
    <row r="2" spans="1:6" hidden="1" x14ac:dyDescent="0.25">
      <c r="A2">
        <v>1</v>
      </c>
      <c r="B2" t="s">
        <v>73</v>
      </c>
      <c r="C2" t="s">
        <v>6</v>
      </c>
      <c r="D2" t="s">
        <v>3</v>
      </c>
      <c r="E2" s="2" t="s">
        <v>19</v>
      </c>
      <c r="F2" t="s">
        <v>21</v>
      </c>
    </row>
    <row r="3" spans="1:6" hidden="1" x14ac:dyDescent="0.25">
      <c r="A3">
        <v>2</v>
      </c>
      <c r="B3" t="s">
        <v>75</v>
      </c>
      <c r="C3" t="s">
        <v>7</v>
      </c>
      <c r="D3" t="s">
        <v>59</v>
      </c>
      <c r="E3" s="2"/>
      <c r="F3" t="s">
        <v>22</v>
      </c>
    </row>
    <row r="4" spans="1:6" hidden="1" x14ac:dyDescent="0.25">
      <c r="A4">
        <v>3</v>
      </c>
      <c r="B4" t="s">
        <v>72</v>
      </c>
      <c r="C4" t="s">
        <v>8</v>
      </c>
      <c r="D4" t="s">
        <v>4</v>
      </c>
      <c r="E4" s="2"/>
      <c r="F4" t="s">
        <v>25</v>
      </c>
    </row>
    <row r="5" spans="1:6" hidden="1" x14ac:dyDescent="0.25">
      <c r="A5">
        <v>4</v>
      </c>
      <c r="B5" t="s">
        <v>74</v>
      </c>
      <c r="C5" t="s">
        <v>62</v>
      </c>
      <c r="D5" s="3" t="s">
        <v>5</v>
      </c>
      <c r="E5" s="2"/>
      <c r="F5" t="s">
        <v>23</v>
      </c>
    </row>
    <row r="6" spans="1:6" hidden="1" x14ac:dyDescent="0.25">
      <c r="A6">
        <v>5</v>
      </c>
      <c r="B6" t="s">
        <v>77</v>
      </c>
      <c r="E6" s="2"/>
      <c r="F6" t="s">
        <v>24</v>
      </c>
    </row>
    <row r="7" spans="1:6" hidden="1" x14ac:dyDescent="0.25">
      <c r="A7">
        <v>6</v>
      </c>
      <c r="B7" t="s">
        <v>76</v>
      </c>
      <c r="E7" s="2"/>
      <c r="F7" t="s">
        <v>27</v>
      </c>
    </row>
    <row r="8" spans="1:6" hidden="1" x14ac:dyDescent="0.25">
      <c r="A8">
        <v>7</v>
      </c>
      <c r="B8" t="s">
        <v>78</v>
      </c>
      <c r="E8" s="2"/>
      <c r="F8" t="s">
        <v>26</v>
      </c>
    </row>
    <row r="9" spans="1:6" hidden="1" x14ac:dyDescent="0.25">
      <c r="A9">
        <v>8</v>
      </c>
      <c r="B9" t="s">
        <v>80</v>
      </c>
      <c r="E9" s="2"/>
      <c r="F9" t="s">
        <v>28</v>
      </c>
    </row>
    <row r="10" spans="1:6" hidden="1" x14ac:dyDescent="0.25">
      <c r="A10">
        <v>9</v>
      </c>
      <c r="B10" t="s">
        <v>81</v>
      </c>
      <c r="F10" t="s">
        <v>60</v>
      </c>
    </row>
    <row r="11" spans="1:6" hidden="1" x14ac:dyDescent="0.25">
      <c r="A11">
        <v>10</v>
      </c>
      <c r="B11" t="s">
        <v>83</v>
      </c>
      <c r="F11" t="s">
        <v>70</v>
      </c>
    </row>
    <row r="12" spans="1:6" hidden="1" x14ac:dyDescent="0.25">
      <c r="A12">
        <v>11</v>
      </c>
      <c r="B12" t="s">
        <v>79</v>
      </c>
      <c r="F12" t="s">
        <v>71</v>
      </c>
    </row>
    <row r="13" spans="1:6" hidden="1" x14ac:dyDescent="0.25">
      <c r="A13">
        <v>12</v>
      </c>
      <c r="B13" t="s">
        <v>82</v>
      </c>
    </row>
    <row r="14" spans="1:6" hidden="1" x14ac:dyDescent="0.25">
      <c r="A14">
        <v>13</v>
      </c>
      <c r="B14" t="s">
        <v>84</v>
      </c>
      <c r="F14" t="s">
        <v>65</v>
      </c>
    </row>
    <row r="15" spans="1:6" hidden="1" x14ac:dyDescent="0.25">
      <c r="A15">
        <v>14</v>
      </c>
      <c r="B15" t="s">
        <v>86</v>
      </c>
      <c r="F15" t="s">
        <v>66</v>
      </c>
    </row>
    <row r="16" spans="1:6" hidden="1" x14ac:dyDescent="0.25">
      <c r="A16">
        <v>15</v>
      </c>
      <c r="B16" t="s">
        <v>88</v>
      </c>
      <c r="F16" t="s">
        <v>67</v>
      </c>
    </row>
    <row r="17" spans="1:2" hidden="1" x14ac:dyDescent="0.25">
      <c r="A17">
        <v>16</v>
      </c>
      <c r="B17" t="s">
        <v>87</v>
      </c>
    </row>
    <row r="18" spans="1:2" hidden="1" x14ac:dyDescent="0.25">
      <c r="A18">
        <v>17</v>
      </c>
      <c r="B18" t="s">
        <v>89</v>
      </c>
    </row>
    <row r="19" spans="1:2" hidden="1" x14ac:dyDescent="0.25">
      <c r="A19">
        <v>18</v>
      </c>
      <c r="B19" t="s">
        <v>85</v>
      </c>
    </row>
    <row r="20" spans="1:2" hidden="1" x14ac:dyDescent="0.25">
      <c r="A20">
        <v>19</v>
      </c>
      <c r="B20" t="s">
        <v>90</v>
      </c>
    </row>
    <row r="21" spans="1:2" hidden="1" x14ac:dyDescent="0.25">
      <c r="A21">
        <v>20</v>
      </c>
      <c r="B21" t="s">
        <v>91</v>
      </c>
    </row>
    <row r="22" spans="1:2" hidden="1" x14ac:dyDescent="0.25">
      <c r="A22">
        <v>21</v>
      </c>
      <c r="B22" t="s">
        <v>92</v>
      </c>
    </row>
    <row r="23" spans="1:2" hidden="1" x14ac:dyDescent="0.25">
      <c r="A23">
        <v>22</v>
      </c>
      <c r="B23" t="s">
        <v>63</v>
      </c>
    </row>
    <row r="24" spans="1:2" hidden="1" x14ac:dyDescent="0.25">
      <c r="A24">
        <v>23</v>
      </c>
      <c r="B24" t="s">
        <v>64</v>
      </c>
    </row>
    <row r="25" spans="1:2" hidden="1" x14ac:dyDescent="0.25">
      <c r="A25">
        <v>24</v>
      </c>
      <c r="B25" t="s">
        <v>93</v>
      </c>
    </row>
    <row r="26" spans="1:2" hidden="1" x14ac:dyDescent="0.25">
      <c r="A26">
        <v>25</v>
      </c>
      <c r="B26" t="s">
        <v>94</v>
      </c>
    </row>
    <row r="27" spans="1:2" hidden="1" x14ac:dyDescent="0.25"/>
    <row r="28" spans="1:2" hidden="1" x14ac:dyDescent="0.25"/>
    <row r="29" spans="1:2" hidden="1" x14ac:dyDescent="0.25"/>
    <row r="30" spans="1:2" hidden="1" x14ac:dyDescent="0.25"/>
  </sheetData>
  <sheetProtection algorithmName="SHA-512" hashValue="tvIUhk12LIiR57BU0QEU8REG6vsRxE+xyDD4Q/cQMLvt/VQABFZq1+HbhI9L/rEwdNIpajB7l5vOk9eBSyX9cg==" saltValue="KirgVQImeAX3vXjI/CwKwA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39"/>
  <sheetViews>
    <sheetView showGridLines="0" tabSelected="1" topLeftCell="A23" workbookViewId="0">
      <selection activeCell="I34" sqref="I34"/>
    </sheetView>
  </sheetViews>
  <sheetFormatPr baseColWidth="10" defaultRowHeight="15" x14ac:dyDescent="0.25"/>
  <cols>
    <col min="2" max="2" width="42.140625" bestFit="1" customWidth="1"/>
    <col min="3" max="3" width="22.42578125" bestFit="1" customWidth="1"/>
    <col min="4" max="4" width="13.140625" customWidth="1"/>
    <col min="5" max="5" width="17.28515625" bestFit="1" customWidth="1"/>
    <col min="6" max="6" width="14.140625" customWidth="1"/>
    <col min="7" max="7" width="17.28515625" bestFit="1" customWidth="1"/>
    <col min="8" max="8" width="16.5703125" bestFit="1" customWidth="1"/>
    <col min="9" max="9" width="9.42578125" customWidth="1"/>
    <col min="10" max="10" width="19.7109375" bestFit="1" customWidth="1"/>
    <col min="11" max="11" width="12.85546875" bestFit="1" customWidth="1"/>
    <col min="12" max="12" width="15.85546875" bestFit="1" customWidth="1"/>
    <col min="13" max="13" width="12.5703125" bestFit="1" customWidth="1"/>
  </cols>
  <sheetData>
    <row r="3" spans="2:13" x14ac:dyDescent="0.25">
      <c r="B3" s="125" t="s">
        <v>115</v>
      </c>
      <c r="C3" s="125" t="s">
        <v>110</v>
      </c>
    </row>
    <row r="4" spans="2:13" x14ac:dyDescent="0.25">
      <c r="C4" t="s">
        <v>8</v>
      </c>
      <c r="E4" t="s">
        <v>111</v>
      </c>
      <c r="F4" t="s">
        <v>7</v>
      </c>
      <c r="G4" t="s">
        <v>112</v>
      </c>
      <c r="H4" t="s">
        <v>62</v>
      </c>
      <c r="J4" t="s">
        <v>113</v>
      </c>
      <c r="K4" t="s">
        <v>108</v>
      </c>
      <c r="L4" t="s">
        <v>114</v>
      </c>
      <c r="M4" t="s">
        <v>109</v>
      </c>
    </row>
    <row r="5" spans="2:13" x14ac:dyDescent="0.25">
      <c r="B5" s="125" t="s">
        <v>107</v>
      </c>
      <c r="C5" t="s">
        <v>4</v>
      </c>
      <c r="D5" t="s">
        <v>59</v>
      </c>
      <c r="F5" t="s">
        <v>59</v>
      </c>
      <c r="H5" t="s">
        <v>4</v>
      </c>
      <c r="I5" t="s">
        <v>59</v>
      </c>
      <c r="K5" t="s">
        <v>59</v>
      </c>
    </row>
    <row r="6" spans="2:13" x14ac:dyDescent="0.25">
      <c r="B6" s="126" t="s">
        <v>100</v>
      </c>
      <c r="C6" s="127"/>
      <c r="D6" s="127"/>
      <c r="E6" s="127"/>
      <c r="F6" s="127"/>
      <c r="G6" s="127"/>
      <c r="H6" s="127">
        <v>1</v>
      </c>
      <c r="I6" s="127"/>
      <c r="J6" s="127">
        <v>1</v>
      </c>
      <c r="K6" s="127"/>
      <c r="L6" s="127"/>
      <c r="M6" s="127">
        <v>1</v>
      </c>
    </row>
    <row r="7" spans="2:13" x14ac:dyDescent="0.25">
      <c r="B7" s="126" t="s">
        <v>101</v>
      </c>
      <c r="C7" s="127"/>
      <c r="D7" s="127">
        <v>2</v>
      </c>
      <c r="E7" s="127">
        <v>2</v>
      </c>
      <c r="F7" s="127"/>
      <c r="G7" s="127"/>
      <c r="H7" s="127"/>
      <c r="I7" s="127"/>
      <c r="J7" s="127"/>
      <c r="K7" s="127"/>
      <c r="L7" s="127"/>
      <c r="M7" s="127">
        <v>2</v>
      </c>
    </row>
    <row r="8" spans="2:13" x14ac:dyDescent="0.25">
      <c r="B8" s="126" t="s">
        <v>102</v>
      </c>
      <c r="C8" s="127"/>
      <c r="D8" s="127"/>
      <c r="E8" s="127"/>
      <c r="F8" s="127"/>
      <c r="G8" s="127"/>
      <c r="H8" s="127"/>
      <c r="I8" s="127">
        <v>1</v>
      </c>
      <c r="J8" s="127">
        <v>1</v>
      </c>
      <c r="K8" s="127"/>
      <c r="L8" s="127"/>
      <c r="M8" s="127">
        <v>1</v>
      </c>
    </row>
    <row r="9" spans="2:13" x14ac:dyDescent="0.25">
      <c r="B9" s="126" t="s">
        <v>97</v>
      </c>
      <c r="C9" s="127"/>
      <c r="D9" s="127"/>
      <c r="E9" s="127"/>
      <c r="F9" s="127"/>
      <c r="G9" s="127"/>
      <c r="H9" s="127"/>
      <c r="I9" s="127">
        <v>1</v>
      </c>
      <c r="J9" s="127">
        <v>1</v>
      </c>
      <c r="K9" s="127"/>
      <c r="L9" s="127"/>
      <c r="M9" s="127">
        <v>1</v>
      </c>
    </row>
    <row r="10" spans="2:13" x14ac:dyDescent="0.25">
      <c r="B10" s="126" t="s">
        <v>99</v>
      </c>
      <c r="C10" s="127"/>
      <c r="D10" s="127">
        <v>2</v>
      </c>
      <c r="E10" s="127">
        <v>2</v>
      </c>
      <c r="F10" s="127"/>
      <c r="G10" s="127"/>
      <c r="H10" s="127"/>
      <c r="I10" s="127"/>
      <c r="J10" s="127"/>
      <c r="K10" s="127"/>
      <c r="L10" s="127"/>
      <c r="M10" s="127">
        <v>2</v>
      </c>
    </row>
    <row r="11" spans="2:13" x14ac:dyDescent="0.25">
      <c r="B11" s="126" t="s">
        <v>96</v>
      </c>
      <c r="C11" s="127"/>
      <c r="D11" s="127"/>
      <c r="E11" s="127"/>
      <c r="F11" s="127"/>
      <c r="G11" s="127"/>
      <c r="H11" s="127"/>
      <c r="I11" s="127">
        <v>1</v>
      </c>
      <c r="J11" s="127">
        <v>1</v>
      </c>
      <c r="K11" s="127"/>
      <c r="L11" s="127"/>
      <c r="M11" s="127">
        <v>1</v>
      </c>
    </row>
    <row r="12" spans="2:13" x14ac:dyDescent="0.25">
      <c r="B12" s="126" t="s">
        <v>103</v>
      </c>
      <c r="C12" s="127"/>
      <c r="D12" s="127"/>
      <c r="E12" s="127"/>
      <c r="F12" s="127"/>
      <c r="G12" s="127"/>
      <c r="H12" s="127"/>
      <c r="I12" s="127">
        <v>1</v>
      </c>
      <c r="J12" s="127">
        <v>1</v>
      </c>
      <c r="K12" s="127"/>
      <c r="L12" s="127"/>
      <c r="M12" s="127">
        <v>1</v>
      </c>
    </row>
    <row r="13" spans="2:13" x14ac:dyDescent="0.25">
      <c r="B13" s="126" t="s">
        <v>105</v>
      </c>
      <c r="C13" s="127">
        <v>1</v>
      </c>
      <c r="D13" s="127"/>
      <c r="E13" s="127">
        <v>1</v>
      </c>
      <c r="F13" s="127"/>
      <c r="G13" s="127"/>
      <c r="H13" s="127"/>
      <c r="I13" s="127"/>
      <c r="J13" s="127"/>
      <c r="K13" s="127"/>
      <c r="L13" s="127"/>
      <c r="M13" s="127">
        <v>1</v>
      </c>
    </row>
    <row r="14" spans="2:13" x14ac:dyDescent="0.25">
      <c r="B14" s="126" t="s">
        <v>104</v>
      </c>
      <c r="C14" s="127"/>
      <c r="D14" s="127"/>
      <c r="E14" s="127"/>
      <c r="F14" s="127"/>
      <c r="G14" s="127"/>
      <c r="H14" s="127"/>
      <c r="I14" s="127">
        <v>6</v>
      </c>
      <c r="J14" s="127">
        <v>6</v>
      </c>
      <c r="K14" s="127"/>
      <c r="L14" s="127"/>
      <c r="M14" s="127">
        <v>6</v>
      </c>
    </row>
    <row r="15" spans="2:13" x14ac:dyDescent="0.25">
      <c r="B15" s="126" t="s">
        <v>106</v>
      </c>
      <c r="C15" s="127"/>
      <c r="D15" s="127"/>
      <c r="E15" s="127"/>
      <c r="F15" s="127">
        <v>1</v>
      </c>
      <c r="G15" s="127">
        <v>1</v>
      </c>
      <c r="H15" s="127"/>
      <c r="I15" s="127"/>
      <c r="J15" s="127"/>
      <c r="K15" s="127"/>
      <c r="L15" s="127"/>
      <c r="M15" s="127">
        <v>1</v>
      </c>
    </row>
    <row r="16" spans="2:13" x14ac:dyDescent="0.25">
      <c r="B16" s="126" t="s">
        <v>98</v>
      </c>
      <c r="C16" s="127"/>
      <c r="D16" s="127"/>
      <c r="E16" s="127"/>
      <c r="F16" s="127"/>
      <c r="G16" s="127"/>
      <c r="H16" s="127"/>
      <c r="I16" s="127">
        <v>1</v>
      </c>
      <c r="J16" s="127">
        <v>1</v>
      </c>
      <c r="K16" s="127"/>
      <c r="L16" s="127"/>
      <c r="M16" s="127">
        <v>1</v>
      </c>
    </row>
    <row r="17" spans="2:13" x14ac:dyDescent="0.25">
      <c r="B17" s="126" t="s">
        <v>108</v>
      </c>
      <c r="C17" s="127"/>
      <c r="D17" s="127"/>
      <c r="E17" s="127"/>
      <c r="F17" s="127"/>
      <c r="G17" s="127"/>
      <c r="H17" s="127"/>
      <c r="I17" s="127"/>
      <c r="J17" s="127"/>
      <c r="K17" s="127">
        <v>0</v>
      </c>
      <c r="L17" s="127">
        <v>0</v>
      </c>
      <c r="M17" s="127">
        <v>0</v>
      </c>
    </row>
    <row r="18" spans="2:13" x14ac:dyDescent="0.25">
      <c r="B18" s="126" t="s">
        <v>109</v>
      </c>
      <c r="C18" s="127">
        <v>1</v>
      </c>
      <c r="D18" s="127">
        <v>4</v>
      </c>
      <c r="E18" s="127">
        <v>5</v>
      </c>
      <c r="F18" s="127">
        <v>1</v>
      </c>
      <c r="G18" s="127">
        <v>1</v>
      </c>
      <c r="H18" s="127">
        <v>1</v>
      </c>
      <c r="I18" s="127">
        <v>11</v>
      </c>
      <c r="J18" s="127">
        <v>12</v>
      </c>
      <c r="K18" s="127">
        <v>0</v>
      </c>
      <c r="L18" s="127">
        <v>0</v>
      </c>
      <c r="M18" s="127">
        <v>18</v>
      </c>
    </row>
    <row r="25" spans="2:13" ht="15.75" thickBot="1" x14ac:dyDescent="0.3"/>
    <row r="26" spans="2:13" ht="13.5" customHeight="1" thickBot="1" x14ac:dyDescent="0.3">
      <c r="B26" s="138" t="s">
        <v>117</v>
      </c>
      <c r="C26" s="141"/>
      <c r="D26" s="147" t="s">
        <v>8</v>
      </c>
      <c r="E26" s="148"/>
      <c r="F26" s="142" t="s">
        <v>7</v>
      </c>
      <c r="G26" s="149" t="s">
        <v>62</v>
      </c>
      <c r="H26" s="147"/>
      <c r="I26" s="143"/>
    </row>
    <row r="27" spans="2:13" ht="42" customHeight="1" thickBot="1" x14ac:dyDescent="0.4">
      <c r="B27" s="139" t="s">
        <v>57</v>
      </c>
      <c r="C27" s="144" t="s">
        <v>116</v>
      </c>
      <c r="D27" s="145" t="s">
        <v>4</v>
      </c>
      <c r="E27" s="142" t="s">
        <v>59</v>
      </c>
      <c r="F27" s="142" t="s">
        <v>59</v>
      </c>
      <c r="G27" s="142" t="s">
        <v>4</v>
      </c>
      <c r="H27" s="145" t="s">
        <v>59</v>
      </c>
      <c r="I27" s="146" t="s">
        <v>118</v>
      </c>
    </row>
    <row r="28" spans="2:13" x14ac:dyDescent="0.25">
      <c r="B28" s="131" t="s">
        <v>100</v>
      </c>
      <c r="C28" s="132" t="str">
        <f>VLOOKUP(B28,DIARIO!$B$2:$H$13,7,0)</f>
        <v>Patricio Olaya</v>
      </c>
      <c r="D28" s="132"/>
      <c r="E28" s="132"/>
      <c r="F28" s="132"/>
      <c r="G28" s="132">
        <v>1</v>
      </c>
      <c r="H28" s="132"/>
      <c r="I28" s="140">
        <v>1</v>
      </c>
    </row>
    <row r="29" spans="2:13" x14ac:dyDescent="0.25">
      <c r="B29" s="133" t="s">
        <v>101</v>
      </c>
      <c r="C29" s="12" t="str">
        <f>VLOOKUP(B29,DIARIO!$B$2:$H$13,7,0)</f>
        <v>Moises Monserrate</v>
      </c>
      <c r="D29" s="12"/>
      <c r="E29" s="12">
        <v>2</v>
      </c>
      <c r="F29" s="12"/>
      <c r="G29" s="12"/>
      <c r="H29" s="12"/>
      <c r="I29" s="136">
        <v>2</v>
      </c>
    </row>
    <row r="30" spans="2:13" x14ac:dyDescent="0.25">
      <c r="B30" s="133" t="s">
        <v>102</v>
      </c>
      <c r="C30" s="12" t="str">
        <f>VLOOKUP(B30,DIARIO!$B$2:$H$13,7,0)</f>
        <v>Danny Salazar</v>
      </c>
      <c r="D30" s="12"/>
      <c r="E30" s="12"/>
      <c r="F30" s="12"/>
      <c r="G30" s="12"/>
      <c r="H30" s="12">
        <v>1</v>
      </c>
      <c r="I30" s="136">
        <v>1</v>
      </c>
    </row>
    <row r="31" spans="2:13" x14ac:dyDescent="0.25">
      <c r="B31" s="133" t="s">
        <v>97</v>
      </c>
      <c r="C31" s="12" t="str">
        <f>VLOOKUP(B31,DIARIO!$B$2:$H$13,7,0)</f>
        <v>Deibi Banguera</v>
      </c>
      <c r="D31" s="12"/>
      <c r="E31" s="12"/>
      <c r="F31" s="12"/>
      <c r="G31" s="12"/>
      <c r="H31" s="12">
        <v>1</v>
      </c>
      <c r="I31" s="136">
        <v>1</v>
      </c>
    </row>
    <row r="32" spans="2:13" x14ac:dyDescent="0.25">
      <c r="B32" s="133" t="s">
        <v>99</v>
      </c>
      <c r="C32" s="12" t="str">
        <f>VLOOKUP(B32,DIARIO!$B$2:$H$13,7,0)</f>
        <v>Clemente Monserrate</v>
      </c>
      <c r="D32" s="12"/>
      <c r="E32" s="12">
        <v>2</v>
      </c>
      <c r="F32" s="12"/>
      <c r="G32" s="12"/>
      <c r="H32" s="12"/>
      <c r="I32" s="136">
        <v>2</v>
      </c>
    </row>
    <row r="33" spans="2:9" x14ac:dyDescent="0.25">
      <c r="B33" s="133" t="s">
        <v>96</v>
      </c>
      <c r="C33" s="12" t="str">
        <f>VLOOKUP(B33,DIARIO!$B$2:$H$13,7,0)</f>
        <v>Johny Delgado</v>
      </c>
      <c r="D33" s="12"/>
      <c r="E33" s="12"/>
      <c r="F33" s="12"/>
      <c r="G33" s="12"/>
      <c r="H33" s="12">
        <v>1</v>
      </c>
      <c r="I33" s="136">
        <v>1</v>
      </c>
    </row>
    <row r="34" spans="2:9" x14ac:dyDescent="0.25">
      <c r="B34" s="133" t="s">
        <v>103</v>
      </c>
      <c r="C34" s="12" t="str">
        <f>VLOOKUP(B34,DIARIO!$B$2:$H$13,7,0)</f>
        <v>Alexander Carrera</v>
      </c>
      <c r="D34" s="12"/>
      <c r="E34" s="12"/>
      <c r="F34" s="12"/>
      <c r="G34" s="12"/>
      <c r="H34" s="12">
        <v>1</v>
      </c>
      <c r="I34" s="136">
        <v>1</v>
      </c>
    </row>
    <row r="35" spans="2:9" x14ac:dyDescent="0.25">
      <c r="B35" s="133" t="s">
        <v>105</v>
      </c>
      <c r="C35" s="12" t="str">
        <f>VLOOKUP(B35,DIARIO!$B$2:$H$13,7,0)</f>
        <v>Samuel Vasquez</v>
      </c>
      <c r="D35" s="12">
        <v>1</v>
      </c>
      <c r="E35" s="12"/>
      <c r="F35" s="12"/>
      <c r="G35" s="12"/>
      <c r="H35" s="12"/>
      <c r="I35" s="136">
        <v>1</v>
      </c>
    </row>
    <row r="36" spans="2:9" x14ac:dyDescent="0.25">
      <c r="B36" s="133" t="s">
        <v>104</v>
      </c>
      <c r="C36" s="12" t="str">
        <f>VLOOKUP(B36,DIARIO!$B$2:$H$13,7,0)</f>
        <v>Frank Ponce</v>
      </c>
      <c r="D36" s="12"/>
      <c r="E36" s="12"/>
      <c r="F36" s="12"/>
      <c r="G36" s="12"/>
      <c r="H36" s="12">
        <v>6</v>
      </c>
      <c r="I36" s="136">
        <v>6</v>
      </c>
    </row>
    <row r="37" spans="2:9" x14ac:dyDescent="0.25">
      <c r="B37" s="133" t="s">
        <v>106</v>
      </c>
      <c r="C37" s="12" t="str">
        <f>VLOOKUP(B37,DIARIO!$B$2:$H$13,7,0)</f>
        <v>Christian Aguilar</v>
      </c>
      <c r="D37" s="12"/>
      <c r="E37" s="12"/>
      <c r="F37" s="12">
        <v>1</v>
      </c>
      <c r="G37" s="12"/>
      <c r="H37" s="12"/>
      <c r="I37" s="136">
        <v>1</v>
      </c>
    </row>
    <row r="38" spans="2:9" ht="15.75" thickBot="1" x14ac:dyDescent="0.3">
      <c r="B38" s="134" t="s">
        <v>98</v>
      </c>
      <c r="C38" s="135" t="str">
        <f>VLOOKUP(B38,DIARIO!$B$2:$H$13,7,0)</f>
        <v>Cristobal Murillo</v>
      </c>
      <c r="D38" s="135"/>
      <c r="E38" s="135"/>
      <c r="F38" s="135"/>
      <c r="G38" s="135"/>
      <c r="H38" s="135">
        <v>1</v>
      </c>
      <c r="I38" s="137">
        <v>1</v>
      </c>
    </row>
    <row r="39" spans="2:9" ht="15.75" thickBot="1" x14ac:dyDescent="0.3">
      <c r="B39" s="128" t="s">
        <v>119</v>
      </c>
      <c r="C39" s="129"/>
      <c r="D39" s="129">
        <v>1</v>
      </c>
      <c r="E39" s="129">
        <v>4</v>
      </c>
      <c r="F39" s="129">
        <v>1</v>
      </c>
      <c r="G39" s="129">
        <v>1</v>
      </c>
      <c r="H39" s="129">
        <v>11</v>
      </c>
      <c r="I39" s="130">
        <v>18</v>
      </c>
    </row>
  </sheetData>
  <sheetProtection algorithmName="SHA-512" hashValue="+PVTnAukQMwCGppO+zjBwHdshZujGFgKFcwSh7CAaBxkNBweLZ2xIxrAAWe8n6yVwr24TO8/UOKcQtA2OrknoA==" saltValue="ZUn8wB5DQAnWOKG8hnPojA==" spinCount="100000" sheet="1" objects="1" scenarios="1"/>
  <mergeCells count="2">
    <mergeCell ref="D26:E26"/>
    <mergeCell ref="G26:H26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58"/>
  <sheetViews>
    <sheetView showGridLines="0" topLeftCell="D1" zoomScale="85" zoomScaleNormal="85" workbookViewId="0">
      <pane ySplit="1" topLeftCell="A2" activePane="bottomLeft" state="frozen"/>
      <selection pane="bottomLeft" activeCell="BQ10" sqref="BQ10"/>
    </sheetView>
  </sheetViews>
  <sheetFormatPr baseColWidth="10" defaultColWidth="10.7109375" defaultRowHeight="15" x14ac:dyDescent="0.25"/>
  <cols>
    <col min="1" max="1" width="11.85546875" bestFit="1" customWidth="1"/>
    <col min="2" max="2" width="46.85546875" bestFit="1" customWidth="1"/>
    <col min="3" max="3" width="11.42578125" hidden="1" customWidth="1"/>
    <col min="4" max="4" width="21.5703125" customWidth="1"/>
    <col min="5" max="5" width="11.42578125" hidden="1" customWidth="1"/>
    <col min="6" max="6" width="8.7109375" customWidth="1"/>
    <col min="7" max="7" width="11.42578125" hidden="1" customWidth="1"/>
    <col min="8" max="8" width="24.5703125" customWidth="1"/>
    <col min="9" max="9" width="11.42578125" hidden="1" customWidth="1"/>
    <col min="10" max="10" width="6.5703125" bestFit="1" customWidth="1"/>
    <col min="11" max="11" width="0" hidden="1" customWidth="1"/>
    <col min="12" max="12" width="6.5703125" bestFit="1" customWidth="1"/>
    <col min="13" max="13" width="12.7109375" hidden="1" customWidth="1"/>
    <col min="15" max="15" width="11.42578125" hidden="1" customWidth="1"/>
    <col min="17" max="17" width="11.42578125" hidden="1" customWidth="1"/>
    <col min="19" max="19" width="11.42578125" hidden="1" customWidth="1"/>
    <col min="21" max="21" width="11.42578125" hidden="1" customWidth="1"/>
    <col min="23" max="23" width="11.42578125" hidden="1" customWidth="1"/>
    <col min="25" max="25" width="11.42578125" hidden="1" customWidth="1"/>
    <col min="27" max="27" width="11.42578125" hidden="1" customWidth="1"/>
    <col min="29" max="29" width="11.42578125" hidden="1" customWidth="1"/>
    <col min="31" max="31" width="11.42578125" hidden="1" customWidth="1"/>
    <col min="33" max="33" width="11.42578125" hidden="1" customWidth="1"/>
    <col min="35" max="35" width="11.42578125" hidden="1" customWidth="1"/>
    <col min="37" max="37" width="11.42578125" hidden="1" customWidth="1"/>
    <col min="39" max="39" width="11.42578125" hidden="1" customWidth="1"/>
    <col min="41" max="41" width="11.42578125" hidden="1" customWidth="1"/>
    <col min="43" max="43" width="11.42578125" hidden="1" customWidth="1"/>
    <col min="44" max="44" width="11.42578125" customWidth="1"/>
    <col min="45" max="45" width="11.42578125" hidden="1" customWidth="1"/>
    <col min="46" max="46" width="11.42578125" customWidth="1"/>
    <col min="47" max="47" width="11.42578125" hidden="1" customWidth="1"/>
    <col min="48" max="48" width="11.42578125" customWidth="1"/>
    <col min="49" max="65" width="11.42578125" hidden="1" customWidth="1"/>
    <col min="66" max="66" width="13.5703125" hidden="1" customWidth="1"/>
    <col min="67" max="67" width="17.7109375" customWidth="1"/>
    <col min="69" max="69" width="30.7109375" customWidth="1"/>
    <col min="70" max="72" width="0" hidden="1" customWidth="1"/>
  </cols>
  <sheetData>
    <row r="1" spans="1:73" ht="103.5" customHeight="1" thickTop="1" thickBot="1" x14ac:dyDescent="0.3">
      <c r="A1" s="102" t="s">
        <v>9</v>
      </c>
      <c r="B1" s="77" t="s">
        <v>57</v>
      </c>
      <c r="C1" s="78" t="s">
        <v>10</v>
      </c>
      <c r="D1" s="79" t="s">
        <v>11</v>
      </c>
      <c r="E1" s="80" t="s">
        <v>12</v>
      </c>
      <c r="F1" s="81" t="s">
        <v>69</v>
      </c>
      <c r="G1" s="82" t="s">
        <v>13</v>
      </c>
      <c r="H1" s="83" t="s">
        <v>14</v>
      </c>
      <c r="I1" s="84" t="s">
        <v>15</v>
      </c>
      <c r="J1" s="85" t="s">
        <v>32</v>
      </c>
      <c r="K1" s="84" t="s">
        <v>16</v>
      </c>
      <c r="L1" s="85" t="s">
        <v>33</v>
      </c>
      <c r="M1" s="84" t="s">
        <v>17</v>
      </c>
      <c r="N1" s="111" t="str">
        <f>LISTAS!B2</f>
        <v>Danny Salazar</v>
      </c>
      <c r="O1" s="86" t="str">
        <f>"cliente_del_"&amp;N1</f>
        <v>cliente_del_Danny Salazar</v>
      </c>
      <c r="P1" s="111" t="str">
        <f>LISTAS!B3</f>
        <v>Johny Delgado</v>
      </c>
      <c r="Q1" s="86" t="str">
        <f>"cliente_del_"&amp;P1</f>
        <v>cliente_del_Johny Delgado</v>
      </c>
      <c r="R1" s="111" t="str">
        <f>LISTAS!B4</f>
        <v>Michael Resabala</v>
      </c>
      <c r="S1" s="86" t="str">
        <f>"cliente_del_"&amp;R1</f>
        <v>cliente_del_Michael Resabala</v>
      </c>
      <c r="T1" s="111" t="str">
        <f>LISTAS!B5</f>
        <v>Patricio Olaya</v>
      </c>
      <c r="U1" s="86" t="str">
        <f>"cliente_del_"&amp;T1</f>
        <v>cliente_del_Patricio Olaya</v>
      </c>
      <c r="V1" s="111" t="str">
        <f>LISTAS!B6</f>
        <v>Deibi Banguera</v>
      </c>
      <c r="W1" s="86" t="str">
        <f>"cliente_del_"&amp;V1</f>
        <v>cliente_del_Deibi Banguera</v>
      </c>
      <c r="X1" s="111" t="str">
        <f>LISTAS!B7</f>
        <v>Moises Monserrate</v>
      </c>
      <c r="Y1" s="86" t="str">
        <f>"cliente_del_"&amp;X1</f>
        <v>cliente_del_Moises Monserrate</v>
      </c>
      <c r="Z1" s="111" t="str">
        <f>LISTAS!B8</f>
        <v>Alexander Carrera</v>
      </c>
      <c r="AA1" s="87" t="str">
        <f>"cliente_del_"&amp;Z1</f>
        <v>cliente_del_Alexander Carrera</v>
      </c>
      <c r="AB1" s="111" t="str">
        <f>LISTAS!B9</f>
        <v>Charly Quimiz</v>
      </c>
      <c r="AC1" s="87" t="str">
        <f>"cliente_del_"&amp;AB1</f>
        <v>cliente_del_Charly Quimiz</v>
      </c>
      <c r="AD1" s="111" t="str">
        <f>LISTAS!B10</f>
        <v>Christian Aguilar</v>
      </c>
      <c r="AE1" s="87" t="str">
        <f>"cliente_del_"&amp;AD1</f>
        <v>cliente_del_Christian Aguilar</v>
      </c>
      <c r="AF1" s="111" t="str">
        <f>LISTAS!B11</f>
        <v>Clemente Monserrate</v>
      </c>
      <c r="AG1" s="87" t="str">
        <f>"cliente_del_"&amp;AF1</f>
        <v>cliente_del_Clemente Monserrate</v>
      </c>
      <c r="AH1" s="111" t="str">
        <f>LISTAS!B12</f>
        <v>Jose Delgado</v>
      </c>
      <c r="AI1" s="87" t="str">
        <f>"cliente_del_"&amp;AH1</f>
        <v>cliente_del_Jose Delgado</v>
      </c>
      <c r="AJ1" s="111" t="str">
        <f>LISTAS!B13</f>
        <v>Marcelo Monserrate</v>
      </c>
      <c r="AK1" s="87" t="str">
        <f>"cliente_del_"&amp;AJ1</f>
        <v>cliente_del_Marcelo Monserrate</v>
      </c>
      <c r="AL1" s="111" t="str">
        <f>LISTAS!B14</f>
        <v>Cristobal Murillo</v>
      </c>
      <c r="AM1" s="87" t="str">
        <f>"cliente_del_"&amp;AL1</f>
        <v>cliente_del_Cristobal Murillo</v>
      </c>
      <c r="AN1" s="111" t="str">
        <f>LISTAS!B15</f>
        <v xml:space="preserve"> Leonardo Reina</v>
      </c>
      <c r="AO1" s="87" t="str">
        <f>"cliente_del_"&amp;AN1</f>
        <v>cliente_del_ Leonardo Reina</v>
      </c>
      <c r="AP1" s="111" t="str">
        <f>LISTAS!B16</f>
        <v xml:space="preserve"> Medardo Guevara</v>
      </c>
      <c r="AQ1" s="88" t="str">
        <f>"cliente_del_"&amp;AP1</f>
        <v>cliente_del_ Medardo Guevara</v>
      </c>
      <c r="AR1" s="111" t="str">
        <f>LISTAS!B17</f>
        <v xml:space="preserve"> Ricardo Vergara</v>
      </c>
      <c r="AS1" s="88" t="str">
        <f>"cliente_del_"&amp;AR1</f>
        <v>cliente_del_ Ricardo Vergara</v>
      </c>
      <c r="AT1" s="111" t="str">
        <f>LISTAS!B18</f>
        <v xml:space="preserve"> Yostting Bermudez</v>
      </c>
      <c r="AU1" s="88" t="str">
        <f>"cliente_del_"&amp;AT1</f>
        <v>cliente_del_ Yostting Bermudez</v>
      </c>
      <c r="AV1" s="111" t="str">
        <f>LISTAS!B19</f>
        <v>Samuel Vasquez</v>
      </c>
      <c r="AW1" s="88" t="str">
        <f>"cliente_del_"&amp;AV1</f>
        <v>cliente_del_Samuel Vasquez</v>
      </c>
      <c r="AX1" s="111" t="str">
        <f>LISTAS!B20</f>
        <v>Frank Ponce</v>
      </c>
      <c r="AY1" s="88" t="str">
        <f>"cliente_del_"&amp;AX1</f>
        <v>cliente_del_Frank Ponce</v>
      </c>
      <c r="AZ1" s="111" t="str">
        <f>LISTAS!B21</f>
        <v>Marcos Rampersad</v>
      </c>
      <c r="BA1" s="88" t="str">
        <f>"cliente_del_"&amp;AZ1</f>
        <v>cliente_del_Marcos Rampersad</v>
      </c>
      <c r="BB1" s="111" t="str">
        <f>LISTAS!B22</f>
        <v>Nataly Naranjo</v>
      </c>
      <c r="BC1" s="88" t="str">
        <f>"cliente_del_"&amp;BB1</f>
        <v>cliente_del_Nataly Naranjo</v>
      </c>
      <c r="BD1" s="111" t="str">
        <f>LISTAS!B23</f>
        <v>TEC22</v>
      </c>
      <c r="BE1" s="88" t="str">
        <f>"cliente_del_"&amp;BD1</f>
        <v>cliente_del_TEC22</v>
      </c>
      <c r="BF1" s="111" t="str">
        <f>LISTAS!B24</f>
        <v>TEC23</v>
      </c>
      <c r="BG1" s="88" t="str">
        <f>"cliente_del_"&amp;BF1</f>
        <v>cliente_del_TEC23</v>
      </c>
      <c r="BH1" s="111" t="str">
        <f>LISTAS!B25</f>
        <v>TEC24</v>
      </c>
      <c r="BI1" s="88" t="str">
        <f>"cliente_del_"&amp;BH1</f>
        <v>cliente_del_TEC24</v>
      </c>
      <c r="BJ1" s="111" t="str">
        <f>LISTAS!B26</f>
        <v>TEC25</v>
      </c>
      <c r="BK1" s="88" t="str">
        <f>"cliente_del_"&amp;BJ1</f>
        <v>cliente_del_TEC25</v>
      </c>
      <c r="BL1" s="88" t="s">
        <v>68</v>
      </c>
      <c r="BM1" s="89" t="s">
        <v>55</v>
      </c>
      <c r="BN1" s="89" t="s">
        <v>34</v>
      </c>
      <c r="BO1" s="89" t="s">
        <v>35</v>
      </c>
      <c r="BP1" s="90" t="s">
        <v>53</v>
      </c>
      <c r="BQ1" s="91" t="s">
        <v>56</v>
      </c>
      <c r="BR1" s="63" t="s">
        <v>36</v>
      </c>
      <c r="BS1" s="64" t="s">
        <v>37</v>
      </c>
      <c r="BT1" s="65" t="s">
        <v>38</v>
      </c>
      <c r="BU1" s="2"/>
    </row>
    <row r="2" spans="1:73" ht="15.75" thickTop="1" x14ac:dyDescent="0.25">
      <c r="A2" s="47">
        <v>43340</v>
      </c>
      <c r="B2" s="50" t="s">
        <v>100</v>
      </c>
      <c r="C2" s="15">
        <f t="shared" ref="C2:C36" si="0">A2</f>
        <v>43340</v>
      </c>
      <c r="D2" s="53" t="s">
        <v>62</v>
      </c>
      <c r="E2" s="15">
        <f>A2</f>
        <v>43340</v>
      </c>
      <c r="F2" s="53" t="s">
        <v>95</v>
      </c>
      <c r="G2" s="15">
        <f>A2</f>
        <v>43340</v>
      </c>
      <c r="H2" s="56" t="s">
        <v>74</v>
      </c>
      <c r="I2" s="15">
        <f>A2</f>
        <v>43340</v>
      </c>
      <c r="J2" s="74"/>
      <c r="K2" s="18"/>
      <c r="L2" s="74"/>
      <c r="M2" s="9"/>
      <c r="N2" s="59"/>
      <c r="O2" s="16" t="str">
        <f>B2</f>
        <v>CLIENTE MANTA STROKEN</v>
      </c>
      <c r="P2" s="59"/>
      <c r="Q2" s="16" t="str">
        <f>B2</f>
        <v>CLIENTE MANTA STROKEN</v>
      </c>
      <c r="R2" s="59"/>
      <c r="S2" s="16" t="str">
        <f>B2</f>
        <v>CLIENTE MANTA STROKEN</v>
      </c>
      <c r="T2" s="59" t="s">
        <v>19</v>
      </c>
      <c r="U2" s="16" t="str">
        <f>B2</f>
        <v>CLIENTE MANTA STROKEN</v>
      </c>
      <c r="V2" s="59"/>
      <c r="W2" s="16" t="str">
        <f>B2</f>
        <v>CLIENTE MANTA STROKEN</v>
      </c>
      <c r="X2" s="59"/>
      <c r="Y2" s="16" t="str">
        <f>B2</f>
        <v>CLIENTE MANTA STROKEN</v>
      </c>
      <c r="Z2" s="59"/>
      <c r="AA2" s="16" t="str">
        <f>B2</f>
        <v>CLIENTE MANTA STROKEN</v>
      </c>
      <c r="AB2" s="59"/>
      <c r="AC2" s="16" t="str">
        <f>B2</f>
        <v>CLIENTE MANTA STROKEN</v>
      </c>
      <c r="AD2" s="59"/>
      <c r="AE2" s="16" t="str">
        <f>B2</f>
        <v>CLIENTE MANTA STROKEN</v>
      </c>
      <c r="AF2" s="59"/>
      <c r="AG2" s="16" t="str">
        <f>B2</f>
        <v>CLIENTE MANTA STROKEN</v>
      </c>
      <c r="AH2" s="59"/>
      <c r="AI2" s="16" t="str">
        <f>B2</f>
        <v>CLIENTE MANTA STROKEN</v>
      </c>
      <c r="AJ2" s="59"/>
      <c r="AK2" s="16" t="str">
        <f>B2</f>
        <v>CLIENTE MANTA STROKEN</v>
      </c>
      <c r="AL2" s="59"/>
      <c r="AM2" s="16" t="str">
        <f>B2</f>
        <v>CLIENTE MANTA STROKEN</v>
      </c>
      <c r="AN2" s="59"/>
      <c r="AO2" s="16" t="str">
        <f>B2</f>
        <v>CLIENTE MANTA STROKEN</v>
      </c>
      <c r="AP2" s="59"/>
      <c r="AQ2" s="16" t="str">
        <f>B2</f>
        <v>CLIENTE MANTA STROKEN</v>
      </c>
      <c r="AR2" s="59"/>
      <c r="AS2" s="16" t="str">
        <f>B2</f>
        <v>CLIENTE MANTA STROKEN</v>
      </c>
      <c r="AT2" s="59"/>
      <c r="AU2" s="16" t="str">
        <f>B2</f>
        <v>CLIENTE MANTA STROKEN</v>
      </c>
      <c r="AV2" s="59"/>
      <c r="AW2" s="16" t="str">
        <f>B2</f>
        <v>CLIENTE MANTA STROKEN</v>
      </c>
      <c r="AX2" s="59"/>
      <c r="AY2" s="16" t="str">
        <f>B2</f>
        <v>CLIENTE MANTA STROKEN</v>
      </c>
      <c r="AZ2" s="59"/>
      <c r="BA2" s="16" t="str">
        <f>B2</f>
        <v>CLIENTE MANTA STROKEN</v>
      </c>
      <c r="BB2" s="59"/>
      <c r="BC2" s="16" t="str">
        <f>B2</f>
        <v>CLIENTE MANTA STROKEN</v>
      </c>
      <c r="BD2" s="59"/>
      <c r="BE2" s="16" t="str">
        <f>B2</f>
        <v>CLIENTE MANTA STROKEN</v>
      </c>
      <c r="BF2" s="59"/>
      <c r="BG2" s="16" t="str">
        <f>B2</f>
        <v>CLIENTE MANTA STROKEN</v>
      </c>
      <c r="BH2" s="59"/>
      <c r="BI2" s="16" t="str">
        <f>B2</f>
        <v>CLIENTE MANTA STROKEN</v>
      </c>
      <c r="BJ2" s="59"/>
      <c r="BK2" s="16" t="str">
        <f>B2</f>
        <v>CLIENTE MANTA STROKEN</v>
      </c>
      <c r="BL2" s="59"/>
      <c r="BM2" s="17" t="str">
        <f>B2</f>
        <v>CLIENTE MANTA STROKEN</v>
      </c>
      <c r="BN2" s="18">
        <f>COUNTIF(N2:BJ2,"=X")</f>
        <v>1</v>
      </c>
      <c r="BO2" s="56" t="s">
        <v>4</v>
      </c>
      <c r="BP2" s="9">
        <f>J2+L2</f>
        <v>0</v>
      </c>
      <c r="BQ2" s="29">
        <f>IF(ISBLANK(B2),"0",IF(BN2=0,"ASIGNAR TECNICO A CLIENTE",BN2))</f>
        <v>1</v>
      </c>
      <c r="BR2" s="9"/>
      <c r="BS2" s="9"/>
      <c r="BT2" s="19"/>
    </row>
    <row r="3" spans="1:73" x14ac:dyDescent="0.25">
      <c r="A3" s="48">
        <v>43340</v>
      </c>
      <c r="B3" s="51" t="s">
        <v>101</v>
      </c>
      <c r="C3" s="20">
        <f t="shared" si="0"/>
        <v>43340</v>
      </c>
      <c r="D3" s="54" t="s">
        <v>8</v>
      </c>
      <c r="E3" s="20">
        <f t="shared" ref="E3:E36" si="1">A3</f>
        <v>43340</v>
      </c>
      <c r="F3" s="54"/>
      <c r="G3" s="20">
        <f t="shared" ref="G3:G36" si="2">A3</f>
        <v>43340</v>
      </c>
      <c r="H3" s="57" t="s">
        <v>76</v>
      </c>
      <c r="I3" s="20">
        <f t="shared" ref="I3:I36" si="3">A3</f>
        <v>43340</v>
      </c>
      <c r="J3" s="75"/>
      <c r="K3" s="23"/>
      <c r="L3" s="75"/>
      <c r="M3" s="12"/>
      <c r="N3" s="60"/>
      <c r="O3" s="21" t="str">
        <f t="shared" ref="O3:O36" si="4">B3</f>
        <v>CLIENTE SAN MIGUEL</v>
      </c>
      <c r="P3" s="60"/>
      <c r="Q3" s="21" t="str">
        <f t="shared" ref="Q3:Q36" si="5">B3</f>
        <v>CLIENTE SAN MIGUEL</v>
      </c>
      <c r="R3" s="60" t="s">
        <v>19</v>
      </c>
      <c r="S3" s="21" t="str">
        <f t="shared" ref="S3:S36" si="6">B3</f>
        <v>CLIENTE SAN MIGUEL</v>
      </c>
      <c r="T3" s="60"/>
      <c r="U3" s="21" t="str">
        <f t="shared" ref="U3:U36" si="7">B3</f>
        <v>CLIENTE SAN MIGUEL</v>
      </c>
      <c r="V3" s="60"/>
      <c r="W3" s="21" t="str">
        <f t="shared" ref="W3:W36" si="8">B3</f>
        <v>CLIENTE SAN MIGUEL</v>
      </c>
      <c r="X3" s="60" t="s">
        <v>19</v>
      </c>
      <c r="Y3" s="21" t="str">
        <f t="shared" ref="Y3:Y36" si="9">B3</f>
        <v>CLIENTE SAN MIGUEL</v>
      </c>
      <c r="Z3" s="60"/>
      <c r="AA3" s="21" t="str">
        <f t="shared" ref="AA3:AA36" si="10">B3</f>
        <v>CLIENTE SAN MIGUEL</v>
      </c>
      <c r="AB3" s="60"/>
      <c r="AC3" s="21" t="str">
        <f t="shared" ref="AC3:AC36" si="11">B3</f>
        <v>CLIENTE SAN MIGUEL</v>
      </c>
      <c r="AD3" s="60"/>
      <c r="AE3" s="21" t="str">
        <f t="shared" ref="AE3:AE36" si="12">B3</f>
        <v>CLIENTE SAN MIGUEL</v>
      </c>
      <c r="AF3" s="60"/>
      <c r="AG3" s="21" t="str">
        <f t="shared" ref="AG3:AG36" si="13">B3</f>
        <v>CLIENTE SAN MIGUEL</v>
      </c>
      <c r="AH3" s="60"/>
      <c r="AI3" s="21" t="str">
        <f t="shared" ref="AI3:AI36" si="14">B3</f>
        <v>CLIENTE SAN MIGUEL</v>
      </c>
      <c r="AJ3" s="60"/>
      <c r="AK3" s="21" t="str">
        <f t="shared" ref="AK3:AK36" si="15">B3</f>
        <v>CLIENTE SAN MIGUEL</v>
      </c>
      <c r="AL3" s="60"/>
      <c r="AM3" s="21" t="str">
        <f t="shared" ref="AM3:AM36" si="16">B3</f>
        <v>CLIENTE SAN MIGUEL</v>
      </c>
      <c r="AN3" s="60"/>
      <c r="AO3" s="21" t="str">
        <f t="shared" ref="AO3:AO36" si="17">B3</f>
        <v>CLIENTE SAN MIGUEL</v>
      </c>
      <c r="AP3" s="60"/>
      <c r="AQ3" s="21" t="str">
        <f t="shared" ref="AQ3:AQ36" si="18">B3</f>
        <v>CLIENTE SAN MIGUEL</v>
      </c>
      <c r="AR3" s="60"/>
      <c r="AS3" s="21" t="str">
        <f t="shared" ref="AS3:AS36" si="19">B3</f>
        <v>CLIENTE SAN MIGUEL</v>
      </c>
      <c r="AT3" s="60"/>
      <c r="AU3" s="21" t="str">
        <f t="shared" ref="AU3:AU36" si="20">B3</f>
        <v>CLIENTE SAN MIGUEL</v>
      </c>
      <c r="AV3" s="60"/>
      <c r="AW3" s="21" t="str">
        <f t="shared" ref="AW3:AW36" si="21">B3</f>
        <v>CLIENTE SAN MIGUEL</v>
      </c>
      <c r="AX3" s="60"/>
      <c r="AY3" s="21" t="str">
        <f t="shared" ref="AY3:AY36" si="22">B3</f>
        <v>CLIENTE SAN MIGUEL</v>
      </c>
      <c r="AZ3" s="60"/>
      <c r="BA3" s="21" t="str">
        <f t="shared" ref="BA3:BA36" si="23">B3</f>
        <v>CLIENTE SAN MIGUEL</v>
      </c>
      <c r="BB3" s="60"/>
      <c r="BC3" s="21" t="str">
        <f t="shared" ref="BC3:BC36" si="24">B3</f>
        <v>CLIENTE SAN MIGUEL</v>
      </c>
      <c r="BD3" s="60"/>
      <c r="BE3" s="21" t="str">
        <f t="shared" ref="BE3:BE36" si="25">B3</f>
        <v>CLIENTE SAN MIGUEL</v>
      </c>
      <c r="BF3" s="60"/>
      <c r="BG3" s="21" t="str">
        <f t="shared" ref="BG3:BG36" si="26">B3</f>
        <v>CLIENTE SAN MIGUEL</v>
      </c>
      <c r="BH3" s="60"/>
      <c r="BI3" s="21" t="str">
        <f t="shared" ref="BI3:BI36" si="27">B3</f>
        <v>CLIENTE SAN MIGUEL</v>
      </c>
      <c r="BJ3" s="60"/>
      <c r="BK3" s="21" t="str">
        <f t="shared" ref="BK3:BK36" si="28">B3</f>
        <v>CLIENTE SAN MIGUEL</v>
      </c>
      <c r="BL3" s="60"/>
      <c r="BM3" s="22" t="str">
        <f t="shared" ref="BM3:BM36" si="29">B3</f>
        <v>CLIENTE SAN MIGUEL</v>
      </c>
      <c r="BN3" s="23">
        <f t="shared" ref="BN3:BN36" si="30">COUNTIF(N3:BJ3,"=X")</f>
        <v>2</v>
      </c>
      <c r="BO3" s="57" t="s">
        <v>59</v>
      </c>
      <c r="BP3" s="12">
        <f t="shared" ref="BP3:BP36" si="31">J3+L3</f>
        <v>0</v>
      </c>
      <c r="BQ3" s="30">
        <f t="shared" ref="BQ3:BQ36" si="32">IF(ISBLANK(B3),"0",IF(BN3=0,"ASIGNAR TECNICO A CLIENTE",BN3))</f>
        <v>2</v>
      </c>
      <c r="BR3" s="12"/>
      <c r="BS3" s="12"/>
      <c r="BT3" s="24"/>
    </row>
    <row r="4" spans="1:73" x14ac:dyDescent="0.25">
      <c r="A4" s="48">
        <v>43340</v>
      </c>
      <c r="B4" s="51"/>
      <c r="C4" s="20">
        <f t="shared" si="0"/>
        <v>43340</v>
      </c>
      <c r="D4" s="54"/>
      <c r="E4" s="20">
        <f t="shared" si="1"/>
        <v>43340</v>
      </c>
      <c r="F4" s="54"/>
      <c r="G4" s="20">
        <f t="shared" si="2"/>
        <v>43340</v>
      </c>
      <c r="H4" s="57"/>
      <c r="I4" s="20">
        <f t="shared" si="3"/>
        <v>43340</v>
      </c>
      <c r="J4" s="75"/>
      <c r="K4" s="23"/>
      <c r="L4" s="75"/>
      <c r="M4" s="12"/>
      <c r="N4" s="60"/>
      <c r="O4" s="21">
        <f t="shared" si="4"/>
        <v>0</v>
      </c>
      <c r="P4" s="60"/>
      <c r="Q4" s="21">
        <f t="shared" si="5"/>
        <v>0</v>
      </c>
      <c r="R4" s="60"/>
      <c r="S4" s="21">
        <f t="shared" si="6"/>
        <v>0</v>
      </c>
      <c r="T4" s="60"/>
      <c r="U4" s="21">
        <f t="shared" si="7"/>
        <v>0</v>
      </c>
      <c r="V4" s="60"/>
      <c r="W4" s="21">
        <f t="shared" si="8"/>
        <v>0</v>
      </c>
      <c r="X4" s="60"/>
      <c r="Y4" s="21">
        <f t="shared" si="9"/>
        <v>0</v>
      </c>
      <c r="Z4" s="60"/>
      <c r="AA4" s="21">
        <f t="shared" si="10"/>
        <v>0</v>
      </c>
      <c r="AB4" s="60"/>
      <c r="AC4" s="21">
        <f t="shared" si="11"/>
        <v>0</v>
      </c>
      <c r="AD4" s="60"/>
      <c r="AE4" s="21">
        <f t="shared" si="12"/>
        <v>0</v>
      </c>
      <c r="AF4" s="60"/>
      <c r="AG4" s="21">
        <f t="shared" si="13"/>
        <v>0</v>
      </c>
      <c r="AH4" s="60"/>
      <c r="AI4" s="21">
        <f t="shared" si="14"/>
        <v>0</v>
      </c>
      <c r="AJ4" s="60"/>
      <c r="AK4" s="21">
        <f t="shared" si="15"/>
        <v>0</v>
      </c>
      <c r="AL4" s="60"/>
      <c r="AM4" s="21">
        <f t="shared" si="16"/>
        <v>0</v>
      </c>
      <c r="AN4" s="60"/>
      <c r="AO4" s="21">
        <f t="shared" si="17"/>
        <v>0</v>
      </c>
      <c r="AP4" s="60"/>
      <c r="AQ4" s="21">
        <f t="shared" si="18"/>
        <v>0</v>
      </c>
      <c r="AR4" s="60"/>
      <c r="AS4" s="21">
        <f t="shared" si="19"/>
        <v>0</v>
      </c>
      <c r="AT4" s="60"/>
      <c r="AU4" s="21">
        <f t="shared" si="20"/>
        <v>0</v>
      </c>
      <c r="AV4" s="60"/>
      <c r="AW4" s="21">
        <f t="shared" si="21"/>
        <v>0</v>
      </c>
      <c r="AX4" s="60"/>
      <c r="AY4" s="21">
        <f t="shared" si="22"/>
        <v>0</v>
      </c>
      <c r="AZ4" s="60"/>
      <c r="BA4" s="21">
        <f t="shared" si="23"/>
        <v>0</v>
      </c>
      <c r="BB4" s="60"/>
      <c r="BC4" s="21">
        <f t="shared" si="24"/>
        <v>0</v>
      </c>
      <c r="BD4" s="60"/>
      <c r="BE4" s="21">
        <f t="shared" si="25"/>
        <v>0</v>
      </c>
      <c r="BF4" s="60"/>
      <c r="BG4" s="21">
        <f t="shared" si="26"/>
        <v>0</v>
      </c>
      <c r="BH4" s="60"/>
      <c r="BI4" s="21">
        <f t="shared" si="27"/>
        <v>0</v>
      </c>
      <c r="BJ4" s="60"/>
      <c r="BK4" s="21">
        <f t="shared" si="28"/>
        <v>0</v>
      </c>
      <c r="BL4" s="60"/>
      <c r="BM4" s="22">
        <f t="shared" si="29"/>
        <v>0</v>
      </c>
      <c r="BN4" s="23">
        <f t="shared" si="30"/>
        <v>0</v>
      </c>
      <c r="BO4" s="57" t="s">
        <v>59</v>
      </c>
      <c r="BP4" s="12">
        <f t="shared" si="31"/>
        <v>0</v>
      </c>
      <c r="BQ4" s="30" t="str">
        <f t="shared" si="32"/>
        <v>0</v>
      </c>
      <c r="BR4" s="12"/>
      <c r="BS4" s="12"/>
      <c r="BT4" s="24"/>
    </row>
    <row r="5" spans="1:73" x14ac:dyDescent="0.25">
      <c r="A5" s="48">
        <v>43340</v>
      </c>
      <c r="B5" s="51" t="s">
        <v>102</v>
      </c>
      <c r="C5" s="20">
        <f t="shared" si="0"/>
        <v>43340</v>
      </c>
      <c r="D5" s="54" t="s">
        <v>62</v>
      </c>
      <c r="E5" s="20">
        <f t="shared" si="1"/>
        <v>43340</v>
      </c>
      <c r="F5" s="54"/>
      <c r="G5" s="20">
        <f t="shared" si="2"/>
        <v>43340</v>
      </c>
      <c r="H5" s="57" t="s">
        <v>73</v>
      </c>
      <c r="I5" s="20">
        <f t="shared" si="3"/>
        <v>43340</v>
      </c>
      <c r="J5" s="75"/>
      <c r="K5" s="23"/>
      <c r="L5" s="75"/>
      <c r="M5" s="12"/>
      <c r="N5" s="60" t="s">
        <v>19</v>
      </c>
      <c r="O5" s="21" t="str">
        <f t="shared" si="4"/>
        <v>CLIENTE SENEFELDER</v>
      </c>
      <c r="P5" s="60"/>
      <c r="Q5" s="21" t="str">
        <f t="shared" si="5"/>
        <v>CLIENTE SENEFELDER</v>
      </c>
      <c r="R5" s="60"/>
      <c r="S5" s="21" t="str">
        <f t="shared" si="6"/>
        <v>CLIENTE SENEFELDER</v>
      </c>
      <c r="T5" s="60"/>
      <c r="U5" s="21" t="str">
        <f t="shared" si="7"/>
        <v>CLIENTE SENEFELDER</v>
      </c>
      <c r="V5" s="60"/>
      <c r="W5" s="21" t="str">
        <f t="shared" si="8"/>
        <v>CLIENTE SENEFELDER</v>
      </c>
      <c r="X5" s="60"/>
      <c r="Y5" s="21" t="str">
        <f t="shared" si="9"/>
        <v>CLIENTE SENEFELDER</v>
      </c>
      <c r="Z5" s="60"/>
      <c r="AA5" s="21" t="str">
        <f t="shared" si="10"/>
        <v>CLIENTE SENEFELDER</v>
      </c>
      <c r="AB5" s="60"/>
      <c r="AC5" s="21" t="str">
        <f t="shared" si="11"/>
        <v>CLIENTE SENEFELDER</v>
      </c>
      <c r="AD5" s="60"/>
      <c r="AE5" s="21" t="str">
        <f t="shared" si="12"/>
        <v>CLIENTE SENEFELDER</v>
      </c>
      <c r="AF5" s="60"/>
      <c r="AG5" s="21" t="str">
        <f t="shared" si="13"/>
        <v>CLIENTE SENEFELDER</v>
      </c>
      <c r="AH5" s="60"/>
      <c r="AI5" s="21" t="str">
        <f t="shared" si="14"/>
        <v>CLIENTE SENEFELDER</v>
      </c>
      <c r="AJ5" s="60"/>
      <c r="AK5" s="21" t="str">
        <f t="shared" si="15"/>
        <v>CLIENTE SENEFELDER</v>
      </c>
      <c r="AL5" s="60"/>
      <c r="AM5" s="21" t="str">
        <f t="shared" si="16"/>
        <v>CLIENTE SENEFELDER</v>
      </c>
      <c r="AN5" s="60"/>
      <c r="AO5" s="21" t="str">
        <f t="shared" si="17"/>
        <v>CLIENTE SENEFELDER</v>
      </c>
      <c r="AP5" s="60"/>
      <c r="AQ5" s="21" t="str">
        <f t="shared" si="18"/>
        <v>CLIENTE SENEFELDER</v>
      </c>
      <c r="AR5" s="60"/>
      <c r="AS5" s="21" t="str">
        <f t="shared" si="19"/>
        <v>CLIENTE SENEFELDER</v>
      </c>
      <c r="AT5" s="60"/>
      <c r="AU5" s="21" t="str">
        <f t="shared" si="20"/>
        <v>CLIENTE SENEFELDER</v>
      </c>
      <c r="AV5" s="60"/>
      <c r="AW5" s="21" t="str">
        <f t="shared" si="21"/>
        <v>CLIENTE SENEFELDER</v>
      </c>
      <c r="AX5" s="60"/>
      <c r="AY5" s="21" t="str">
        <f t="shared" si="22"/>
        <v>CLIENTE SENEFELDER</v>
      </c>
      <c r="AZ5" s="60"/>
      <c r="BA5" s="21" t="str">
        <f t="shared" si="23"/>
        <v>CLIENTE SENEFELDER</v>
      </c>
      <c r="BB5" s="60"/>
      <c r="BC5" s="21" t="str">
        <f t="shared" si="24"/>
        <v>CLIENTE SENEFELDER</v>
      </c>
      <c r="BD5" s="60"/>
      <c r="BE5" s="21" t="str">
        <f t="shared" si="25"/>
        <v>CLIENTE SENEFELDER</v>
      </c>
      <c r="BF5" s="60"/>
      <c r="BG5" s="21" t="str">
        <f t="shared" si="26"/>
        <v>CLIENTE SENEFELDER</v>
      </c>
      <c r="BH5" s="60"/>
      <c r="BI5" s="21" t="str">
        <f t="shared" si="27"/>
        <v>CLIENTE SENEFELDER</v>
      </c>
      <c r="BJ5" s="60"/>
      <c r="BK5" s="21" t="str">
        <f t="shared" si="28"/>
        <v>CLIENTE SENEFELDER</v>
      </c>
      <c r="BL5" s="60"/>
      <c r="BM5" s="21" t="str">
        <f t="shared" si="29"/>
        <v>CLIENTE SENEFELDER</v>
      </c>
      <c r="BN5" s="23">
        <f t="shared" si="30"/>
        <v>1</v>
      </c>
      <c r="BO5" s="57" t="s">
        <v>59</v>
      </c>
      <c r="BP5" s="12">
        <f t="shared" si="31"/>
        <v>0</v>
      </c>
      <c r="BQ5" s="30">
        <f t="shared" si="32"/>
        <v>1</v>
      </c>
      <c r="BR5" s="12"/>
      <c r="BS5" s="12"/>
      <c r="BT5" s="24"/>
    </row>
    <row r="6" spans="1:73" x14ac:dyDescent="0.25">
      <c r="A6" s="48">
        <v>43340</v>
      </c>
      <c r="B6" s="51" t="s">
        <v>96</v>
      </c>
      <c r="C6" s="20">
        <f t="shared" si="0"/>
        <v>43340</v>
      </c>
      <c r="D6" s="54" t="s">
        <v>62</v>
      </c>
      <c r="E6" s="20">
        <f t="shared" si="1"/>
        <v>43340</v>
      </c>
      <c r="F6" s="54"/>
      <c r="G6" s="20">
        <f t="shared" si="2"/>
        <v>43340</v>
      </c>
      <c r="H6" s="57" t="s">
        <v>75</v>
      </c>
      <c r="I6" s="20">
        <f t="shared" si="3"/>
        <v>43340</v>
      </c>
      <c r="J6" s="75"/>
      <c r="K6" s="23"/>
      <c r="L6" s="75"/>
      <c r="M6" s="12"/>
      <c r="N6" s="60"/>
      <c r="O6" s="21" t="str">
        <f t="shared" si="4"/>
        <v>EN TALLER</v>
      </c>
      <c r="P6" s="60" t="s">
        <v>19</v>
      </c>
      <c r="Q6" s="21" t="str">
        <f t="shared" si="5"/>
        <v>EN TALLER</v>
      </c>
      <c r="R6" s="60"/>
      <c r="S6" s="21" t="str">
        <f t="shared" si="6"/>
        <v>EN TALLER</v>
      </c>
      <c r="T6" s="60"/>
      <c r="U6" s="21" t="str">
        <f t="shared" si="7"/>
        <v>EN TALLER</v>
      </c>
      <c r="V6" s="60"/>
      <c r="W6" s="21" t="str">
        <f t="shared" si="8"/>
        <v>EN TALLER</v>
      </c>
      <c r="X6" s="60"/>
      <c r="Y6" s="21" t="str">
        <f t="shared" si="9"/>
        <v>EN TALLER</v>
      </c>
      <c r="Z6" s="60"/>
      <c r="AA6" s="21" t="str">
        <f t="shared" si="10"/>
        <v>EN TALLER</v>
      </c>
      <c r="AB6" s="60"/>
      <c r="AC6" s="21" t="str">
        <f t="shared" si="11"/>
        <v>EN TALLER</v>
      </c>
      <c r="AD6" s="60"/>
      <c r="AE6" s="21" t="str">
        <f t="shared" si="12"/>
        <v>EN TALLER</v>
      </c>
      <c r="AF6" s="60"/>
      <c r="AG6" s="21" t="str">
        <f t="shared" si="13"/>
        <v>EN TALLER</v>
      </c>
      <c r="AH6" s="60"/>
      <c r="AI6" s="21" t="str">
        <f t="shared" si="14"/>
        <v>EN TALLER</v>
      </c>
      <c r="AJ6" s="60"/>
      <c r="AK6" s="21" t="str">
        <f t="shared" si="15"/>
        <v>EN TALLER</v>
      </c>
      <c r="AL6" s="60"/>
      <c r="AM6" s="21" t="str">
        <f t="shared" si="16"/>
        <v>EN TALLER</v>
      </c>
      <c r="AN6" s="60"/>
      <c r="AO6" s="21" t="str">
        <f t="shared" si="17"/>
        <v>EN TALLER</v>
      </c>
      <c r="AP6" s="60"/>
      <c r="AQ6" s="21" t="str">
        <f t="shared" si="18"/>
        <v>EN TALLER</v>
      </c>
      <c r="AR6" s="60"/>
      <c r="AS6" s="21" t="str">
        <f t="shared" si="19"/>
        <v>EN TALLER</v>
      </c>
      <c r="AT6" s="60"/>
      <c r="AU6" s="21" t="str">
        <f t="shared" si="20"/>
        <v>EN TALLER</v>
      </c>
      <c r="AV6" s="60"/>
      <c r="AW6" s="21" t="str">
        <f t="shared" si="21"/>
        <v>EN TALLER</v>
      </c>
      <c r="AX6" s="60"/>
      <c r="AY6" s="21" t="str">
        <f t="shared" si="22"/>
        <v>EN TALLER</v>
      </c>
      <c r="AZ6" s="60"/>
      <c r="BA6" s="21" t="str">
        <f t="shared" si="23"/>
        <v>EN TALLER</v>
      </c>
      <c r="BB6" s="60"/>
      <c r="BC6" s="21" t="str">
        <f t="shared" si="24"/>
        <v>EN TALLER</v>
      </c>
      <c r="BD6" s="60"/>
      <c r="BE6" s="21" t="str">
        <f t="shared" si="25"/>
        <v>EN TALLER</v>
      </c>
      <c r="BF6" s="60"/>
      <c r="BG6" s="21" t="str">
        <f t="shared" si="26"/>
        <v>EN TALLER</v>
      </c>
      <c r="BH6" s="60"/>
      <c r="BI6" s="21" t="str">
        <f t="shared" si="27"/>
        <v>EN TALLER</v>
      </c>
      <c r="BJ6" s="60"/>
      <c r="BK6" s="21" t="str">
        <f t="shared" si="28"/>
        <v>EN TALLER</v>
      </c>
      <c r="BL6" s="60"/>
      <c r="BM6" s="21" t="str">
        <f t="shared" si="29"/>
        <v>EN TALLER</v>
      </c>
      <c r="BN6" s="23">
        <f t="shared" si="30"/>
        <v>1</v>
      </c>
      <c r="BO6" s="57" t="s">
        <v>59</v>
      </c>
      <c r="BP6" s="12">
        <f t="shared" si="31"/>
        <v>0</v>
      </c>
      <c r="BQ6" s="30">
        <f t="shared" si="32"/>
        <v>1</v>
      </c>
      <c r="BR6" s="12"/>
      <c r="BS6" s="12"/>
      <c r="BT6" s="24"/>
    </row>
    <row r="7" spans="1:73" x14ac:dyDescent="0.25">
      <c r="A7" s="48">
        <v>43340</v>
      </c>
      <c r="B7" s="51" t="s">
        <v>97</v>
      </c>
      <c r="C7" s="20">
        <f t="shared" si="0"/>
        <v>43340</v>
      </c>
      <c r="D7" s="54" t="s">
        <v>62</v>
      </c>
      <c r="E7" s="20">
        <f t="shared" si="1"/>
        <v>43340</v>
      </c>
      <c r="F7" s="54"/>
      <c r="G7" s="20">
        <f t="shared" si="2"/>
        <v>43340</v>
      </c>
      <c r="H7" s="57" t="s">
        <v>77</v>
      </c>
      <c r="I7" s="20">
        <f t="shared" si="3"/>
        <v>43340</v>
      </c>
      <c r="J7" s="75"/>
      <c r="K7" s="23"/>
      <c r="L7" s="75"/>
      <c r="M7" s="12"/>
      <c r="N7" s="60"/>
      <c r="O7" s="21" t="str">
        <f t="shared" si="4"/>
        <v>COLOCACION REJAS - POLLERA</v>
      </c>
      <c r="P7" s="60"/>
      <c r="Q7" s="21" t="str">
        <f t="shared" si="5"/>
        <v>COLOCACION REJAS - POLLERA</v>
      </c>
      <c r="R7" s="60"/>
      <c r="S7" s="21" t="str">
        <f t="shared" si="6"/>
        <v>COLOCACION REJAS - POLLERA</v>
      </c>
      <c r="T7" s="60"/>
      <c r="U7" s="21" t="str">
        <f t="shared" si="7"/>
        <v>COLOCACION REJAS - POLLERA</v>
      </c>
      <c r="V7" s="60" t="s">
        <v>19</v>
      </c>
      <c r="W7" s="21" t="str">
        <f t="shared" si="8"/>
        <v>COLOCACION REJAS - POLLERA</v>
      </c>
      <c r="X7" s="60"/>
      <c r="Y7" s="21" t="str">
        <f t="shared" si="9"/>
        <v>COLOCACION REJAS - POLLERA</v>
      </c>
      <c r="Z7" s="60"/>
      <c r="AA7" s="21" t="str">
        <f t="shared" si="10"/>
        <v>COLOCACION REJAS - POLLERA</v>
      </c>
      <c r="AB7" s="60"/>
      <c r="AC7" s="21" t="str">
        <f t="shared" si="11"/>
        <v>COLOCACION REJAS - POLLERA</v>
      </c>
      <c r="AD7" s="60"/>
      <c r="AE7" s="21" t="str">
        <f t="shared" si="12"/>
        <v>COLOCACION REJAS - POLLERA</v>
      </c>
      <c r="AF7" s="60"/>
      <c r="AG7" s="21" t="str">
        <f t="shared" si="13"/>
        <v>COLOCACION REJAS - POLLERA</v>
      </c>
      <c r="AH7" s="60"/>
      <c r="AI7" s="21" t="str">
        <f t="shared" si="14"/>
        <v>COLOCACION REJAS - POLLERA</v>
      </c>
      <c r="AJ7" s="60"/>
      <c r="AK7" s="21" t="str">
        <f t="shared" si="15"/>
        <v>COLOCACION REJAS - POLLERA</v>
      </c>
      <c r="AL7" s="60"/>
      <c r="AM7" s="21" t="str">
        <f t="shared" si="16"/>
        <v>COLOCACION REJAS - POLLERA</v>
      </c>
      <c r="AN7" s="60"/>
      <c r="AO7" s="21" t="str">
        <f t="shared" si="17"/>
        <v>COLOCACION REJAS - POLLERA</v>
      </c>
      <c r="AP7" s="60"/>
      <c r="AQ7" s="21" t="str">
        <f t="shared" si="18"/>
        <v>COLOCACION REJAS - POLLERA</v>
      </c>
      <c r="AR7" s="60"/>
      <c r="AS7" s="21" t="str">
        <f t="shared" si="19"/>
        <v>COLOCACION REJAS - POLLERA</v>
      </c>
      <c r="AT7" s="60"/>
      <c r="AU7" s="21" t="str">
        <f t="shared" si="20"/>
        <v>COLOCACION REJAS - POLLERA</v>
      </c>
      <c r="AV7" s="60"/>
      <c r="AW7" s="21" t="str">
        <f t="shared" si="21"/>
        <v>COLOCACION REJAS - POLLERA</v>
      </c>
      <c r="AX7" s="60"/>
      <c r="AY7" s="21" t="str">
        <f t="shared" si="22"/>
        <v>COLOCACION REJAS - POLLERA</v>
      </c>
      <c r="AZ7" s="60"/>
      <c r="BA7" s="21" t="str">
        <f t="shared" si="23"/>
        <v>COLOCACION REJAS - POLLERA</v>
      </c>
      <c r="BB7" s="60"/>
      <c r="BC7" s="21" t="str">
        <f t="shared" si="24"/>
        <v>COLOCACION REJAS - POLLERA</v>
      </c>
      <c r="BD7" s="60"/>
      <c r="BE7" s="21" t="str">
        <f t="shared" si="25"/>
        <v>COLOCACION REJAS - POLLERA</v>
      </c>
      <c r="BF7" s="60"/>
      <c r="BG7" s="21" t="str">
        <f t="shared" si="26"/>
        <v>COLOCACION REJAS - POLLERA</v>
      </c>
      <c r="BH7" s="60"/>
      <c r="BI7" s="21" t="str">
        <f t="shared" si="27"/>
        <v>COLOCACION REJAS - POLLERA</v>
      </c>
      <c r="BJ7" s="60"/>
      <c r="BK7" s="21" t="str">
        <f t="shared" si="28"/>
        <v>COLOCACION REJAS - POLLERA</v>
      </c>
      <c r="BL7" s="60"/>
      <c r="BM7" s="21" t="str">
        <f t="shared" si="29"/>
        <v>COLOCACION REJAS - POLLERA</v>
      </c>
      <c r="BN7" s="23">
        <f t="shared" si="30"/>
        <v>1</v>
      </c>
      <c r="BO7" s="57" t="s">
        <v>59</v>
      </c>
      <c r="BP7" s="12">
        <f t="shared" si="31"/>
        <v>0</v>
      </c>
      <c r="BQ7" s="30">
        <f t="shared" si="32"/>
        <v>1</v>
      </c>
      <c r="BR7" s="12"/>
      <c r="BS7" s="12"/>
      <c r="BT7" s="24"/>
    </row>
    <row r="8" spans="1:73" x14ac:dyDescent="0.25">
      <c r="A8" s="48">
        <v>43340</v>
      </c>
      <c r="B8" s="51" t="s">
        <v>98</v>
      </c>
      <c r="C8" s="20">
        <f t="shared" si="0"/>
        <v>43340</v>
      </c>
      <c r="D8" s="54" t="s">
        <v>62</v>
      </c>
      <c r="E8" s="20">
        <f t="shared" si="1"/>
        <v>43340</v>
      </c>
      <c r="F8" s="54"/>
      <c r="G8" s="20">
        <f t="shared" si="2"/>
        <v>43340</v>
      </c>
      <c r="H8" s="57" t="s">
        <v>84</v>
      </c>
      <c r="I8" s="20">
        <f t="shared" si="3"/>
        <v>43340</v>
      </c>
      <c r="J8" s="75"/>
      <c r="K8" s="23"/>
      <c r="L8" s="75"/>
      <c r="M8" s="12"/>
      <c r="N8" s="60"/>
      <c r="O8" s="21" t="str">
        <f t="shared" si="4"/>
        <v>VIAJE A PONCE ENRIQUEZ - AINSA</v>
      </c>
      <c r="P8" s="60"/>
      <c r="Q8" s="21" t="str">
        <f t="shared" si="5"/>
        <v>VIAJE A PONCE ENRIQUEZ - AINSA</v>
      </c>
      <c r="R8" s="60"/>
      <c r="S8" s="21" t="str">
        <f t="shared" si="6"/>
        <v>VIAJE A PONCE ENRIQUEZ - AINSA</v>
      </c>
      <c r="T8" s="60"/>
      <c r="U8" s="21" t="str">
        <f t="shared" si="7"/>
        <v>VIAJE A PONCE ENRIQUEZ - AINSA</v>
      </c>
      <c r="V8" s="60"/>
      <c r="W8" s="21" t="str">
        <f t="shared" si="8"/>
        <v>VIAJE A PONCE ENRIQUEZ - AINSA</v>
      </c>
      <c r="X8" s="60"/>
      <c r="Y8" s="21" t="str">
        <f t="shared" si="9"/>
        <v>VIAJE A PONCE ENRIQUEZ - AINSA</v>
      </c>
      <c r="Z8" s="60"/>
      <c r="AA8" s="21" t="str">
        <f t="shared" si="10"/>
        <v>VIAJE A PONCE ENRIQUEZ - AINSA</v>
      </c>
      <c r="AB8" s="60"/>
      <c r="AC8" s="21" t="str">
        <f t="shared" si="11"/>
        <v>VIAJE A PONCE ENRIQUEZ - AINSA</v>
      </c>
      <c r="AD8" s="60"/>
      <c r="AE8" s="21" t="str">
        <f t="shared" si="12"/>
        <v>VIAJE A PONCE ENRIQUEZ - AINSA</v>
      </c>
      <c r="AF8" s="60"/>
      <c r="AG8" s="21" t="str">
        <f t="shared" si="13"/>
        <v>VIAJE A PONCE ENRIQUEZ - AINSA</v>
      </c>
      <c r="AH8" s="60"/>
      <c r="AI8" s="21" t="str">
        <f t="shared" si="14"/>
        <v>VIAJE A PONCE ENRIQUEZ - AINSA</v>
      </c>
      <c r="AJ8" s="60"/>
      <c r="AK8" s="21" t="str">
        <f t="shared" si="15"/>
        <v>VIAJE A PONCE ENRIQUEZ - AINSA</v>
      </c>
      <c r="AL8" s="60" t="s">
        <v>19</v>
      </c>
      <c r="AM8" s="21" t="str">
        <f t="shared" si="16"/>
        <v>VIAJE A PONCE ENRIQUEZ - AINSA</v>
      </c>
      <c r="AN8" s="60"/>
      <c r="AO8" s="21" t="str">
        <f t="shared" si="17"/>
        <v>VIAJE A PONCE ENRIQUEZ - AINSA</v>
      </c>
      <c r="AP8" s="60"/>
      <c r="AQ8" s="21" t="str">
        <f t="shared" si="18"/>
        <v>VIAJE A PONCE ENRIQUEZ - AINSA</v>
      </c>
      <c r="AR8" s="60"/>
      <c r="AS8" s="21" t="str">
        <f t="shared" si="19"/>
        <v>VIAJE A PONCE ENRIQUEZ - AINSA</v>
      </c>
      <c r="AT8" s="60"/>
      <c r="AU8" s="21" t="str">
        <f t="shared" si="20"/>
        <v>VIAJE A PONCE ENRIQUEZ - AINSA</v>
      </c>
      <c r="AV8" s="60"/>
      <c r="AW8" s="21" t="str">
        <f t="shared" si="21"/>
        <v>VIAJE A PONCE ENRIQUEZ - AINSA</v>
      </c>
      <c r="AX8" s="60"/>
      <c r="AY8" s="21" t="str">
        <f t="shared" si="22"/>
        <v>VIAJE A PONCE ENRIQUEZ - AINSA</v>
      </c>
      <c r="AZ8" s="60"/>
      <c r="BA8" s="21" t="str">
        <f t="shared" si="23"/>
        <v>VIAJE A PONCE ENRIQUEZ - AINSA</v>
      </c>
      <c r="BB8" s="60"/>
      <c r="BC8" s="21" t="str">
        <f t="shared" si="24"/>
        <v>VIAJE A PONCE ENRIQUEZ - AINSA</v>
      </c>
      <c r="BD8" s="60"/>
      <c r="BE8" s="21" t="str">
        <f t="shared" si="25"/>
        <v>VIAJE A PONCE ENRIQUEZ - AINSA</v>
      </c>
      <c r="BF8" s="60"/>
      <c r="BG8" s="21" t="str">
        <f t="shared" si="26"/>
        <v>VIAJE A PONCE ENRIQUEZ - AINSA</v>
      </c>
      <c r="BH8" s="60"/>
      <c r="BI8" s="21" t="str">
        <f t="shared" si="27"/>
        <v>VIAJE A PONCE ENRIQUEZ - AINSA</v>
      </c>
      <c r="BJ8" s="60"/>
      <c r="BK8" s="21" t="str">
        <f t="shared" si="28"/>
        <v>VIAJE A PONCE ENRIQUEZ - AINSA</v>
      </c>
      <c r="BL8" s="60"/>
      <c r="BM8" s="21" t="str">
        <f t="shared" si="29"/>
        <v>VIAJE A PONCE ENRIQUEZ - AINSA</v>
      </c>
      <c r="BN8" s="23">
        <f t="shared" si="30"/>
        <v>1</v>
      </c>
      <c r="BO8" s="57" t="s">
        <v>59</v>
      </c>
      <c r="BP8" s="12">
        <f t="shared" si="31"/>
        <v>0</v>
      </c>
      <c r="BQ8" s="30">
        <f t="shared" si="32"/>
        <v>1</v>
      </c>
      <c r="BR8" s="12"/>
      <c r="BS8" s="12"/>
      <c r="BT8" s="24"/>
    </row>
    <row r="9" spans="1:73" x14ac:dyDescent="0.25">
      <c r="A9" s="48">
        <v>43340</v>
      </c>
      <c r="B9" s="51" t="s">
        <v>99</v>
      </c>
      <c r="C9" s="20">
        <f t="shared" si="0"/>
        <v>43340</v>
      </c>
      <c r="D9" s="54" t="s">
        <v>8</v>
      </c>
      <c r="E9" s="20">
        <f t="shared" si="1"/>
        <v>43340</v>
      </c>
      <c r="F9" s="54"/>
      <c r="G9" s="20">
        <f t="shared" si="2"/>
        <v>43340</v>
      </c>
      <c r="H9" s="57" t="s">
        <v>83</v>
      </c>
      <c r="I9" s="20">
        <f t="shared" si="3"/>
        <v>43340</v>
      </c>
      <c r="J9" s="75"/>
      <c r="K9" s="23"/>
      <c r="L9" s="75"/>
      <c r="M9" s="12"/>
      <c r="N9" s="60"/>
      <c r="O9" s="21" t="str">
        <f t="shared" si="4"/>
        <v>CORRECTIVOS VEHICULO OLAYA</v>
      </c>
      <c r="P9" s="60"/>
      <c r="Q9" s="21" t="str">
        <f t="shared" si="5"/>
        <v>CORRECTIVOS VEHICULO OLAYA</v>
      </c>
      <c r="R9" s="60"/>
      <c r="S9" s="21" t="str">
        <f t="shared" si="6"/>
        <v>CORRECTIVOS VEHICULO OLAYA</v>
      </c>
      <c r="T9" s="60"/>
      <c r="U9" s="21" t="str">
        <f t="shared" si="7"/>
        <v>CORRECTIVOS VEHICULO OLAYA</v>
      </c>
      <c r="V9" s="60"/>
      <c r="W9" s="21" t="str">
        <f t="shared" si="8"/>
        <v>CORRECTIVOS VEHICULO OLAYA</v>
      </c>
      <c r="X9" s="60"/>
      <c r="Y9" s="21" t="str">
        <f t="shared" si="9"/>
        <v>CORRECTIVOS VEHICULO OLAYA</v>
      </c>
      <c r="Z9" s="60"/>
      <c r="AA9" s="21" t="str">
        <f t="shared" si="10"/>
        <v>CORRECTIVOS VEHICULO OLAYA</v>
      </c>
      <c r="AB9" s="60"/>
      <c r="AC9" s="21" t="str">
        <f t="shared" si="11"/>
        <v>CORRECTIVOS VEHICULO OLAYA</v>
      </c>
      <c r="AD9" s="60"/>
      <c r="AE9" s="21" t="str">
        <f t="shared" si="12"/>
        <v>CORRECTIVOS VEHICULO OLAYA</v>
      </c>
      <c r="AF9" s="60" t="s">
        <v>19</v>
      </c>
      <c r="AG9" s="21" t="str">
        <f t="shared" si="13"/>
        <v>CORRECTIVOS VEHICULO OLAYA</v>
      </c>
      <c r="AH9" s="60"/>
      <c r="AI9" s="21" t="str">
        <f t="shared" si="14"/>
        <v>CORRECTIVOS VEHICULO OLAYA</v>
      </c>
      <c r="AJ9" s="60" t="s">
        <v>19</v>
      </c>
      <c r="AK9" s="21" t="str">
        <f t="shared" si="15"/>
        <v>CORRECTIVOS VEHICULO OLAYA</v>
      </c>
      <c r="AL9" s="60"/>
      <c r="AM9" s="21" t="str">
        <f t="shared" si="16"/>
        <v>CORRECTIVOS VEHICULO OLAYA</v>
      </c>
      <c r="AN9" s="60"/>
      <c r="AO9" s="21" t="str">
        <f t="shared" si="17"/>
        <v>CORRECTIVOS VEHICULO OLAYA</v>
      </c>
      <c r="AP9" s="60"/>
      <c r="AQ9" s="21" t="str">
        <f t="shared" si="18"/>
        <v>CORRECTIVOS VEHICULO OLAYA</v>
      </c>
      <c r="AR9" s="60"/>
      <c r="AS9" s="21" t="str">
        <f t="shared" si="19"/>
        <v>CORRECTIVOS VEHICULO OLAYA</v>
      </c>
      <c r="AT9" s="60"/>
      <c r="AU9" s="21" t="str">
        <f t="shared" si="20"/>
        <v>CORRECTIVOS VEHICULO OLAYA</v>
      </c>
      <c r="AV9" s="60"/>
      <c r="AW9" s="21" t="str">
        <f t="shared" si="21"/>
        <v>CORRECTIVOS VEHICULO OLAYA</v>
      </c>
      <c r="AX9" s="60"/>
      <c r="AY9" s="21" t="str">
        <f t="shared" si="22"/>
        <v>CORRECTIVOS VEHICULO OLAYA</v>
      </c>
      <c r="AZ9" s="60"/>
      <c r="BA9" s="21" t="str">
        <f t="shared" si="23"/>
        <v>CORRECTIVOS VEHICULO OLAYA</v>
      </c>
      <c r="BB9" s="60"/>
      <c r="BC9" s="21" t="str">
        <f t="shared" si="24"/>
        <v>CORRECTIVOS VEHICULO OLAYA</v>
      </c>
      <c r="BD9" s="60"/>
      <c r="BE9" s="21" t="str">
        <f t="shared" si="25"/>
        <v>CORRECTIVOS VEHICULO OLAYA</v>
      </c>
      <c r="BF9" s="60"/>
      <c r="BG9" s="21" t="str">
        <f t="shared" si="26"/>
        <v>CORRECTIVOS VEHICULO OLAYA</v>
      </c>
      <c r="BH9" s="60"/>
      <c r="BI9" s="21" t="str">
        <f t="shared" si="27"/>
        <v>CORRECTIVOS VEHICULO OLAYA</v>
      </c>
      <c r="BJ9" s="60"/>
      <c r="BK9" s="21" t="str">
        <f t="shared" si="28"/>
        <v>CORRECTIVOS VEHICULO OLAYA</v>
      </c>
      <c r="BL9" s="60"/>
      <c r="BM9" s="21" t="str">
        <f t="shared" si="29"/>
        <v>CORRECTIVOS VEHICULO OLAYA</v>
      </c>
      <c r="BN9" s="23">
        <f t="shared" si="30"/>
        <v>2</v>
      </c>
      <c r="BO9" s="57" t="s">
        <v>59</v>
      </c>
      <c r="BP9" s="12">
        <f t="shared" si="31"/>
        <v>0</v>
      </c>
      <c r="BQ9" s="30">
        <f t="shared" si="32"/>
        <v>2</v>
      </c>
      <c r="BR9" s="12"/>
      <c r="BS9" s="12"/>
      <c r="BT9" s="24"/>
    </row>
    <row r="10" spans="1:73" x14ac:dyDescent="0.25">
      <c r="A10" s="48">
        <v>43340</v>
      </c>
      <c r="B10" s="51" t="s">
        <v>103</v>
      </c>
      <c r="C10" s="20">
        <f t="shared" si="0"/>
        <v>43340</v>
      </c>
      <c r="D10" s="54" t="s">
        <v>62</v>
      </c>
      <c r="E10" s="20">
        <f t="shared" si="1"/>
        <v>43340</v>
      </c>
      <c r="F10" s="54"/>
      <c r="G10" s="20">
        <f t="shared" si="2"/>
        <v>43340</v>
      </c>
      <c r="H10" s="57" t="s">
        <v>78</v>
      </c>
      <c r="I10" s="20">
        <f t="shared" si="3"/>
        <v>43340</v>
      </c>
      <c r="J10" s="75"/>
      <c r="K10" s="23"/>
      <c r="L10" s="75"/>
      <c r="M10" s="12"/>
      <c r="N10" s="60"/>
      <c r="O10" s="21" t="str">
        <f t="shared" si="4"/>
        <v>EN TALLER LIMPIEZA CAMIONCITO</v>
      </c>
      <c r="P10" s="60"/>
      <c r="Q10" s="21" t="str">
        <f t="shared" si="5"/>
        <v>EN TALLER LIMPIEZA CAMIONCITO</v>
      </c>
      <c r="R10" s="60"/>
      <c r="S10" s="21" t="str">
        <f t="shared" si="6"/>
        <v>EN TALLER LIMPIEZA CAMIONCITO</v>
      </c>
      <c r="T10" s="60"/>
      <c r="U10" s="21" t="str">
        <f t="shared" si="7"/>
        <v>EN TALLER LIMPIEZA CAMIONCITO</v>
      </c>
      <c r="V10" s="60"/>
      <c r="W10" s="21" t="str">
        <f t="shared" si="8"/>
        <v>EN TALLER LIMPIEZA CAMIONCITO</v>
      </c>
      <c r="X10" s="60"/>
      <c r="Y10" s="21" t="str">
        <f t="shared" si="9"/>
        <v>EN TALLER LIMPIEZA CAMIONCITO</v>
      </c>
      <c r="Z10" s="60" t="s">
        <v>19</v>
      </c>
      <c r="AA10" s="21" t="str">
        <f t="shared" si="10"/>
        <v>EN TALLER LIMPIEZA CAMIONCITO</v>
      </c>
      <c r="AB10" s="60"/>
      <c r="AC10" s="21" t="str">
        <f t="shared" si="11"/>
        <v>EN TALLER LIMPIEZA CAMIONCITO</v>
      </c>
      <c r="AD10" s="60"/>
      <c r="AE10" s="21" t="str">
        <f t="shared" si="12"/>
        <v>EN TALLER LIMPIEZA CAMIONCITO</v>
      </c>
      <c r="AF10" s="60"/>
      <c r="AG10" s="21" t="str">
        <f t="shared" si="13"/>
        <v>EN TALLER LIMPIEZA CAMIONCITO</v>
      </c>
      <c r="AH10" s="60"/>
      <c r="AI10" s="21" t="str">
        <f t="shared" si="14"/>
        <v>EN TALLER LIMPIEZA CAMIONCITO</v>
      </c>
      <c r="AJ10" s="60"/>
      <c r="AK10" s="21" t="str">
        <f t="shared" si="15"/>
        <v>EN TALLER LIMPIEZA CAMIONCITO</v>
      </c>
      <c r="AL10" s="60"/>
      <c r="AM10" s="21" t="str">
        <f t="shared" si="16"/>
        <v>EN TALLER LIMPIEZA CAMIONCITO</v>
      </c>
      <c r="AN10" s="60"/>
      <c r="AO10" s="21" t="str">
        <f t="shared" si="17"/>
        <v>EN TALLER LIMPIEZA CAMIONCITO</v>
      </c>
      <c r="AP10" s="60"/>
      <c r="AQ10" s="21" t="str">
        <f t="shared" si="18"/>
        <v>EN TALLER LIMPIEZA CAMIONCITO</v>
      </c>
      <c r="AR10" s="60"/>
      <c r="AS10" s="21" t="str">
        <f t="shared" si="19"/>
        <v>EN TALLER LIMPIEZA CAMIONCITO</v>
      </c>
      <c r="AT10" s="60"/>
      <c r="AU10" s="21" t="str">
        <f t="shared" si="20"/>
        <v>EN TALLER LIMPIEZA CAMIONCITO</v>
      </c>
      <c r="AV10" s="60"/>
      <c r="AW10" s="21" t="str">
        <f t="shared" si="21"/>
        <v>EN TALLER LIMPIEZA CAMIONCITO</v>
      </c>
      <c r="AX10" s="60"/>
      <c r="AY10" s="21" t="str">
        <f t="shared" si="22"/>
        <v>EN TALLER LIMPIEZA CAMIONCITO</v>
      </c>
      <c r="AZ10" s="60"/>
      <c r="BA10" s="21" t="str">
        <f t="shared" si="23"/>
        <v>EN TALLER LIMPIEZA CAMIONCITO</v>
      </c>
      <c r="BB10" s="60"/>
      <c r="BC10" s="21" t="str">
        <f t="shared" si="24"/>
        <v>EN TALLER LIMPIEZA CAMIONCITO</v>
      </c>
      <c r="BD10" s="60"/>
      <c r="BE10" s="21" t="str">
        <f t="shared" si="25"/>
        <v>EN TALLER LIMPIEZA CAMIONCITO</v>
      </c>
      <c r="BF10" s="60"/>
      <c r="BG10" s="21" t="str">
        <f t="shared" si="26"/>
        <v>EN TALLER LIMPIEZA CAMIONCITO</v>
      </c>
      <c r="BH10" s="60"/>
      <c r="BI10" s="21" t="str">
        <f t="shared" si="27"/>
        <v>EN TALLER LIMPIEZA CAMIONCITO</v>
      </c>
      <c r="BJ10" s="60"/>
      <c r="BK10" s="21" t="str">
        <f t="shared" si="28"/>
        <v>EN TALLER LIMPIEZA CAMIONCITO</v>
      </c>
      <c r="BL10" s="60"/>
      <c r="BM10" s="21" t="str">
        <f t="shared" si="29"/>
        <v>EN TALLER LIMPIEZA CAMIONCITO</v>
      </c>
      <c r="BN10" s="23">
        <f t="shared" si="30"/>
        <v>1</v>
      </c>
      <c r="BO10" s="57" t="s">
        <v>59</v>
      </c>
      <c r="BP10" s="12">
        <f t="shared" si="31"/>
        <v>0</v>
      </c>
      <c r="BQ10" s="30">
        <f t="shared" si="32"/>
        <v>1</v>
      </c>
      <c r="BR10" s="12"/>
      <c r="BS10" s="12"/>
      <c r="BT10" s="24"/>
    </row>
    <row r="11" spans="1:73" x14ac:dyDescent="0.25">
      <c r="A11" s="48">
        <v>43340</v>
      </c>
      <c r="B11" s="51" t="s">
        <v>104</v>
      </c>
      <c r="C11" s="20">
        <f t="shared" si="0"/>
        <v>43340</v>
      </c>
      <c r="D11" s="54" t="s">
        <v>62</v>
      </c>
      <c r="E11" s="20">
        <f t="shared" si="1"/>
        <v>43340</v>
      </c>
      <c r="F11" s="54"/>
      <c r="G11" s="20">
        <f t="shared" si="2"/>
        <v>43340</v>
      </c>
      <c r="H11" s="57" t="s">
        <v>90</v>
      </c>
      <c r="I11" s="20">
        <f t="shared" si="3"/>
        <v>43340</v>
      </c>
      <c r="J11" s="75"/>
      <c r="K11" s="23"/>
      <c r="L11" s="75"/>
      <c r="M11" s="12"/>
      <c r="N11" s="60"/>
      <c r="O11" s="21" t="str">
        <f t="shared" si="4"/>
        <v>LIMPIEZA GENERAL TALLER</v>
      </c>
      <c r="P11" s="60"/>
      <c r="Q11" s="21" t="str">
        <f t="shared" si="5"/>
        <v>LIMPIEZA GENERAL TALLER</v>
      </c>
      <c r="R11" s="60"/>
      <c r="S11" s="21" t="str">
        <f t="shared" si="6"/>
        <v>LIMPIEZA GENERAL TALLER</v>
      </c>
      <c r="T11" s="60"/>
      <c r="U11" s="21" t="str">
        <f t="shared" si="7"/>
        <v>LIMPIEZA GENERAL TALLER</v>
      </c>
      <c r="V11" s="60"/>
      <c r="W11" s="21" t="str">
        <f t="shared" si="8"/>
        <v>LIMPIEZA GENERAL TALLER</v>
      </c>
      <c r="X11" s="60"/>
      <c r="Y11" s="21" t="str">
        <f t="shared" si="9"/>
        <v>LIMPIEZA GENERAL TALLER</v>
      </c>
      <c r="Z11" s="60"/>
      <c r="AA11" s="21" t="str">
        <f t="shared" si="10"/>
        <v>LIMPIEZA GENERAL TALLER</v>
      </c>
      <c r="AB11" s="60" t="s">
        <v>19</v>
      </c>
      <c r="AC11" s="21" t="str">
        <f t="shared" si="11"/>
        <v>LIMPIEZA GENERAL TALLER</v>
      </c>
      <c r="AD11" s="60"/>
      <c r="AE11" s="21" t="str">
        <f t="shared" si="12"/>
        <v>LIMPIEZA GENERAL TALLER</v>
      </c>
      <c r="AF11" s="60"/>
      <c r="AG11" s="21" t="str">
        <f t="shared" si="13"/>
        <v>LIMPIEZA GENERAL TALLER</v>
      </c>
      <c r="AH11" s="60" t="s">
        <v>19</v>
      </c>
      <c r="AI11" s="21" t="str">
        <f t="shared" si="14"/>
        <v>LIMPIEZA GENERAL TALLER</v>
      </c>
      <c r="AJ11" s="60"/>
      <c r="AK11" s="21" t="str">
        <f t="shared" si="15"/>
        <v>LIMPIEZA GENERAL TALLER</v>
      </c>
      <c r="AL11" s="60"/>
      <c r="AM11" s="21" t="str">
        <f t="shared" si="16"/>
        <v>LIMPIEZA GENERAL TALLER</v>
      </c>
      <c r="AN11" s="60" t="s">
        <v>19</v>
      </c>
      <c r="AO11" s="21" t="str">
        <f t="shared" si="17"/>
        <v>LIMPIEZA GENERAL TALLER</v>
      </c>
      <c r="AP11" s="60" t="s">
        <v>19</v>
      </c>
      <c r="AQ11" s="21" t="str">
        <f t="shared" si="18"/>
        <v>LIMPIEZA GENERAL TALLER</v>
      </c>
      <c r="AR11" s="60" t="s">
        <v>19</v>
      </c>
      <c r="AS11" s="21" t="str">
        <f t="shared" si="19"/>
        <v>LIMPIEZA GENERAL TALLER</v>
      </c>
      <c r="AT11" s="60" t="s">
        <v>19</v>
      </c>
      <c r="AU11" s="21" t="str">
        <f t="shared" si="20"/>
        <v>LIMPIEZA GENERAL TALLER</v>
      </c>
      <c r="AV11" s="60"/>
      <c r="AW11" s="21" t="str">
        <f t="shared" si="21"/>
        <v>LIMPIEZA GENERAL TALLER</v>
      </c>
      <c r="AX11" s="60"/>
      <c r="AY11" s="21" t="str">
        <f t="shared" si="22"/>
        <v>LIMPIEZA GENERAL TALLER</v>
      </c>
      <c r="AZ11" s="60"/>
      <c r="BA11" s="21" t="str">
        <f t="shared" si="23"/>
        <v>LIMPIEZA GENERAL TALLER</v>
      </c>
      <c r="BB11" s="60"/>
      <c r="BC11" s="21" t="str">
        <f t="shared" si="24"/>
        <v>LIMPIEZA GENERAL TALLER</v>
      </c>
      <c r="BD11" s="60"/>
      <c r="BE11" s="21" t="str">
        <f t="shared" si="25"/>
        <v>LIMPIEZA GENERAL TALLER</v>
      </c>
      <c r="BF11" s="60"/>
      <c r="BG11" s="21" t="str">
        <f t="shared" si="26"/>
        <v>LIMPIEZA GENERAL TALLER</v>
      </c>
      <c r="BH11" s="60"/>
      <c r="BI11" s="21" t="str">
        <f t="shared" si="27"/>
        <v>LIMPIEZA GENERAL TALLER</v>
      </c>
      <c r="BJ11" s="60"/>
      <c r="BK11" s="21" t="str">
        <f t="shared" si="28"/>
        <v>LIMPIEZA GENERAL TALLER</v>
      </c>
      <c r="BL11" s="60"/>
      <c r="BM11" s="21" t="str">
        <f t="shared" si="29"/>
        <v>LIMPIEZA GENERAL TALLER</v>
      </c>
      <c r="BN11" s="23">
        <f t="shared" si="30"/>
        <v>6</v>
      </c>
      <c r="BO11" s="57" t="s">
        <v>59</v>
      </c>
      <c r="BP11" s="12">
        <f t="shared" si="31"/>
        <v>0</v>
      </c>
      <c r="BQ11" s="30">
        <f t="shared" si="32"/>
        <v>6</v>
      </c>
      <c r="BR11" s="12"/>
      <c r="BS11" s="12"/>
      <c r="BT11" s="24"/>
    </row>
    <row r="12" spans="1:73" x14ac:dyDescent="0.25">
      <c r="A12" s="48">
        <v>43340</v>
      </c>
      <c r="B12" s="51" t="s">
        <v>105</v>
      </c>
      <c r="C12" s="20">
        <f t="shared" si="0"/>
        <v>43340</v>
      </c>
      <c r="D12" s="54" t="s">
        <v>8</v>
      </c>
      <c r="E12" s="20">
        <f t="shared" si="1"/>
        <v>43340</v>
      </c>
      <c r="F12" s="54"/>
      <c r="G12" s="20">
        <f t="shared" si="2"/>
        <v>43340</v>
      </c>
      <c r="H12" s="57" t="s">
        <v>85</v>
      </c>
      <c r="I12" s="20">
        <f t="shared" si="3"/>
        <v>43340</v>
      </c>
      <c r="J12" s="75"/>
      <c r="K12" s="23"/>
      <c r="L12" s="75"/>
      <c r="M12" s="12"/>
      <c r="N12" s="60"/>
      <c r="O12" s="21" t="str">
        <f t="shared" si="4"/>
        <v>LIMPIEZA COMPRESOR ATLAS COPCO - FALESA</v>
      </c>
      <c r="P12" s="60"/>
      <c r="Q12" s="21" t="str">
        <f t="shared" si="5"/>
        <v>LIMPIEZA COMPRESOR ATLAS COPCO - FALESA</v>
      </c>
      <c r="R12" s="60"/>
      <c r="S12" s="21" t="str">
        <f t="shared" si="6"/>
        <v>LIMPIEZA COMPRESOR ATLAS COPCO - FALESA</v>
      </c>
      <c r="T12" s="60"/>
      <c r="U12" s="21" t="str">
        <f t="shared" si="7"/>
        <v>LIMPIEZA COMPRESOR ATLAS COPCO - FALESA</v>
      </c>
      <c r="V12" s="60"/>
      <c r="W12" s="21" t="str">
        <f t="shared" si="8"/>
        <v>LIMPIEZA COMPRESOR ATLAS COPCO - FALESA</v>
      </c>
      <c r="X12" s="60"/>
      <c r="Y12" s="21" t="str">
        <f t="shared" si="9"/>
        <v>LIMPIEZA COMPRESOR ATLAS COPCO - FALESA</v>
      </c>
      <c r="Z12" s="60"/>
      <c r="AA12" s="21" t="str">
        <f t="shared" si="10"/>
        <v>LIMPIEZA COMPRESOR ATLAS COPCO - FALESA</v>
      </c>
      <c r="AB12" s="60"/>
      <c r="AC12" s="21" t="str">
        <f t="shared" si="11"/>
        <v>LIMPIEZA COMPRESOR ATLAS COPCO - FALESA</v>
      </c>
      <c r="AD12" s="60"/>
      <c r="AE12" s="21" t="str">
        <f t="shared" si="12"/>
        <v>LIMPIEZA COMPRESOR ATLAS COPCO - FALESA</v>
      </c>
      <c r="AF12" s="60"/>
      <c r="AG12" s="21" t="str">
        <f t="shared" si="13"/>
        <v>LIMPIEZA COMPRESOR ATLAS COPCO - FALESA</v>
      </c>
      <c r="AH12" s="60"/>
      <c r="AI12" s="21" t="str">
        <f t="shared" si="14"/>
        <v>LIMPIEZA COMPRESOR ATLAS COPCO - FALESA</v>
      </c>
      <c r="AJ12" s="60"/>
      <c r="AK12" s="21" t="str">
        <f t="shared" si="15"/>
        <v>LIMPIEZA COMPRESOR ATLAS COPCO - FALESA</v>
      </c>
      <c r="AL12" s="60"/>
      <c r="AM12" s="21" t="str">
        <f t="shared" si="16"/>
        <v>LIMPIEZA COMPRESOR ATLAS COPCO - FALESA</v>
      </c>
      <c r="AN12" s="60"/>
      <c r="AO12" s="21" t="str">
        <f t="shared" si="17"/>
        <v>LIMPIEZA COMPRESOR ATLAS COPCO - FALESA</v>
      </c>
      <c r="AP12" s="60"/>
      <c r="AQ12" s="21" t="str">
        <f t="shared" si="18"/>
        <v>LIMPIEZA COMPRESOR ATLAS COPCO - FALESA</v>
      </c>
      <c r="AR12" s="60"/>
      <c r="AS12" s="21" t="str">
        <f t="shared" si="19"/>
        <v>LIMPIEZA COMPRESOR ATLAS COPCO - FALESA</v>
      </c>
      <c r="AT12" s="60"/>
      <c r="AU12" s="21" t="str">
        <f t="shared" si="20"/>
        <v>LIMPIEZA COMPRESOR ATLAS COPCO - FALESA</v>
      </c>
      <c r="AV12" s="60" t="s">
        <v>19</v>
      </c>
      <c r="AW12" s="21" t="str">
        <f t="shared" si="21"/>
        <v>LIMPIEZA COMPRESOR ATLAS COPCO - FALESA</v>
      </c>
      <c r="AX12" s="60"/>
      <c r="AY12" s="21" t="str">
        <f t="shared" si="22"/>
        <v>LIMPIEZA COMPRESOR ATLAS COPCO - FALESA</v>
      </c>
      <c r="AZ12" s="60"/>
      <c r="BA12" s="21" t="str">
        <f t="shared" si="23"/>
        <v>LIMPIEZA COMPRESOR ATLAS COPCO - FALESA</v>
      </c>
      <c r="BB12" s="60"/>
      <c r="BC12" s="21" t="str">
        <f t="shared" si="24"/>
        <v>LIMPIEZA COMPRESOR ATLAS COPCO - FALESA</v>
      </c>
      <c r="BD12" s="60"/>
      <c r="BE12" s="21" t="str">
        <f t="shared" si="25"/>
        <v>LIMPIEZA COMPRESOR ATLAS COPCO - FALESA</v>
      </c>
      <c r="BF12" s="60"/>
      <c r="BG12" s="21" t="str">
        <f t="shared" si="26"/>
        <v>LIMPIEZA COMPRESOR ATLAS COPCO - FALESA</v>
      </c>
      <c r="BH12" s="60"/>
      <c r="BI12" s="21" t="str">
        <f t="shared" si="27"/>
        <v>LIMPIEZA COMPRESOR ATLAS COPCO - FALESA</v>
      </c>
      <c r="BJ12" s="60"/>
      <c r="BK12" s="21" t="str">
        <f t="shared" si="28"/>
        <v>LIMPIEZA COMPRESOR ATLAS COPCO - FALESA</v>
      </c>
      <c r="BL12" s="60"/>
      <c r="BM12" s="21" t="str">
        <f t="shared" si="29"/>
        <v>LIMPIEZA COMPRESOR ATLAS COPCO - FALESA</v>
      </c>
      <c r="BN12" s="23">
        <f t="shared" si="30"/>
        <v>1</v>
      </c>
      <c r="BO12" s="57" t="s">
        <v>4</v>
      </c>
      <c r="BP12" s="12">
        <f t="shared" si="31"/>
        <v>0</v>
      </c>
      <c r="BQ12" s="30">
        <f t="shared" si="32"/>
        <v>1</v>
      </c>
      <c r="BR12" s="12"/>
      <c r="BS12" s="12"/>
      <c r="BT12" s="24"/>
    </row>
    <row r="13" spans="1:73" ht="15.75" thickBot="1" x14ac:dyDescent="0.3">
      <c r="A13" s="49">
        <v>43340</v>
      </c>
      <c r="B13" s="52" t="s">
        <v>106</v>
      </c>
      <c r="C13" s="20">
        <f t="shared" si="0"/>
        <v>43340</v>
      </c>
      <c r="D13" s="55" t="s">
        <v>7</v>
      </c>
      <c r="E13" s="20">
        <f t="shared" si="1"/>
        <v>43340</v>
      </c>
      <c r="F13" s="55"/>
      <c r="G13" s="20">
        <f t="shared" si="2"/>
        <v>43340</v>
      </c>
      <c r="H13" s="58" t="s">
        <v>81</v>
      </c>
      <c r="I13" s="20">
        <f t="shared" si="3"/>
        <v>43340</v>
      </c>
      <c r="J13" s="76"/>
      <c r="K13" s="27"/>
      <c r="L13" s="76"/>
      <c r="M13" s="14"/>
      <c r="N13" s="61"/>
      <c r="O13" s="26" t="str">
        <f t="shared" si="4"/>
        <v>VIAJE A MACHALA POR MANTENIMIENTO</v>
      </c>
      <c r="P13" s="61"/>
      <c r="Q13" s="26" t="str">
        <f t="shared" si="5"/>
        <v>VIAJE A MACHALA POR MANTENIMIENTO</v>
      </c>
      <c r="R13" s="61"/>
      <c r="S13" s="26" t="str">
        <f t="shared" si="6"/>
        <v>VIAJE A MACHALA POR MANTENIMIENTO</v>
      </c>
      <c r="T13" s="61"/>
      <c r="U13" s="26" t="str">
        <f t="shared" si="7"/>
        <v>VIAJE A MACHALA POR MANTENIMIENTO</v>
      </c>
      <c r="V13" s="61"/>
      <c r="W13" s="26" t="str">
        <f t="shared" si="8"/>
        <v>VIAJE A MACHALA POR MANTENIMIENTO</v>
      </c>
      <c r="X13" s="61"/>
      <c r="Y13" s="26" t="str">
        <f t="shared" si="9"/>
        <v>VIAJE A MACHALA POR MANTENIMIENTO</v>
      </c>
      <c r="Z13" s="61"/>
      <c r="AA13" s="26" t="str">
        <f t="shared" si="10"/>
        <v>VIAJE A MACHALA POR MANTENIMIENTO</v>
      </c>
      <c r="AB13" s="61"/>
      <c r="AC13" s="26" t="str">
        <f t="shared" si="11"/>
        <v>VIAJE A MACHALA POR MANTENIMIENTO</v>
      </c>
      <c r="AD13" s="61" t="s">
        <v>19</v>
      </c>
      <c r="AE13" s="26" t="str">
        <f t="shared" si="12"/>
        <v>VIAJE A MACHALA POR MANTENIMIENTO</v>
      </c>
      <c r="AF13" s="61"/>
      <c r="AG13" s="26" t="str">
        <f t="shared" si="13"/>
        <v>VIAJE A MACHALA POR MANTENIMIENTO</v>
      </c>
      <c r="AH13" s="61"/>
      <c r="AI13" s="26" t="str">
        <f t="shared" si="14"/>
        <v>VIAJE A MACHALA POR MANTENIMIENTO</v>
      </c>
      <c r="AJ13" s="61"/>
      <c r="AK13" s="26" t="str">
        <f t="shared" si="15"/>
        <v>VIAJE A MACHALA POR MANTENIMIENTO</v>
      </c>
      <c r="AL13" s="61"/>
      <c r="AM13" s="26" t="str">
        <f t="shared" si="16"/>
        <v>VIAJE A MACHALA POR MANTENIMIENTO</v>
      </c>
      <c r="AN13" s="61"/>
      <c r="AO13" s="26" t="str">
        <f t="shared" si="17"/>
        <v>VIAJE A MACHALA POR MANTENIMIENTO</v>
      </c>
      <c r="AP13" s="61"/>
      <c r="AQ13" s="26" t="str">
        <f t="shared" si="18"/>
        <v>VIAJE A MACHALA POR MANTENIMIENTO</v>
      </c>
      <c r="AR13" s="61"/>
      <c r="AS13" s="26" t="str">
        <f t="shared" si="19"/>
        <v>VIAJE A MACHALA POR MANTENIMIENTO</v>
      </c>
      <c r="AT13" s="61"/>
      <c r="AU13" s="26" t="str">
        <f t="shared" si="20"/>
        <v>VIAJE A MACHALA POR MANTENIMIENTO</v>
      </c>
      <c r="AV13" s="61"/>
      <c r="AW13" s="26" t="str">
        <f t="shared" si="21"/>
        <v>VIAJE A MACHALA POR MANTENIMIENTO</v>
      </c>
      <c r="AX13" s="61"/>
      <c r="AY13" s="26" t="str">
        <f t="shared" si="22"/>
        <v>VIAJE A MACHALA POR MANTENIMIENTO</v>
      </c>
      <c r="AZ13" s="61"/>
      <c r="BA13" s="26" t="str">
        <f t="shared" si="23"/>
        <v>VIAJE A MACHALA POR MANTENIMIENTO</v>
      </c>
      <c r="BB13" s="61"/>
      <c r="BC13" s="26" t="str">
        <f t="shared" si="24"/>
        <v>VIAJE A MACHALA POR MANTENIMIENTO</v>
      </c>
      <c r="BD13" s="61"/>
      <c r="BE13" s="26" t="str">
        <f t="shared" si="25"/>
        <v>VIAJE A MACHALA POR MANTENIMIENTO</v>
      </c>
      <c r="BF13" s="61"/>
      <c r="BG13" s="26" t="str">
        <f t="shared" si="26"/>
        <v>VIAJE A MACHALA POR MANTENIMIENTO</v>
      </c>
      <c r="BH13" s="61"/>
      <c r="BI13" s="26" t="str">
        <f t="shared" si="27"/>
        <v>VIAJE A MACHALA POR MANTENIMIENTO</v>
      </c>
      <c r="BJ13" s="61"/>
      <c r="BK13" s="26" t="str">
        <f t="shared" si="28"/>
        <v>VIAJE A MACHALA POR MANTENIMIENTO</v>
      </c>
      <c r="BL13" s="61"/>
      <c r="BM13" s="26" t="str">
        <f t="shared" si="29"/>
        <v>VIAJE A MACHALA POR MANTENIMIENTO</v>
      </c>
      <c r="BN13" s="27">
        <f t="shared" si="30"/>
        <v>1</v>
      </c>
      <c r="BO13" s="58" t="s">
        <v>59</v>
      </c>
      <c r="BP13" s="14">
        <f t="shared" si="31"/>
        <v>0</v>
      </c>
      <c r="BQ13" s="31">
        <f t="shared" si="32"/>
        <v>1</v>
      </c>
      <c r="BR13" s="12"/>
      <c r="BS13" s="12"/>
      <c r="BT13" s="24"/>
    </row>
    <row r="14" spans="1:73" ht="15.75" hidden="1" thickTop="1" x14ac:dyDescent="0.25">
      <c r="A14" s="112"/>
      <c r="B14" s="113"/>
      <c r="C14" s="20">
        <f t="shared" si="0"/>
        <v>0</v>
      </c>
      <c r="D14" s="114"/>
      <c r="E14" s="20">
        <f t="shared" si="1"/>
        <v>0</v>
      </c>
      <c r="F14" s="114"/>
      <c r="G14" s="20">
        <f t="shared" si="2"/>
        <v>0</v>
      </c>
      <c r="H14" s="115"/>
      <c r="I14" s="20">
        <f t="shared" si="3"/>
        <v>0</v>
      </c>
      <c r="J14" s="116"/>
      <c r="K14" s="117"/>
      <c r="L14" s="116"/>
      <c r="M14" s="109"/>
      <c r="N14" s="118"/>
      <c r="O14" s="119">
        <f t="shared" si="4"/>
        <v>0</v>
      </c>
      <c r="P14" s="118"/>
      <c r="Q14" s="119">
        <f t="shared" si="5"/>
        <v>0</v>
      </c>
      <c r="R14" s="118"/>
      <c r="S14" s="119">
        <f t="shared" si="6"/>
        <v>0</v>
      </c>
      <c r="T14" s="118"/>
      <c r="U14" s="119">
        <f t="shared" si="7"/>
        <v>0</v>
      </c>
      <c r="V14" s="118"/>
      <c r="W14" s="119">
        <f t="shared" si="8"/>
        <v>0</v>
      </c>
      <c r="X14" s="118"/>
      <c r="Y14" s="119">
        <f t="shared" si="9"/>
        <v>0</v>
      </c>
      <c r="Z14" s="118"/>
      <c r="AA14" s="119">
        <f t="shared" si="10"/>
        <v>0</v>
      </c>
      <c r="AB14" s="118"/>
      <c r="AC14" s="119">
        <f t="shared" si="11"/>
        <v>0</v>
      </c>
      <c r="AD14" s="118"/>
      <c r="AE14" s="119">
        <f t="shared" si="12"/>
        <v>0</v>
      </c>
      <c r="AF14" s="118"/>
      <c r="AG14" s="119">
        <f t="shared" si="13"/>
        <v>0</v>
      </c>
      <c r="AH14" s="118"/>
      <c r="AI14" s="119">
        <f t="shared" si="14"/>
        <v>0</v>
      </c>
      <c r="AJ14" s="118"/>
      <c r="AK14" s="119">
        <f t="shared" si="15"/>
        <v>0</v>
      </c>
      <c r="AL14" s="118"/>
      <c r="AM14" s="119">
        <f t="shared" si="16"/>
        <v>0</v>
      </c>
      <c r="AN14" s="118"/>
      <c r="AO14" s="119">
        <f t="shared" si="17"/>
        <v>0</v>
      </c>
      <c r="AP14" s="118"/>
      <c r="AQ14" s="119">
        <f t="shared" si="18"/>
        <v>0</v>
      </c>
      <c r="AR14" s="118"/>
      <c r="AS14" s="119">
        <f t="shared" si="19"/>
        <v>0</v>
      </c>
      <c r="AT14" s="118"/>
      <c r="AU14" s="119">
        <f t="shared" si="20"/>
        <v>0</v>
      </c>
      <c r="AV14" s="118"/>
      <c r="AW14" s="119">
        <f t="shared" si="21"/>
        <v>0</v>
      </c>
      <c r="AX14" s="118"/>
      <c r="AY14" s="119">
        <f t="shared" si="22"/>
        <v>0</v>
      </c>
      <c r="AZ14" s="118"/>
      <c r="BA14" s="119">
        <f t="shared" si="23"/>
        <v>0</v>
      </c>
      <c r="BB14" s="118"/>
      <c r="BC14" s="119">
        <f t="shared" si="24"/>
        <v>0</v>
      </c>
      <c r="BD14" s="118"/>
      <c r="BE14" s="119">
        <f t="shared" si="25"/>
        <v>0</v>
      </c>
      <c r="BF14" s="118"/>
      <c r="BG14" s="119">
        <f t="shared" si="26"/>
        <v>0</v>
      </c>
      <c r="BH14" s="118"/>
      <c r="BI14" s="119">
        <f t="shared" si="27"/>
        <v>0</v>
      </c>
      <c r="BJ14" s="118"/>
      <c r="BK14" s="119">
        <f t="shared" si="28"/>
        <v>0</v>
      </c>
      <c r="BL14" s="118"/>
      <c r="BM14" s="119">
        <f t="shared" si="29"/>
        <v>0</v>
      </c>
      <c r="BN14" s="117">
        <f t="shared" si="30"/>
        <v>0</v>
      </c>
      <c r="BO14" s="115"/>
      <c r="BP14" s="109">
        <f t="shared" si="31"/>
        <v>0</v>
      </c>
      <c r="BQ14" s="120" t="str">
        <f t="shared" si="32"/>
        <v>0</v>
      </c>
      <c r="BR14" s="12"/>
      <c r="BS14" s="12"/>
      <c r="BT14" s="24"/>
    </row>
    <row r="15" spans="1:73" hidden="1" x14ac:dyDescent="0.25">
      <c r="A15" s="48"/>
      <c r="B15" s="51"/>
      <c r="C15" s="20">
        <f t="shared" si="0"/>
        <v>0</v>
      </c>
      <c r="D15" s="54"/>
      <c r="E15" s="20">
        <f t="shared" si="1"/>
        <v>0</v>
      </c>
      <c r="F15" s="54"/>
      <c r="G15" s="20">
        <f t="shared" si="2"/>
        <v>0</v>
      </c>
      <c r="H15" s="57"/>
      <c r="I15" s="20">
        <f t="shared" si="3"/>
        <v>0</v>
      </c>
      <c r="J15" s="75"/>
      <c r="K15" s="23"/>
      <c r="L15" s="75"/>
      <c r="M15" s="12"/>
      <c r="N15" s="60"/>
      <c r="O15" s="21">
        <f t="shared" si="4"/>
        <v>0</v>
      </c>
      <c r="P15" s="60"/>
      <c r="Q15" s="21">
        <f t="shared" si="5"/>
        <v>0</v>
      </c>
      <c r="R15" s="60"/>
      <c r="S15" s="21">
        <f t="shared" si="6"/>
        <v>0</v>
      </c>
      <c r="T15" s="60"/>
      <c r="U15" s="21">
        <f t="shared" si="7"/>
        <v>0</v>
      </c>
      <c r="V15" s="60"/>
      <c r="W15" s="21">
        <f t="shared" si="8"/>
        <v>0</v>
      </c>
      <c r="X15" s="60"/>
      <c r="Y15" s="21">
        <f t="shared" si="9"/>
        <v>0</v>
      </c>
      <c r="Z15" s="60"/>
      <c r="AA15" s="21">
        <f t="shared" si="10"/>
        <v>0</v>
      </c>
      <c r="AB15" s="60"/>
      <c r="AC15" s="21">
        <f t="shared" si="11"/>
        <v>0</v>
      </c>
      <c r="AD15" s="60"/>
      <c r="AE15" s="21">
        <f t="shared" si="12"/>
        <v>0</v>
      </c>
      <c r="AF15" s="60"/>
      <c r="AG15" s="21">
        <f t="shared" si="13"/>
        <v>0</v>
      </c>
      <c r="AH15" s="60"/>
      <c r="AI15" s="21">
        <f t="shared" si="14"/>
        <v>0</v>
      </c>
      <c r="AJ15" s="60"/>
      <c r="AK15" s="21">
        <f t="shared" si="15"/>
        <v>0</v>
      </c>
      <c r="AL15" s="60"/>
      <c r="AM15" s="21">
        <f t="shared" si="16"/>
        <v>0</v>
      </c>
      <c r="AN15" s="60"/>
      <c r="AO15" s="21">
        <f t="shared" si="17"/>
        <v>0</v>
      </c>
      <c r="AP15" s="60"/>
      <c r="AQ15" s="21">
        <f t="shared" si="18"/>
        <v>0</v>
      </c>
      <c r="AR15" s="60"/>
      <c r="AS15" s="21">
        <f t="shared" si="19"/>
        <v>0</v>
      </c>
      <c r="AT15" s="60"/>
      <c r="AU15" s="21">
        <f t="shared" si="20"/>
        <v>0</v>
      </c>
      <c r="AV15" s="60"/>
      <c r="AW15" s="21">
        <f t="shared" si="21"/>
        <v>0</v>
      </c>
      <c r="AX15" s="60"/>
      <c r="AY15" s="21">
        <f t="shared" si="22"/>
        <v>0</v>
      </c>
      <c r="AZ15" s="60"/>
      <c r="BA15" s="21">
        <f t="shared" si="23"/>
        <v>0</v>
      </c>
      <c r="BB15" s="60"/>
      <c r="BC15" s="21">
        <f t="shared" si="24"/>
        <v>0</v>
      </c>
      <c r="BD15" s="60"/>
      <c r="BE15" s="21">
        <f t="shared" si="25"/>
        <v>0</v>
      </c>
      <c r="BF15" s="60"/>
      <c r="BG15" s="21">
        <f t="shared" si="26"/>
        <v>0</v>
      </c>
      <c r="BH15" s="60"/>
      <c r="BI15" s="21">
        <f t="shared" si="27"/>
        <v>0</v>
      </c>
      <c r="BJ15" s="60"/>
      <c r="BK15" s="21">
        <f t="shared" si="28"/>
        <v>0</v>
      </c>
      <c r="BL15" s="60"/>
      <c r="BM15" s="21">
        <f t="shared" si="29"/>
        <v>0</v>
      </c>
      <c r="BN15" s="23">
        <f t="shared" si="30"/>
        <v>0</v>
      </c>
      <c r="BO15" s="57"/>
      <c r="BP15" s="12">
        <f t="shared" si="31"/>
        <v>0</v>
      </c>
      <c r="BQ15" s="30" t="str">
        <f t="shared" si="32"/>
        <v>0</v>
      </c>
      <c r="BR15" s="12"/>
      <c r="BS15" s="12"/>
      <c r="BT15" s="24"/>
    </row>
    <row r="16" spans="1:73" hidden="1" x14ac:dyDescent="0.25">
      <c r="A16" s="48"/>
      <c r="B16" s="51"/>
      <c r="C16" s="20">
        <f t="shared" si="0"/>
        <v>0</v>
      </c>
      <c r="D16" s="54"/>
      <c r="E16" s="20">
        <f t="shared" si="1"/>
        <v>0</v>
      </c>
      <c r="F16" s="54"/>
      <c r="G16" s="20">
        <f t="shared" si="2"/>
        <v>0</v>
      </c>
      <c r="H16" s="57"/>
      <c r="I16" s="20">
        <f t="shared" si="3"/>
        <v>0</v>
      </c>
      <c r="J16" s="75"/>
      <c r="K16" s="23"/>
      <c r="L16" s="75"/>
      <c r="M16" s="12"/>
      <c r="N16" s="60"/>
      <c r="O16" s="21">
        <f t="shared" si="4"/>
        <v>0</v>
      </c>
      <c r="P16" s="60"/>
      <c r="Q16" s="21">
        <f t="shared" si="5"/>
        <v>0</v>
      </c>
      <c r="R16" s="60"/>
      <c r="S16" s="21">
        <f t="shared" si="6"/>
        <v>0</v>
      </c>
      <c r="T16" s="60"/>
      <c r="U16" s="21">
        <f t="shared" si="7"/>
        <v>0</v>
      </c>
      <c r="V16" s="60"/>
      <c r="W16" s="21">
        <f t="shared" si="8"/>
        <v>0</v>
      </c>
      <c r="X16" s="60"/>
      <c r="Y16" s="21">
        <f t="shared" si="9"/>
        <v>0</v>
      </c>
      <c r="Z16" s="60"/>
      <c r="AA16" s="21">
        <f t="shared" si="10"/>
        <v>0</v>
      </c>
      <c r="AB16" s="60"/>
      <c r="AC16" s="21">
        <f t="shared" si="11"/>
        <v>0</v>
      </c>
      <c r="AD16" s="60"/>
      <c r="AE16" s="21">
        <f t="shared" si="12"/>
        <v>0</v>
      </c>
      <c r="AF16" s="60"/>
      <c r="AG16" s="21">
        <f t="shared" si="13"/>
        <v>0</v>
      </c>
      <c r="AH16" s="60"/>
      <c r="AI16" s="21">
        <f t="shared" si="14"/>
        <v>0</v>
      </c>
      <c r="AJ16" s="60"/>
      <c r="AK16" s="21">
        <f t="shared" si="15"/>
        <v>0</v>
      </c>
      <c r="AL16" s="60"/>
      <c r="AM16" s="21">
        <f t="shared" si="16"/>
        <v>0</v>
      </c>
      <c r="AN16" s="60"/>
      <c r="AO16" s="21">
        <f t="shared" si="17"/>
        <v>0</v>
      </c>
      <c r="AP16" s="60"/>
      <c r="AQ16" s="21">
        <f t="shared" si="18"/>
        <v>0</v>
      </c>
      <c r="AR16" s="60"/>
      <c r="AS16" s="21">
        <f t="shared" si="19"/>
        <v>0</v>
      </c>
      <c r="AT16" s="60"/>
      <c r="AU16" s="21">
        <f t="shared" si="20"/>
        <v>0</v>
      </c>
      <c r="AV16" s="60"/>
      <c r="AW16" s="21">
        <f t="shared" si="21"/>
        <v>0</v>
      </c>
      <c r="AX16" s="60"/>
      <c r="AY16" s="21">
        <f t="shared" si="22"/>
        <v>0</v>
      </c>
      <c r="AZ16" s="60"/>
      <c r="BA16" s="21">
        <f t="shared" si="23"/>
        <v>0</v>
      </c>
      <c r="BB16" s="60"/>
      <c r="BC16" s="21">
        <f t="shared" si="24"/>
        <v>0</v>
      </c>
      <c r="BD16" s="60"/>
      <c r="BE16" s="21">
        <f t="shared" si="25"/>
        <v>0</v>
      </c>
      <c r="BF16" s="60"/>
      <c r="BG16" s="21">
        <f t="shared" si="26"/>
        <v>0</v>
      </c>
      <c r="BH16" s="60"/>
      <c r="BI16" s="21">
        <f t="shared" si="27"/>
        <v>0</v>
      </c>
      <c r="BJ16" s="60"/>
      <c r="BK16" s="21">
        <f t="shared" si="28"/>
        <v>0</v>
      </c>
      <c r="BL16" s="60"/>
      <c r="BM16" s="21">
        <f t="shared" si="29"/>
        <v>0</v>
      </c>
      <c r="BN16" s="23">
        <f t="shared" si="30"/>
        <v>0</v>
      </c>
      <c r="BO16" s="57"/>
      <c r="BP16" s="12">
        <f t="shared" si="31"/>
        <v>0</v>
      </c>
      <c r="BQ16" s="30" t="str">
        <f t="shared" si="32"/>
        <v>0</v>
      </c>
      <c r="BR16" s="12"/>
      <c r="BS16" s="12"/>
      <c r="BT16" s="24"/>
    </row>
    <row r="17" spans="1:72" hidden="1" x14ac:dyDescent="0.25">
      <c r="A17" s="48"/>
      <c r="B17" s="51"/>
      <c r="C17" s="20">
        <f t="shared" si="0"/>
        <v>0</v>
      </c>
      <c r="D17" s="54"/>
      <c r="E17" s="20">
        <f t="shared" si="1"/>
        <v>0</v>
      </c>
      <c r="F17" s="54"/>
      <c r="G17" s="20">
        <f t="shared" si="2"/>
        <v>0</v>
      </c>
      <c r="H17" s="57"/>
      <c r="I17" s="20">
        <f t="shared" si="3"/>
        <v>0</v>
      </c>
      <c r="J17" s="75"/>
      <c r="K17" s="23"/>
      <c r="L17" s="75"/>
      <c r="M17" s="12"/>
      <c r="N17" s="60"/>
      <c r="O17" s="21">
        <f t="shared" si="4"/>
        <v>0</v>
      </c>
      <c r="P17" s="60"/>
      <c r="Q17" s="21">
        <f t="shared" si="5"/>
        <v>0</v>
      </c>
      <c r="R17" s="60"/>
      <c r="S17" s="21">
        <f t="shared" si="6"/>
        <v>0</v>
      </c>
      <c r="T17" s="60"/>
      <c r="U17" s="21">
        <f t="shared" si="7"/>
        <v>0</v>
      </c>
      <c r="V17" s="60"/>
      <c r="W17" s="21">
        <f t="shared" si="8"/>
        <v>0</v>
      </c>
      <c r="X17" s="60"/>
      <c r="Y17" s="21">
        <f t="shared" si="9"/>
        <v>0</v>
      </c>
      <c r="Z17" s="60"/>
      <c r="AA17" s="21">
        <f t="shared" si="10"/>
        <v>0</v>
      </c>
      <c r="AB17" s="60"/>
      <c r="AC17" s="21">
        <f t="shared" si="11"/>
        <v>0</v>
      </c>
      <c r="AD17" s="60"/>
      <c r="AE17" s="21">
        <f t="shared" si="12"/>
        <v>0</v>
      </c>
      <c r="AF17" s="60"/>
      <c r="AG17" s="21">
        <f t="shared" si="13"/>
        <v>0</v>
      </c>
      <c r="AH17" s="60"/>
      <c r="AI17" s="21">
        <f t="shared" si="14"/>
        <v>0</v>
      </c>
      <c r="AJ17" s="60"/>
      <c r="AK17" s="21">
        <f t="shared" si="15"/>
        <v>0</v>
      </c>
      <c r="AL17" s="60"/>
      <c r="AM17" s="21">
        <f t="shared" si="16"/>
        <v>0</v>
      </c>
      <c r="AN17" s="60"/>
      <c r="AO17" s="21">
        <f t="shared" si="17"/>
        <v>0</v>
      </c>
      <c r="AP17" s="60"/>
      <c r="AQ17" s="21">
        <f t="shared" si="18"/>
        <v>0</v>
      </c>
      <c r="AR17" s="60"/>
      <c r="AS17" s="21">
        <f t="shared" si="19"/>
        <v>0</v>
      </c>
      <c r="AT17" s="60"/>
      <c r="AU17" s="21">
        <f t="shared" si="20"/>
        <v>0</v>
      </c>
      <c r="AV17" s="60"/>
      <c r="AW17" s="21">
        <f t="shared" si="21"/>
        <v>0</v>
      </c>
      <c r="AX17" s="60"/>
      <c r="AY17" s="21">
        <f t="shared" si="22"/>
        <v>0</v>
      </c>
      <c r="AZ17" s="60"/>
      <c r="BA17" s="21">
        <f t="shared" si="23"/>
        <v>0</v>
      </c>
      <c r="BB17" s="60"/>
      <c r="BC17" s="21">
        <f t="shared" si="24"/>
        <v>0</v>
      </c>
      <c r="BD17" s="60"/>
      <c r="BE17" s="21">
        <f t="shared" si="25"/>
        <v>0</v>
      </c>
      <c r="BF17" s="60"/>
      <c r="BG17" s="21">
        <f t="shared" si="26"/>
        <v>0</v>
      </c>
      <c r="BH17" s="60"/>
      <c r="BI17" s="21">
        <f t="shared" si="27"/>
        <v>0</v>
      </c>
      <c r="BJ17" s="60"/>
      <c r="BK17" s="21">
        <f t="shared" si="28"/>
        <v>0</v>
      </c>
      <c r="BL17" s="60"/>
      <c r="BM17" s="21">
        <f t="shared" si="29"/>
        <v>0</v>
      </c>
      <c r="BN17" s="23">
        <f t="shared" si="30"/>
        <v>0</v>
      </c>
      <c r="BO17" s="57"/>
      <c r="BP17" s="12">
        <f t="shared" si="31"/>
        <v>0</v>
      </c>
      <c r="BQ17" s="30" t="str">
        <f t="shared" si="32"/>
        <v>0</v>
      </c>
      <c r="BR17" s="12"/>
      <c r="BS17" s="12"/>
      <c r="BT17" s="24"/>
    </row>
    <row r="18" spans="1:72" hidden="1" x14ac:dyDescent="0.25">
      <c r="A18" s="48"/>
      <c r="B18" s="51"/>
      <c r="C18" s="20">
        <f t="shared" si="0"/>
        <v>0</v>
      </c>
      <c r="D18" s="54"/>
      <c r="E18" s="20">
        <f t="shared" si="1"/>
        <v>0</v>
      </c>
      <c r="F18" s="54"/>
      <c r="G18" s="20">
        <f t="shared" si="2"/>
        <v>0</v>
      </c>
      <c r="H18" s="57"/>
      <c r="I18" s="20">
        <f t="shared" si="3"/>
        <v>0</v>
      </c>
      <c r="J18" s="75"/>
      <c r="K18" s="23"/>
      <c r="L18" s="75"/>
      <c r="M18" s="12"/>
      <c r="N18" s="60"/>
      <c r="O18" s="21">
        <f t="shared" si="4"/>
        <v>0</v>
      </c>
      <c r="P18" s="60"/>
      <c r="Q18" s="21">
        <f t="shared" si="5"/>
        <v>0</v>
      </c>
      <c r="R18" s="60"/>
      <c r="S18" s="21">
        <f t="shared" si="6"/>
        <v>0</v>
      </c>
      <c r="T18" s="60"/>
      <c r="U18" s="21">
        <f t="shared" si="7"/>
        <v>0</v>
      </c>
      <c r="V18" s="60"/>
      <c r="W18" s="21">
        <f t="shared" si="8"/>
        <v>0</v>
      </c>
      <c r="X18" s="60"/>
      <c r="Y18" s="21">
        <f t="shared" si="9"/>
        <v>0</v>
      </c>
      <c r="Z18" s="60"/>
      <c r="AA18" s="21">
        <f t="shared" si="10"/>
        <v>0</v>
      </c>
      <c r="AB18" s="60"/>
      <c r="AC18" s="21">
        <f t="shared" si="11"/>
        <v>0</v>
      </c>
      <c r="AD18" s="60"/>
      <c r="AE18" s="21">
        <f t="shared" si="12"/>
        <v>0</v>
      </c>
      <c r="AF18" s="60"/>
      <c r="AG18" s="21">
        <f t="shared" si="13"/>
        <v>0</v>
      </c>
      <c r="AH18" s="60"/>
      <c r="AI18" s="21">
        <f t="shared" si="14"/>
        <v>0</v>
      </c>
      <c r="AJ18" s="60"/>
      <c r="AK18" s="21">
        <f t="shared" si="15"/>
        <v>0</v>
      </c>
      <c r="AL18" s="60"/>
      <c r="AM18" s="21">
        <f t="shared" si="16"/>
        <v>0</v>
      </c>
      <c r="AN18" s="60"/>
      <c r="AO18" s="21">
        <f t="shared" si="17"/>
        <v>0</v>
      </c>
      <c r="AP18" s="60"/>
      <c r="AQ18" s="21">
        <f t="shared" si="18"/>
        <v>0</v>
      </c>
      <c r="AR18" s="60"/>
      <c r="AS18" s="21">
        <f t="shared" si="19"/>
        <v>0</v>
      </c>
      <c r="AT18" s="60"/>
      <c r="AU18" s="21">
        <f t="shared" si="20"/>
        <v>0</v>
      </c>
      <c r="AV18" s="60"/>
      <c r="AW18" s="21">
        <f t="shared" si="21"/>
        <v>0</v>
      </c>
      <c r="AX18" s="60"/>
      <c r="AY18" s="21">
        <f t="shared" si="22"/>
        <v>0</v>
      </c>
      <c r="AZ18" s="60"/>
      <c r="BA18" s="21">
        <f t="shared" si="23"/>
        <v>0</v>
      </c>
      <c r="BB18" s="60"/>
      <c r="BC18" s="21">
        <f t="shared" si="24"/>
        <v>0</v>
      </c>
      <c r="BD18" s="60"/>
      <c r="BE18" s="21">
        <f t="shared" si="25"/>
        <v>0</v>
      </c>
      <c r="BF18" s="60"/>
      <c r="BG18" s="21">
        <f t="shared" si="26"/>
        <v>0</v>
      </c>
      <c r="BH18" s="60"/>
      <c r="BI18" s="21">
        <f t="shared" si="27"/>
        <v>0</v>
      </c>
      <c r="BJ18" s="60"/>
      <c r="BK18" s="21">
        <f t="shared" si="28"/>
        <v>0</v>
      </c>
      <c r="BL18" s="60"/>
      <c r="BM18" s="21">
        <f t="shared" si="29"/>
        <v>0</v>
      </c>
      <c r="BN18" s="23">
        <f t="shared" si="30"/>
        <v>0</v>
      </c>
      <c r="BO18" s="57"/>
      <c r="BP18" s="12">
        <f t="shared" si="31"/>
        <v>0</v>
      </c>
      <c r="BQ18" s="30" t="str">
        <f t="shared" si="32"/>
        <v>0</v>
      </c>
      <c r="BR18" s="12"/>
      <c r="BS18" s="12"/>
      <c r="BT18" s="24"/>
    </row>
    <row r="19" spans="1:72" hidden="1" x14ac:dyDescent="0.25">
      <c r="A19" s="48"/>
      <c r="B19" s="51"/>
      <c r="C19" s="20">
        <f t="shared" si="0"/>
        <v>0</v>
      </c>
      <c r="D19" s="54"/>
      <c r="E19" s="20">
        <f t="shared" si="1"/>
        <v>0</v>
      </c>
      <c r="F19" s="54"/>
      <c r="G19" s="20">
        <f t="shared" si="2"/>
        <v>0</v>
      </c>
      <c r="H19" s="57"/>
      <c r="I19" s="20">
        <f t="shared" si="3"/>
        <v>0</v>
      </c>
      <c r="J19" s="75"/>
      <c r="K19" s="23"/>
      <c r="L19" s="75"/>
      <c r="M19" s="12"/>
      <c r="N19" s="60"/>
      <c r="O19" s="21">
        <f t="shared" si="4"/>
        <v>0</v>
      </c>
      <c r="P19" s="60"/>
      <c r="Q19" s="21">
        <f t="shared" si="5"/>
        <v>0</v>
      </c>
      <c r="R19" s="60"/>
      <c r="S19" s="21">
        <f t="shared" si="6"/>
        <v>0</v>
      </c>
      <c r="T19" s="60"/>
      <c r="U19" s="21">
        <f t="shared" si="7"/>
        <v>0</v>
      </c>
      <c r="V19" s="60"/>
      <c r="W19" s="21">
        <f t="shared" si="8"/>
        <v>0</v>
      </c>
      <c r="X19" s="60"/>
      <c r="Y19" s="21">
        <f t="shared" si="9"/>
        <v>0</v>
      </c>
      <c r="Z19" s="60"/>
      <c r="AA19" s="21">
        <f t="shared" si="10"/>
        <v>0</v>
      </c>
      <c r="AB19" s="60"/>
      <c r="AC19" s="21">
        <f t="shared" si="11"/>
        <v>0</v>
      </c>
      <c r="AD19" s="60"/>
      <c r="AE19" s="21">
        <f t="shared" si="12"/>
        <v>0</v>
      </c>
      <c r="AF19" s="60"/>
      <c r="AG19" s="21">
        <f t="shared" si="13"/>
        <v>0</v>
      </c>
      <c r="AH19" s="60"/>
      <c r="AI19" s="21">
        <f t="shared" si="14"/>
        <v>0</v>
      </c>
      <c r="AJ19" s="60"/>
      <c r="AK19" s="21">
        <f t="shared" si="15"/>
        <v>0</v>
      </c>
      <c r="AL19" s="60"/>
      <c r="AM19" s="21">
        <f t="shared" si="16"/>
        <v>0</v>
      </c>
      <c r="AN19" s="60"/>
      <c r="AO19" s="21">
        <f t="shared" si="17"/>
        <v>0</v>
      </c>
      <c r="AP19" s="60"/>
      <c r="AQ19" s="21">
        <f t="shared" si="18"/>
        <v>0</v>
      </c>
      <c r="AR19" s="60"/>
      <c r="AS19" s="21">
        <f t="shared" si="19"/>
        <v>0</v>
      </c>
      <c r="AT19" s="60"/>
      <c r="AU19" s="21">
        <f t="shared" si="20"/>
        <v>0</v>
      </c>
      <c r="AV19" s="60"/>
      <c r="AW19" s="21">
        <f t="shared" si="21"/>
        <v>0</v>
      </c>
      <c r="AX19" s="60"/>
      <c r="AY19" s="21">
        <f t="shared" si="22"/>
        <v>0</v>
      </c>
      <c r="AZ19" s="60"/>
      <c r="BA19" s="21">
        <f t="shared" si="23"/>
        <v>0</v>
      </c>
      <c r="BB19" s="60"/>
      <c r="BC19" s="21">
        <f t="shared" si="24"/>
        <v>0</v>
      </c>
      <c r="BD19" s="60"/>
      <c r="BE19" s="21">
        <f t="shared" si="25"/>
        <v>0</v>
      </c>
      <c r="BF19" s="60"/>
      <c r="BG19" s="21">
        <f t="shared" si="26"/>
        <v>0</v>
      </c>
      <c r="BH19" s="60"/>
      <c r="BI19" s="21">
        <f t="shared" si="27"/>
        <v>0</v>
      </c>
      <c r="BJ19" s="60"/>
      <c r="BK19" s="21">
        <f t="shared" si="28"/>
        <v>0</v>
      </c>
      <c r="BL19" s="60"/>
      <c r="BM19" s="21">
        <f t="shared" si="29"/>
        <v>0</v>
      </c>
      <c r="BN19" s="23">
        <f t="shared" si="30"/>
        <v>0</v>
      </c>
      <c r="BO19" s="57"/>
      <c r="BP19" s="12">
        <f t="shared" si="31"/>
        <v>0</v>
      </c>
      <c r="BQ19" s="30" t="str">
        <f t="shared" si="32"/>
        <v>0</v>
      </c>
      <c r="BR19" s="12"/>
      <c r="BS19" s="12"/>
      <c r="BT19" s="24"/>
    </row>
    <row r="20" spans="1:72" hidden="1" x14ac:dyDescent="0.25">
      <c r="A20" s="48"/>
      <c r="B20" s="51"/>
      <c r="C20" s="20">
        <f t="shared" si="0"/>
        <v>0</v>
      </c>
      <c r="D20" s="54"/>
      <c r="E20" s="20">
        <f t="shared" si="1"/>
        <v>0</v>
      </c>
      <c r="F20" s="54"/>
      <c r="G20" s="20">
        <f t="shared" si="2"/>
        <v>0</v>
      </c>
      <c r="H20" s="57"/>
      <c r="I20" s="20">
        <f t="shared" si="3"/>
        <v>0</v>
      </c>
      <c r="J20" s="75"/>
      <c r="K20" s="23"/>
      <c r="L20" s="75"/>
      <c r="M20" s="12"/>
      <c r="N20" s="60"/>
      <c r="O20" s="21">
        <f t="shared" si="4"/>
        <v>0</v>
      </c>
      <c r="P20" s="60"/>
      <c r="Q20" s="21">
        <f t="shared" si="5"/>
        <v>0</v>
      </c>
      <c r="R20" s="60"/>
      <c r="S20" s="21">
        <f t="shared" si="6"/>
        <v>0</v>
      </c>
      <c r="T20" s="60"/>
      <c r="U20" s="21">
        <f t="shared" si="7"/>
        <v>0</v>
      </c>
      <c r="V20" s="60"/>
      <c r="W20" s="21">
        <f t="shared" si="8"/>
        <v>0</v>
      </c>
      <c r="X20" s="60"/>
      <c r="Y20" s="21">
        <f t="shared" si="9"/>
        <v>0</v>
      </c>
      <c r="Z20" s="60"/>
      <c r="AA20" s="21">
        <f t="shared" si="10"/>
        <v>0</v>
      </c>
      <c r="AB20" s="60"/>
      <c r="AC20" s="21">
        <f t="shared" si="11"/>
        <v>0</v>
      </c>
      <c r="AD20" s="60"/>
      <c r="AE20" s="21">
        <f t="shared" si="12"/>
        <v>0</v>
      </c>
      <c r="AF20" s="60"/>
      <c r="AG20" s="21">
        <f t="shared" si="13"/>
        <v>0</v>
      </c>
      <c r="AH20" s="60"/>
      <c r="AI20" s="21">
        <f t="shared" si="14"/>
        <v>0</v>
      </c>
      <c r="AJ20" s="60"/>
      <c r="AK20" s="21">
        <f t="shared" si="15"/>
        <v>0</v>
      </c>
      <c r="AL20" s="60"/>
      <c r="AM20" s="21">
        <f t="shared" si="16"/>
        <v>0</v>
      </c>
      <c r="AN20" s="60"/>
      <c r="AO20" s="21">
        <f t="shared" si="17"/>
        <v>0</v>
      </c>
      <c r="AP20" s="60"/>
      <c r="AQ20" s="21">
        <f t="shared" si="18"/>
        <v>0</v>
      </c>
      <c r="AR20" s="60"/>
      <c r="AS20" s="21">
        <f t="shared" si="19"/>
        <v>0</v>
      </c>
      <c r="AT20" s="60"/>
      <c r="AU20" s="21">
        <f t="shared" si="20"/>
        <v>0</v>
      </c>
      <c r="AV20" s="60"/>
      <c r="AW20" s="21">
        <f t="shared" si="21"/>
        <v>0</v>
      </c>
      <c r="AX20" s="60"/>
      <c r="AY20" s="21">
        <f t="shared" si="22"/>
        <v>0</v>
      </c>
      <c r="AZ20" s="60"/>
      <c r="BA20" s="21">
        <f t="shared" si="23"/>
        <v>0</v>
      </c>
      <c r="BB20" s="60"/>
      <c r="BC20" s="21">
        <f t="shared" si="24"/>
        <v>0</v>
      </c>
      <c r="BD20" s="60"/>
      <c r="BE20" s="21">
        <f t="shared" si="25"/>
        <v>0</v>
      </c>
      <c r="BF20" s="60"/>
      <c r="BG20" s="21">
        <f t="shared" si="26"/>
        <v>0</v>
      </c>
      <c r="BH20" s="60"/>
      <c r="BI20" s="21">
        <f t="shared" si="27"/>
        <v>0</v>
      </c>
      <c r="BJ20" s="60"/>
      <c r="BK20" s="21">
        <f t="shared" si="28"/>
        <v>0</v>
      </c>
      <c r="BL20" s="60"/>
      <c r="BM20" s="21">
        <f t="shared" si="29"/>
        <v>0</v>
      </c>
      <c r="BN20" s="23">
        <f t="shared" si="30"/>
        <v>0</v>
      </c>
      <c r="BO20" s="57"/>
      <c r="BP20" s="12">
        <f t="shared" si="31"/>
        <v>0</v>
      </c>
      <c r="BQ20" s="30" t="str">
        <f t="shared" si="32"/>
        <v>0</v>
      </c>
      <c r="BR20" s="12"/>
      <c r="BS20" s="12"/>
      <c r="BT20" s="24"/>
    </row>
    <row r="21" spans="1:72" hidden="1" x14ac:dyDescent="0.25">
      <c r="A21" s="48"/>
      <c r="B21" s="51"/>
      <c r="C21" s="20">
        <f t="shared" si="0"/>
        <v>0</v>
      </c>
      <c r="D21" s="54"/>
      <c r="E21" s="20">
        <f t="shared" si="1"/>
        <v>0</v>
      </c>
      <c r="F21" s="54"/>
      <c r="G21" s="20">
        <f t="shared" si="2"/>
        <v>0</v>
      </c>
      <c r="H21" s="57"/>
      <c r="I21" s="20">
        <f t="shared" si="3"/>
        <v>0</v>
      </c>
      <c r="J21" s="75"/>
      <c r="K21" s="23"/>
      <c r="L21" s="75"/>
      <c r="M21" s="12"/>
      <c r="N21" s="60"/>
      <c r="O21" s="21">
        <f t="shared" si="4"/>
        <v>0</v>
      </c>
      <c r="P21" s="60"/>
      <c r="Q21" s="21">
        <f t="shared" si="5"/>
        <v>0</v>
      </c>
      <c r="R21" s="60"/>
      <c r="S21" s="21">
        <f t="shared" si="6"/>
        <v>0</v>
      </c>
      <c r="T21" s="60"/>
      <c r="U21" s="21">
        <f t="shared" si="7"/>
        <v>0</v>
      </c>
      <c r="V21" s="60"/>
      <c r="W21" s="21">
        <f t="shared" si="8"/>
        <v>0</v>
      </c>
      <c r="X21" s="60"/>
      <c r="Y21" s="21">
        <f t="shared" si="9"/>
        <v>0</v>
      </c>
      <c r="Z21" s="60"/>
      <c r="AA21" s="21">
        <f t="shared" si="10"/>
        <v>0</v>
      </c>
      <c r="AB21" s="60"/>
      <c r="AC21" s="21">
        <f t="shared" si="11"/>
        <v>0</v>
      </c>
      <c r="AD21" s="60"/>
      <c r="AE21" s="21">
        <f t="shared" si="12"/>
        <v>0</v>
      </c>
      <c r="AF21" s="60"/>
      <c r="AG21" s="21">
        <f t="shared" si="13"/>
        <v>0</v>
      </c>
      <c r="AH21" s="60"/>
      <c r="AI21" s="21">
        <f t="shared" si="14"/>
        <v>0</v>
      </c>
      <c r="AJ21" s="60"/>
      <c r="AK21" s="21">
        <f t="shared" si="15"/>
        <v>0</v>
      </c>
      <c r="AL21" s="60"/>
      <c r="AM21" s="21">
        <f t="shared" si="16"/>
        <v>0</v>
      </c>
      <c r="AN21" s="60"/>
      <c r="AO21" s="21">
        <f t="shared" si="17"/>
        <v>0</v>
      </c>
      <c r="AP21" s="60"/>
      <c r="AQ21" s="21">
        <f t="shared" si="18"/>
        <v>0</v>
      </c>
      <c r="AR21" s="60"/>
      <c r="AS21" s="21">
        <f t="shared" si="19"/>
        <v>0</v>
      </c>
      <c r="AT21" s="60"/>
      <c r="AU21" s="21">
        <f t="shared" si="20"/>
        <v>0</v>
      </c>
      <c r="AV21" s="60"/>
      <c r="AW21" s="21">
        <f t="shared" si="21"/>
        <v>0</v>
      </c>
      <c r="AX21" s="60"/>
      <c r="AY21" s="21">
        <f t="shared" si="22"/>
        <v>0</v>
      </c>
      <c r="AZ21" s="60"/>
      <c r="BA21" s="21">
        <f t="shared" si="23"/>
        <v>0</v>
      </c>
      <c r="BB21" s="60"/>
      <c r="BC21" s="21">
        <f t="shared" si="24"/>
        <v>0</v>
      </c>
      <c r="BD21" s="60"/>
      <c r="BE21" s="21">
        <f t="shared" si="25"/>
        <v>0</v>
      </c>
      <c r="BF21" s="60"/>
      <c r="BG21" s="21">
        <f t="shared" si="26"/>
        <v>0</v>
      </c>
      <c r="BH21" s="60"/>
      <c r="BI21" s="21">
        <f t="shared" si="27"/>
        <v>0</v>
      </c>
      <c r="BJ21" s="60"/>
      <c r="BK21" s="21">
        <f t="shared" si="28"/>
        <v>0</v>
      </c>
      <c r="BL21" s="60"/>
      <c r="BM21" s="21">
        <f t="shared" si="29"/>
        <v>0</v>
      </c>
      <c r="BN21" s="23">
        <f t="shared" si="30"/>
        <v>0</v>
      </c>
      <c r="BO21" s="57"/>
      <c r="BP21" s="12">
        <f t="shared" si="31"/>
        <v>0</v>
      </c>
      <c r="BQ21" s="30" t="str">
        <f t="shared" si="32"/>
        <v>0</v>
      </c>
      <c r="BR21" s="12"/>
      <c r="BS21" s="12"/>
      <c r="BT21" s="24"/>
    </row>
    <row r="22" spans="1:72" hidden="1" x14ac:dyDescent="0.25">
      <c r="A22" s="48"/>
      <c r="B22" s="51"/>
      <c r="C22" s="20">
        <f t="shared" si="0"/>
        <v>0</v>
      </c>
      <c r="D22" s="54"/>
      <c r="E22" s="20">
        <f t="shared" si="1"/>
        <v>0</v>
      </c>
      <c r="F22" s="54"/>
      <c r="G22" s="20">
        <f t="shared" si="2"/>
        <v>0</v>
      </c>
      <c r="H22" s="57"/>
      <c r="I22" s="20">
        <f t="shared" si="3"/>
        <v>0</v>
      </c>
      <c r="J22" s="75"/>
      <c r="K22" s="23"/>
      <c r="L22" s="75"/>
      <c r="M22" s="12"/>
      <c r="N22" s="60"/>
      <c r="O22" s="21">
        <f t="shared" si="4"/>
        <v>0</v>
      </c>
      <c r="P22" s="60"/>
      <c r="Q22" s="21">
        <f t="shared" si="5"/>
        <v>0</v>
      </c>
      <c r="R22" s="60"/>
      <c r="S22" s="21">
        <f t="shared" si="6"/>
        <v>0</v>
      </c>
      <c r="T22" s="60"/>
      <c r="U22" s="21">
        <f t="shared" si="7"/>
        <v>0</v>
      </c>
      <c r="V22" s="60"/>
      <c r="W22" s="21">
        <f t="shared" si="8"/>
        <v>0</v>
      </c>
      <c r="X22" s="60"/>
      <c r="Y22" s="21">
        <f t="shared" si="9"/>
        <v>0</v>
      </c>
      <c r="Z22" s="60"/>
      <c r="AA22" s="21">
        <f t="shared" si="10"/>
        <v>0</v>
      </c>
      <c r="AB22" s="60"/>
      <c r="AC22" s="21">
        <f t="shared" si="11"/>
        <v>0</v>
      </c>
      <c r="AD22" s="60"/>
      <c r="AE22" s="21">
        <f t="shared" si="12"/>
        <v>0</v>
      </c>
      <c r="AF22" s="60"/>
      <c r="AG22" s="21">
        <f t="shared" si="13"/>
        <v>0</v>
      </c>
      <c r="AH22" s="60"/>
      <c r="AI22" s="21">
        <f t="shared" si="14"/>
        <v>0</v>
      </c>
      <c r="AJ22" s="60"/>
      <c r="AK22" s="21">
        <f t="shared" si="15"/>
        <v>0</v>
      </c>
      <c r="AL22" s="60"/>
      <c r="AM22" s="21">
        <f t="shared" si="16"/>
        <v>0</v>
      </c>
      <c r="AN22" s="60"/>
      <c r="AO22" s="21">
        <f t="shared" si="17"/>
        <v>0</v>
      </c>
      <c r="AP22" s="60"/>
      <c r="AQ22" s="21">
        <f t="shared" si="18"/>
        <v>0</v>
      </c>
      <c r="AR22" s="60"/>
      <c r="AS22" s="21">
        <f t="shared" si="19"/>
        <v>0</v>
      </c>
      <c r="AT22" s="60"/>
      <c r="AU22" s="21">
        <f t="shared" si="20"/>
        <v>0</v>
      </c>
      <c r="AV22" s="60"/>
      <c r="AW22" s="21">
        <f t="shared" si="21"/>
        <v>0</v>
      </c>
      <c r="AX22" s="60"/>
      <c r="AY22" s="21">
        <f t="shared" si="22"/>
        <v>0</v>
      </c>
      <c r="AZ22" s="60"/>
      <c r="BA22" s="21">
        <f t="shared" si="23"/>
        <v>0</v>
      </c>
      <c r="BB22" s="60"/>
      <c r="BC22" s="21">
        <f t="shared" si="24"/>
        <v>0</v>
      </c>
      <c r="BD22" s="60"/>
      <c r="BE22" s="21">
        <f t="shared" si="25"/>
        <v>0</v>
      </c>
      <c r="BF22" s="60"/>
      <c r="BG22" s="21">
        <f t="shared" si="26"/>
        <v>0</v>
      </c>
      <c r="BH22" s="60"/>
      <c r="BI22" s="21">
        <f t="shared" si="27"/>
        <v>0</v>
      </c>
      <c r="BJ22" s="60"/>
      <c r="BK22" s="21">
        <f t="shared" si="28"/>
        <v>0</v>
      </c>
      <c r="BL22" s="60"/>
      <c r="BM22" s="21">
        <f t="shared" si="29"/>
        <v>0</v>
      </c>
      <c r="BN22" s="23">
        <f t="shared" si="30"/>
        <v>0</v>
      </c>
      <c r="BO22" s="57"/>
      <c r="BP22" s="12">
        <f t="shared" si="31"/>
        <v>0</v>
      </c>
      <c r="BQ22" s="30" t="str">
        <f t="shared" si="32"/>
        <v>0</v>
      </c>
      <c r="BR22" s="12"/>
      <c r="BS22" s="12"/>
      <c r="BT22" s="24"/>
    </row>
    <row r="23" spans="1:72" hidden="1" x14ac:dyDescent="0.25">
      <c r="A23" s="48"/>
      <c r="B23" s="51"/>
      <c r="C23" s="20">
        <f t="shared" si="0"/>
        <v>0</v>
      </c>
      <c r="D23" s="54"/>
      <c r="E23" s="20">
        <f t="shared" si="1"/>
        <v>0</v>
      </c>
      <c r="F23" s="54"/>
      <c r="G23" s="20">
        <f t="shared" si="2"/>
        <v>0</v>
      </c>
      <c r="H23" s="57"/>
      <c r="I23" s="20">
        <f t="shared" si="3"/>
        <v>0</v>
      </c>
      <c r="J23" s="75"/>
      <c r="K23" s="23"/>
      <c r="L23" s="75"/>
      <c r="M23" s="12"/>
      <c r="N23" s="60"/>
      <c r="O23" s="21">
        <f t="shared" si="4"/>
        <v>0</v>
      </c>
      <c r="P23" s="60"/>
      <c r="Q23" s="21">
        <f t="shared" si="5"/>
        <v>0</v>
      </c>
      <c r="R23" s="60"/>
      <c r="S23" s="21">
        <f t="shared" si="6"/>
        <v>0</v>
      </c>
      <c r="T23" s="60"/>
      <c r="U23" s="21">
        <f t="shared" si="7"/>
        <v>0</v>
      </c>
      <c r="V23" s="60"/>
      <c r="W23" s="21">
        <f t="shared" si="8"/>
        <v>0</v>
      </c>
      <c r="X23" s="60"/>
      <c r="Y23" s="21">
        <f t="shared" si="9"/>
        <v>0</v>
      </c>
      <c r="Z23" s="60"/>
      <c r="AA23" s="21">
        <f t="shared" si="10"/>
        <v>0</v>
      </c>
      <c r="AB23" s="60"/>
      <c r="AC23" s="21">
        <f t="shared" si="11"/>
        <v>0</v>
      </c>
      <c r="AD23" s="60"/>
      <c r="AE23" s="21">
        <f t="shared" si="12"/>
        <v>0</v>
      </c>
      <c r="AF23" s="60"/>
      <c r="AG23" s="21">
        <f t="shared" si="13"/>
        <v>0</v>
      </c>
      <c r="AH23" s="60"/>
      <c r="AI23" s="21">
        <f t="shared" si="14"/>
        <v>0</v>
      </c>
      <c r="AJ23" s="60"/>
      <c r="AK23" s="21">
        <f t="shared" si="15"/>
        <v>0</v>
      </c>
      <c r="AL23" s="60"/>
      <c r="AM23" s="21">
        <f t="shared" si="16"/>
        <v>0</v>
      </c>
      <c r="AN23" s="60"/>
      <c r="AO23" s="21">
        <f t="shared" si="17"/>
        <v>0</v>
      </c>
      <c r="AP23" s="60"/>
      <c r="AQ23" s="21">
        <f t="shared" si="18"/>
        <v>0</v>
      </c>
      <c r="AR23" s="60"/>
      <c r="AS23" s="21">
        <f t="shared" si="19"/>
        <v>0</v>
      </c>
      <c r="AT23" s="60"/>
      <c r="AU23" s="21">
        <f t="shared" si="20"/>
        <v>0</v>
      </c>
      <c r="AV23" s="60"/>
      <c r="AW23" s="21">
        <f t="shared" si="21"/>
        <v>0</v>
      </c>
      <c r="AX23" s="60"/>
      <c r="AY23" s="21">
        <f t="shared" si="22"/>
        <v>0</v>
      </c>
      <c r="AZ23" s="60"/>
      <c r="BA23" s="21">
        <f t="shared" si="23"/>
        <v>0</v>
      </c>
      <c r="BB23" s="60"/>
      <c r="BC23" s="21">
        <f t="shared" si="24"/>
        <v>0</v>
      </c>
      <c r="BD23" s="60"/>
      <c r="BE23" s="21">
        <f t="shared" si="25"/>
        <v>0</v>
      </c>
      <c r="BF23" s="60"/>
      <c r="BG23" s="21">
        <f t="shared" si="26"/>
        <v>0</v>
      </c>
      <c r="BH23" s="60"/>
      <c r="BI23" s="21">
        <f t="shared" si="27"/>
        <v>0</v>
      </c>
      <c r="BJ23" s="60"/>
      <c r="BK23" s="21">
        <f t="shared" si="28"/>
        <v>0</v>
      </c>
      <c r="BL23" s="60"/>
      <c r="BM23" s="21">
        <f t="shared" si="29"/>
        <v>0</v>
      </c>
      <c r="BN23" s="23">
        <f t="shared" si="30"/>
        <v>0</v>
      </c>
      <c r="BO23" s="57"/>
      <c r="BP23" s="12">
        <f t="shared" si="31"/>
        <v>0</v>
      </c>
      <c r="BQ23" s="30" t="str">
        <f t="shared" si="32"/>
        <v>0</v>
      </c>
      <c r="BR23" s="12"/>
      <c r="BS23" s="12"/>
      <c r="BT23" s="24"/>
    </row>
    <row r="24" spans="1:72" hidden="1" x14ac:dyDescent="0.25">
      <c r="A24" s="48"/>
      <c r="B24" s="51"/>
      <c r="C24" s="20">
        <f t="shared" si="0"/>
        <v>0</v>
      </c>
      <c r="D24" s="54"/>
      <c r="E24" s="20">
        <f t="shared" si="1"/>
        <v>0</v>
      </c>
      <c r="F24" s="54"/>
      <c r="G24" s="20">
        <f t="shared" si="2"/>
        <v>0</v>
      </c>
      <c r="H24" s="57"/>
      <c r="I24" s="20">
        <f t="shared" si="3"/>
        <v>0</v>
      </c>
      <c r="J24" s="75"/>
      <c r="K24" s="23"/>
      <c r="L24" s="75"/>
      <c r="M24" s="12"/>
      <c r="N24" s="60"/>
      <c r="O24" s="21">
        <f t="shared" si="4"/>
        <v>0</v>
      </c>
      <c r="P24" s="60"/>
      <c r="Q24" s="21">
        <f t="shared" si="5"/>
        <v>0</v>
      </c>
      <c r="R24" s="60"/>
      <c r="S24" s="21">
        <f t="shared" si="6"/>
        <v>0</v>
      </c>
      <c r="T24" s="60"/>
      <c r="U24" s="21">
        <f t="shared" si="7"/>
        <v>0</v>
      </c>
      <c r="V24" s="60"/>
      <c r="W24" s="21">
        <f t="shared" si="8"/>
        <v>0</v>
      </c>
      <c r="X24" s="60"/>
      <c r="Y24" s="21">
        <f t="shared" si="9"/>
        <v>0</v>
      </c>
      <c r="Z24" s="60"/>
      <c r="AA24" s="21">
        <f t="shared" si="10"/>
        <v>0</v>
      </c>
      <c r="AB24" s="60"/>
      <c r="AC24" s="21">
        <f t="shared" si="11"/>
        <v>0</v>
      </c>
      <c r="AD24" s="60"/>
      <c r="AE24" s="21">
        <f t="shared" si="12"/>
        <v>0</v>
      </c>
      <c r="AF24" s="60"/>
      <c r="AG24" s="21">
        <f t="shared" si="13"/>
        <v>0</v>
      </c>
      <c r="AH24" s="60"/>
      <c r="AI24" s="21">
        <f t="shared" si="14"/>
        <v>0</v>
      </c>
      <c r="AJ24" s="60"/>
      <c r="AK24" s="21">
        <f t="shared" si="15"/>
        <v>0</v>
      </c>
      <c r="AL24" s="60"/>
      <c r="AM24" s="21">
        <f t="shared" si="16"/>
        <v>0</v>
      </c>
      <c r="AN24" s="60"/>
      <c r="AO24" s="21">
        <f t="shared" si="17"/>
        <v>0</v>
      </c>
      <c r="AP24" s="60"/>
      <c r="AQ24" s="21">
        <f t="shared" si="18"/>
        <v>0</v>
      </c>
      <c r="AR24" s="60"/>
      <c r="AS24" s="21">
        <f t="shared" si="19"/>
        <v>0</v>
      </c>
      <c r="AT24" s="60"/>
      <c r="AU24" s="21">
        <f t="shared" si="20"/>
        <v>0</v>
      </c>
      <c r="AV24" s="60"/>
      <c r="AW24" s="21">
        <f t="shared" si="21"/>
        <v>0</v>
      </c>
      <c r="AX24" s="60"/>
      <c r="AY24" s="21">
        <f t="shared" si="22"/>
        <v>0</v>
      </c>
      <c r="AZ24" s="60"/>
      <c r="BA24" s="21">
        <f t="shared" si="23"/>
        <v>0</v>
      </c>
      <c r="BB24" s="60"/>
      <c r="BC24" s="21">
        <f t="shared" si="24"/>
        <v>0</v>
      </c>
      <c r="BD24" s="60"/>
      <c r="BE24" s="21">
        <f t="shared" si="25"/>
        <v>0</v>
      </c>
      <c r="BF24" s="60"/>
      <c r="BG24" s="21">
        <f t="shared" si="26"/>
        <v>0</v>
      </c>
      <c r="BH24" s="60"/>
      <c r="BI24" s="21">
        <f t="shared" si="27"/>
        <v>0</v>
      </c>
      <c r="BJ24" s="60"/>
      <c r="BK24" s="21">
        <f t="shared" si="28"/>
        <v>0</v>
      </c>
      <c r="BL24" s="60"/>
      <c r="BM24" s="21">
        <f t="shared" si="29"/>
        <v>0</v>
      </c>
      <c r="BN24" s="23">
        <f t="shared" si="30"/>
        <v>0</v>
      </c>
      <c r="BO24" s="57"/>
      <c r="BP24" s="12">
        <f t="shared" si="31"/>
        <v>0</v>
      </c>
      <c r="BQ24" s="30" t="str">
        <f t="shared" si="32"/>
        <v>0</v>
      </c>
      <c r="BR24" s="12"/>
      <c r="BS24" s="12"/>
      <c r="BT24" s="24"/>
    </row>
    <row r="25" spans="1:72" hidden="1" x14ac:dyDescent="0.25">
      <c r="A25" s="48"/>
      <c r="B25" s="51"/>
      <c r="C25" s="20">
        <f t="shared" si="0"/>
        <v>0</v>
      </c>
      <c r="D25" s="54"/>
      <c r="E25" s="20">
        <f t="shared" si="1"/>
        <v>0</v>
      </c>
      <c r="F25" s="54"/>
      <c r="G25" s="20">
        <f t="shared" si="2"/>
        <v>0</v>
      </c>
      <c r="H25" s="57"/>
      <c r="I25" s="20">
        <f t="shared" si="3"/>
        <v>0</v>
      </c>
      <c r="J25" s="75"/>
      <c r="K25" s="23"/>
      <c r="L25" s="75"/>
      <c r="M25" s="12"/>
      <c r="N25" s="60"/>
      <c r="O25" s="21">
        <f t="shared" si="4"/>
        <v>0</v>
      </c>
      <c r="P25" s="60"/>
      <c r="Q25" s="21">
        <f t="shared" si="5"/>
        <v>0</v>
      </c>
      <c r="R25" s="60"/>
      <c r="S25" s="21">
        <f t="shared" si="6"/>
        <v>0</v>
      </c>
      <c r="T25" s="60"/>
      <c r="U25" s="21">
        <f t="shared" si="7"/>
        <v>0</v>
      </c>
      <c r="V25" s="60"/>
      <c r="W25" s="21">
        <f t="shared" si="8"/>
        <v>0</v>
      </c>
      <c r="X25" s="60"/>
      <c r="Y25" s="21">
        <f t="shared" si="9"/>
        <v>0</v>
      </c>
      <c r="Z25" s="60"/>
      <c r="AA25" s="21">
        <f t="shared" si="10"/>
        <v>0</v>
      </c>
      <c r="AB25" s="60"/>
      <c r="AC25" s="21">
        <f t="shared" si="11"/>
        <v>0</v>
      </c>
      <c r="AD25" s="60"/>
      <c r="AE25" s="21">
        <f t="shared" si="12"/>
        <v>0</v>
      </c>
      <c r="AF25" s="60"/>
      <c r="AG25" s="21">
        <f t="shared" si="13"/>
        <v>0</v>
      </c>
      <c r="AH25" s="60"/>
      <c r="AI25" s="21">
        <f t="shared" si="14"/>
        <v>0</v>
      </c>
      <c r="AJ25" s="60"/>
      <c r="AK25" s="21">
        <f t="shared" si="15"/>
        <v>0</v>
      </c>
      <c r="AL25" s="60"/>
      <c r="AM25" s="21">
        <f t="shared" si="16"/>
        <v>0</v>
      </c>
      <c r="AN25" s="60"/>
      <c r="AO25" s="21">
        <f t="shared" si="17"/>
        <v>0</v>
      </c>
      <c r="AP25" s="60"/>
      <c r="AQ25" s="21">
        <f t="shared" si="18"/>
        <v>0</v>
      </c>
      <c r="AR25" s="60"/>
      <c r="AS25" s="21">
        <f t="shared" si="19"/>
        <v>0</v>
      </c>
      <c r="AT25" s="60"/>
      <c r="AU25" s="21">
        <f t="shared" si="20"/>
        <v>0</v>
      </c>
      <c r="AV25" s="60"/>
      <c r="AW25" s="21">
        <f t="shared" si="21"/>
        <v>0</v>
      </c>
      <c r="AX25" s="60"/>
      <c r="AY25" s="21">
        <f t="shared" si="22"/>
        <v>0</v>
      </c>
      <c r="AZ25" s="60"/>
      <c r="BA25" s="21">
        <f t="shared" si="23"/>
        <v>0</v>
      </c>
      <c r="BB25" s="60"/>
      <c r="BC25" s="21">
        <f t="shared" si="24"/>
        <v>0</v>
      </c>
      <c r="BD25" s="60"/>
      <c r="BE25" s="21">
        <f t="shared" si="25"/>
        <v>0</v>
      </c>
      <c r="BF25" s="60"/>
      <c r="BG25" s="21">
        <f t="shared" si="26"/>
        <v>0</v>
      </c>
      <c r="BH25" s="60"/>
      <c r="BI25" s="21">
        <f t="shared" si="27"/>
        <v>0</v>
      </c>
      <c r="BJ25" s="60"/>
      <c r="BK25" s="21">
        <f t="shared" si="28"/>
        <v>0</v>
      </c>
      <c r="BL25" s="60"/>
      <c r="BM25" s="21">
        <f t="shared" si="29"/>
        <v>0</v>
      </c>
      <c r="BN25" s="23">
        <f t="shared" si="30"/>
        <v>0</v>
      </c>
      <c r="BO25" s="57"/>
      <c r="BP25" s="12">
        <f t="shared" si="31"/>
        <v>0</v>
      </c>
      <c r="BQ25" s="30" t="str">
        <f t="shared" si="32"/>
        <v>0</v>
      </c>
      <c r="BR25" s="12"/>
      <c r="BS25" s="12"/>
      <c r="BT25" s="24"/>
    </row>
    <row r="26" spans="1:72" hidden="1" x14ac:dyDescent="0.25">
      <c r="A26" s="48"/>
      <c r="B26" s="51"/>
      <c r="C26" s="20">
        <f t="shared" si="0"/>
        <v>0</v>
      </c>
      <c r="D26" s="54"/>
      <c r="E26" s="20">
        <f t="shared" si="1"/>
        <v>0</v>
      </c>
      <c r="F26" s="54"/>
      <c r="G26" s="20">
        <f t="shared" si="2"/>
        <v>0</v>
      </c>
      <c r="H26" s="57"/>
      <c r="I26" s="20">
        <f t="shared" si="3"/>
        <v>0</v>
      </c>
      <c r="J26" s="75"/>
      <c r="K26" s="23"/>
      <c r="L26" s="75"/>
      <c r="M26" s="12"/>
      <c r="N26" s="60"/>
      <c r="O26" s="21">
        <f t="shared" si="4"/>
        <v>0</v>
      </c>
      <c r="P26" s="60"/>
      <c r="Q26" s="21">
        <f t="shared" si="5"/>
        <v>0</v>
      </c>
      <c r="R26" s="60"/>
      <c r="S26" s="21">
        <f t="shared" si="6"/>
        <v>0</v>
      </c>
      <c r="T26" s="60"/>
      <c r="U26" s="21">
        <f t="shared" si="7"/>
        <v>0</v>
      </c>
      <c r="V26" s="60"/>
      <c r="W26" s="21">
        <f t="shared" si="8"/>
        <v>0</v>
      </c>
      <c r="X26" s="60"/>
      <c r="Y26" s="21">
        <f t="shared" si="9"/>
        <v>0</v>
      </c>
      <c r="Z26" s="60"/>
      <c r="AA26" s="21">
        <f t="shared" si="10"/>
        <v>0</v>
      </c>
      <c r="AB26" s="60"/>
      <c r="AC26" s="21">
        <f t="shared" si="11"/>
        <v>0</v>
      </c>
      <c r="AD26" s="60"/>
      <c r="AE26" s="21">
        <f t="shared" si="12"/>
        <v>0</v>
      </c>
      <c r="AF26" s="60"/>
      <c r="AG26" s="21">
        <f t="shared" si="13"/>
        <v>0</v>
      </c>
      <c r="AH26" s="60"/>
      <c r="AI26" s="21">
        <f t="shared" si="14"/>
        <v>0</v>
      </c>
      <c r="AJ26" s="60"/>
      <c r="AK26" s="21">
        <f t="shared" si="15"/>
        <v>0</v>
      </c>
      <c r="AL26" s="60"/>
      <c r="AM26" s="21">
        <f t="shared" si="16"/>
        <v>0</v>
      </c>
      <c r="AN26" s="60"/>
      <c r="AO26" s="21">
        <f t="shared" si="17"/>
        <v>0</v>
      </c>
      <c r="AP26" s="60"/>
      <c r="AQ26" s="21">
        <f t="shared" si="18"/>
        <v>0</v>
      </c>
      <c r="AR26" s="60"/>
      <c r="AS26" s="21">
        <f t="shared" si="19"/>
        <v>0</v>
      </c>
      <c r="AT26" s="60"/>
      <c r="AU26" s="21">
        <f t="shared" si="20"/>
        <v>0</v>
      </c>
      <c r="AV26" s="60"/>
      <c r="AW26" s="21">
        <f t="shared" si="21"/>
        <v>0</v>
      </c>
      <c r="AX26" s="60"/>
      <c r="AY26" s="21">
        <f t="shared" si="22"/>
        <v>0</v>
      </c>
      <c r="AZ26" s="60"/>
      <c r="BA26" s="21">
        <f t="shared" si="23"/>
        <v>0</v>
      </c>
      <c r="BB26" s="60"/>
      <c r="BC26" s="21">
        <f t="shared" si="24"/>
        <v>0</v>
      </c>
      <c r="BD26" s="60"/>
      <c r="BE26" s="21">
        <f t="shared" si="25"/>
        <v>0</v>
      </c>
      <c r="BF26" s="60"/>
      <c r="BG26" s="21">
        <f t="shared" si="26"/>
        <v>0</v>
      </c>
      <c r="BH26" s="60"/>
      <c r="BI26" s="21">
        <f t="shared" si="27"/>
        <v>0</v>
      </c>
      <c r="BJ26" s="60"/>
      <c r="BK26" s="21">
        <f t="shared" si="28"/>
        <v>0</v>
      </c>
      <c r="BL26" s="60"/>
      <c r="BM26" s="21">
        <f t="shared" si="29"/>
        <v>0</v>
      </c>
      <c r="BN26" s="23">
        <f t="shared" si="30"/>
        <v>0</v>
      </c>
      <c r="BO26" s="57"/>
      <c r="BP26" s="12">
        <f t="shared" si="31"/>
        <v>0</v>
      </c>
      <c r="BQ26" s="30" t="str">
        <f t="shared" si="32"/>
        <v>0</v>
      </c>
      <c r="BR26" s="12"/>
      <c r="BS26" s="12"/>
      <c r="BT26" s="24"/>
    </row>
    <row r="27" spans="1:72" hidden="1" x14ac:dyDescent="0.25">
      <c r="A27" s="48"/>
      <c r="B27" s="51"/>
      <c r="C27" s="20">
        <f t="shared" si="0"/>
        <v>0</v>
      </c>
      <c r="D27" s="54"/>
      <c r="E27" s="20">
        <f t="shared" si="1"/>
        <v>0</v>
      </c>
      <c r="F27" s="54"/>
      <c r="G27" s="20">
        <f t="shared" si="2"/>
        <v>0</v>
      </c>
      <c r="H27" s="57"/>
      <c r="I27" s="20">
        <f t="shared" si="3"/>
        <v>0</v>
      </c>
      <c r="J27" s="75"/>
      <c r="K27" s="23"/>
      <c r="L27" s="75"/>
      <c r="M27" s="12"/>
      <c r="N27" s="60"/>
      <c r="O27" s="21">
        <f t="shared" si="4"/>
        <v>0</v>
      </c>
      <c r="P27" s="60"/>
      <c r="Q27" s="21">
        <f t="shared" si="5"/>
        <v>0</v>
      </c>
      <c r="R27" s="60"/>
      <c r="S27" s="21">
        <f t="shared" si="6"/>
        <v>0</v>
      </c>
      <c r="T27" s="60"/>
      <c r="U27" s="21">
        <f t="shared" si="7"/>
        <v>0</v>
      </c>
      <c r="V27" s="60"/>
      <c r="W27" s="21">
        <f t="shared" si="8"/>
        <v>0</v>
      </c>
      <c r="X27" s="60"/>
      <c r="Y27" s="21">
        <f t="shared" si="9"/>
        <v>0</v>
      </c>
      <c r="Z27" s="60"/>
      <c r="AA27" s="21">
        <f t="shared" si="10"/>
        <v>0</v>
      </c>
      <c r="AB27" s="60"/>
      <c r="AC27" s="21">
        <f t="shared" si="11"/>
        <v>0</v>
      </c>
      <c r="AD27" s="60"/>
      <c r="AE27" s="21">
        <f t="shared" si="12"/>
        <v>0</v>
      </c>
      <c r="AF27" s="60"/>
      <c r="AG27" s="21">
        <f t="shared" si="13"/>
        <v>0</v>
      </c>
      <c r="AH27" s="60"/>
      <c r="AI27" s="21">
        <f t="shared" si="14"/>
        <v>0</v>
      </c>
      <c r="AJ27" s="60"/>
      <c r="AK27" s="21">
        <f t="shared" si="15"/>
        <v>0</v>
      </c>
      <c r="AL27" s="60"/>
      <c r="AM27" s="21">
        <f t="shared" si="16"/>
        <v>0</v>
      </c>
      <c r="AN27" s="60"/>
      <c r="AO27" s="21">
        <f t="shared" si="17"/>
        <v>0</v>
      </c>
      <c r="AP27" s="60"/>
      <c r="AQ27" s="21">
        <f t="shared" si="18"/>
        <v>0</v>
      </c>
      <c r="AR27" s="60"/>
      <c r="AS27" s="21">
        <f t="shared" si="19"/>
        <v>0</v>
      </c>
      <c r="AT27" s="60"/>
      <c r="AU27" s="21">
        <f t="shared" si="20"/>
        <v>0</v>
      </c>
      <c r="AV27" s="60"/>
      <c r="AW27" s="21">
        <f t="shared" si="21"/>
        <v>0</v>
      </c>
      <c r="AX27" s="60"/>
      <c r="AY27" s="21">
        <f t="shared" si="22"/>
        <v>0</v>
      </c>
      <c r="AZ27" s="60"/>
      <c r="BA27" s="21">
        <f t="shared" si="23"/>
        <v>0</v>
      </c>
      <c r="BB27" s="60"/>
      <c r="BC27" s="21">
        <f t="shared" si="24"/>
        <v>0</v>
      </c>
      <c r="BD27" s="60"/>
      <c r="BE27" s="21">
        <f t="shared" si="25"/>
        <v>0</v>
      </c>
      <c r="BF27" s="60"/>
      <c r="BG27" s="21">
        <f t="shared" si="26"/>
        <v>0</v>
      </c>
      <c r="BH27" s="60"/>
      <c r="BI27" s="21">
        <f t="shared" si="27"/>
        <v>0</v>
      </c>
      <c r="BJ27" s="60"/>
      <c r="BK27" s="21">
        <f t="shared" si="28"/>
        <v>0</v>
      </c>
      <c r="BL27" s="60"/>
      <c r="BM27" s="21">
        <f t="shared" si="29"/>
        <v>0</v>
      </c>
      <c r="BN27" s="23">
        <f t="shared" si="30"/>
        <v>0</v>
      </c>
      <c r="BO27" s="57"/>
      <c r="BP27" s="12">
        <f t="shared" si="31"/>
        <v>0</v>
      </c>
      <c r="BQ27" s="30" t="str">
        <f t="shared" si="32"/>
        <v>0</v>
      </c>
      <c r="BR27" s="12"/>
      <c r="BS27" s="12"/>
      <c r="BT27" s="24"/>
    </row>
    <row r="28" spans="1:72" hidden="1" x14ac:dyDescent="0.25">
      <c r="A28" s="48"/>
      <c r="B28" s="51"/>
      <c r="C28" s="20">
        <f t="shared" si="0"/>
        <v>0</v>
      </c>
      <c r="D28" s="54"/>
      <c r="E28" s="20">
        <f t="shared" si="1"/>
        <v>0</v>
      </c>
      <c r="F28" s="54"/>
      <c r="G28" s="20">
        <f t="shared" si="2"/>
        <v>0</v>
      </c>
      <c r="H28" s="57"/>
      <c r="I28" s="20">
        <f t="shared" si="3"/>
        <v>0</v>
      </c>
      <c r="J28" s="75"/>
      <c r="K28" s="23"/>
      <c r="L28" s="75"/>
      <c r="M28" s="12"/>
      <c r="N28" s="60"/>
      <c r="O28" s="21">
        <f t="shared" si="4"/>
        <v>0</v>
      </c>
      <c r="P28" s="60"/>
      <c r="Q28" s="21">
        <f t="shared" si="5"/>
        <v>0</v>
      </c>
      <c r="R28" s="60"/>
      <c r="S28" s="21">
        <f t="shared" si="6"/>
        <v>0</v>
      </c>
      <c r="T28" s="60"/>
      <c r="U28" s="21">
        <f t="shared" si="7"/>
        <v>0</v>
      </c>
      <c r="V28" s="60"/>
      <c r="W28" s="21">
        <f t="shared" si="8"/>
        <v>0</v>
      </c>
      <c r="X28" s="60"/>
      <c r="Y28" s="21">
        <f t="shared" si="9"/>
        <v>0</v>
      </c>
      <c r="Z28" s="60"/>
      <c r="AA28" s="21">
        <f t="shared" si="10"/>
        <v>0</v>
      </c>
      <c r="AB28" s="60"/>
      <c r="AC28" s="21">
        <f t="shared" si="11"/>
        <v>0</v>
      </c>
      <c r="AD28" s="60"/>
      <c r="AE28" s="21">
        <f t="shared" si="12"/>
        <v>0</v>
      </c>
      <c r="AF28" s="60"/>
      <c r="AG28" s="21">
        <f t="shared" si="13"/>
        <v>0</v>
      </c>
      <c r="AH28" s="60"/>
      <c r="AI28" s="21">
        <f t="shared" si="14"/>
        <v>0</v>
      </c>
      <c r="AJ28" s="60"/>
      <c r="AK28" s="21">
        <f t="shared" si="15"/>
        <v>0</v>
      </c>
      <c r="AL28" s="60"/>
      <c r="AM28" s="21">
        <f t="shared" si="16"/>
        <v>0</v>
      </c>
      <c r="AN28" s="60"/>
      <c r="AO28" s="21">
        <f t="shared" si="17"/>
        <v>0</v>
      </c>
      <c r="AP28" s="60"/>
      <c r="AQ28" s="21">
        <f t="shared" si="18"/>
        <v>0</v>
      </c>
      <c r="AR28" s="60"/>
      <c r="AS28" s="21">
        <f t="shared" si="19"/>
        <v>0</v>
      </c>
      <c r="AT28" s="60"/>
      <c r="AU28" s="21">
        <f t="shared" si="20"/>
        <v>0</v>
      </c>
      <c r="AV28" s="60"/>
      <c r="AW28" s="21">
        <f t="shared" si="21"/>
        <v>0</v>
      </c>
      <c r="AX28" s="60"/>
      <c r="AY28" s="21">
        <f t="shared" si="22"/>
        <v>0</v>
      </c>
      <c r="AZ28" s="60"/>
      <c r="BA28" s="21">
        <f t="shared" si="23"/>
        <v>0</v>
      </c>
      <c r="BB28" s="60"/>
      <c r="BC28" s="21">
        <f t="shared" si="24"/>
        <v>0</v>
      </c>
      <c r="BD28" s="60"/>
      <c r="BE28" s="21">
        <f t="shared" si="25"/>
        <v>0</v>
      </c>
      <c r="BF28" s="60"/>
      <c r="BG28" s="21">
        <f t="shared" si="26"/>
        <v>0</v>
      </c>
      <c r="BH28" s="60"/>
      <c r="BI28" s="21">
        <f t="shared" si="27"/>
        <v>0</v>
      </c>
      <c r="BJ28" s="60"/>
      <c r="BK28" s="21">
        <f t="shared" si="28"/>
        <v>0</v>
      </c>
      <c r="BL28" s="60"/>
      <c r="BM28" s="21">
        <f t="shared" si="29"/>
        <v>0</v>
      </c>
      <c r="BN28" s="23">
        <f t="shared" si="30"/>
        <v>0</v>
      </c>
      <c r="BO28" s="57"/>
      <c r="BP28" s="12">
        <f t="shared" si="31"/>
        <v>0</v>
      </c>
      <c r="BQ28" s="30" t="str">
        <f t="shared" si="32"/>
        <v>0</v>
      </c>
      <c r="BR28" s="12"/>
      <c r="BS28" s="12"/>
      <c r="BT28" s="24"/>
    </row>
    <row r="29" spans="1:72" hidden="1" x14ac:dyDescent="0.25">
      <c r="A29" s="48"/>
      <c r="B29" s="51"/>
      <c r="C29" s="20">
        <f t="shared" si="0"/>
        <v>0</v>
      </c>
      <c r="D29" s="54"/>
      <c r="E29" s="20">
        <f t="shared" si="1"/>
        <v>0</v>
      </c>
      <c r="F29" s="54"/>
      <c r="G29" s="20">
        <f t="shared" si="2"/>
        <v>0</v>
      </c>
      <c r="H29" s="57"/>
      <c r="I29" s="20">
        <f t="shared" si="3"/>
        <v>0</v>
      </c>
      <c r="J29" s="75"/>
      <c r="K29" s="23"/>
      <c r="L29" s="75"/>
      <c r="M29" s="12"/>
      <c r="N29" s="60"/>
      <c r="O29" s="21">
        <f t="shared" si="4"/>
        <v>0</v>
      </c>
      <c r="P29" s="60"/>
      <c r="Q29" s="21">
        <f t="shared" si="5"/>
        <v>0</v>
      </c>
      <c r="R29" s="60"/>
      <c r="S29" s="21">
        <f t="shared" si="6"/>
        <v>0</v>
      </c>
      <c r="T29" s="60"/>
      <c r="U29" s="21">
        <f t="shared" si="7"/>
        <v>0</v>
      </c>
      <c r="V29" s="60"/>
      <c r="W29" s="21">
        <f t="shared" si="8"/>
        <v>0</v>
      </c>
      <c r="X29" s="60"/>
      <c r="Y29" s="21">
        <f t="shared" si="9"/>
        <v>0</v>
      </c>
      <c r="Z29" s="60"/>
      <c r="AA29" s="21">
        <f t="shared" si="10"/>
        <v>0</v>
      </c>
      <c r="AB29" s="60"/>
      <c r="AC29" s="21">
        <f t="shared" si="11"/>
        <v>0</v>
      </c>
      <c r="AD29" s="60"/>
      <c r="AE29" s="21">
        <f t="shared" si="12"/>
        <v>0</v>
      </c>
      <c r="AF29" s="60"/>
      <c r="AG29" s="21">
        <f t="shared" si="13"/>
        <v>0</v>
      </c>
      <c r="AH29" s="60"/>
      <c r="AI29" s="21">
        <f t="shared" si="14"/>
        <v>0</v>
      </c>
      <c r="AJ29" s="60"/>
      <c r="AK29" s="21">
        <f t="shared" si="15"/>
        <v>0</v>
      </c>
      <c r="AL29" s="60"/>
      <c r="AM29" s="21">
        <f t="shared" si="16"/>
        <v>0</v>
      </c>
      <c r="AN29" s="60"/>
      <c r="AO29" s="21">
        <f t="shared" si="17"/>
        <v>0</v>
      </c>
      <c r="AP29" s="60"/>
      <c r="AQ29" s="21">
        <f t="shared" si="18"/>
        <v>0</v>
      </c>
      <c r="AR29" s="60"/>
      <c r="AS29" s="21">
        <f t="shared" si="19"/>
        <v>0</v>
      </c>
      <c r="AT29" s="60"/>
      <c r="AU29" s="21">
        <f t="shared" si="20"/>
        <v>0</v>
      </c>
      <c r="AV29" s="60"/>
      <c r="AW29" s="21">
        <f t="shared" si="21"/>
        <v>0</v>
      </c>
      <c r="AX29" s="60"/>
      <c r="AY29" s="21">
        <f t="shared" si="22"/>
        <v>0</v>
      </c>
      <c r="AZ29" s="60"/>
      <c r="BA29" s="21">
        <f t="shared" si="23"/>
        <v>0</v>
      </c>
      <c r="BB29" s="60"/>
      <c r="BC29" s="21">
        <f t="shared" si="24"/>
        <v>0</v>
      </c>
      <c r="BD29" s="60"/>
      <c r="BE29" s="21">
        <f t="shared" si="25"/>
        <v>0</v>
      </c>
      <c r="BF29" s="60"/>
      <c r="BG29" s="21">
        <f t="shared" si="26"/>
        <v>0</v>
      </c>
      <c r="BH29" s="60"/>
      <c r="BI29" s="21">
        <f t="shared" si="27"/>
        <v>0</v>
      </c>
      <c r="BJ29" s="60"/>
      <c r="BK29" s="21">
        <f t="shared" si="28"/>
        <v>0</v>
      </c>
      <c r="BL29" s="60"/>
      <c r="BM29" s="21">
        <f t="shared" si="29"/>
        <v>0</v>
      </c>
      <c r="BN29" s="23">
        <f t="shared" si="30"/>
        <v>0</v>
      </c>
      <c r="BO29" s="57"/>
      <c r="BP29" s="12">
        <f t="shared" si="31"/>
        <v>0</v>
      </c>
      <c r="BQ29" s="30" t="str">
        <f t="shared" si="32"/>
        <v>0</v>
      </c>
      <c r="BR29" s="12"/>
      <c r="BS29" s="12"/>
      <c r="BT29" s="24"/>
    </row>
    <row r="30" spans="1:72" hidden="1" x14ac:dyDescent="0.25">
      <c r="A30" s="48"/>
      <c r="B30" s="51"/>
      <c r="C30" s="20">
        <f t="shared" si="0"/>
        <v>0</v>
      </c>
      <c r="D30" s="54"/>
      <c r="E30" s="20">
        <f t="shared" si="1"/>
        <v>0</v>
      </c>
      <c r="F30" s="54"/>
      <c r="G30" s="20">
        <f t="shared" si="2"/>
        <v>0</v>
      </c>
      <c r="H30" s="57"/>
      <c r="I30" s="20">
        <f t="shared" si="3"/>
        <v>0</v>
      </c>
      <c r="J30" s="75"/>
      <c r="K30" s="23"/>
      <c r="L30" s="75"/>
      <c r="M30" s="12"/>
      <c r="N30" s="60"/>
      <c r="O30" s="21">
        <f t="shared" si="4"/>
        <v>0</v>
      </c>
      <c r="P30" s="60"/>
      <c r="Q30" s="21">
        <f t="shared" si="5"/>
        <v>0</v>
      </c>
      <c r="R30" s="60"/>
      <c r="S30" s="21">
        <f t="shared" si="6"/>
        <v>0</v>
      </c>
      <c r="T30" s="60"/>
      <c r="U30" s="21">
        <f t="shared" si="7"/>
        <v>0</v>
      </c>
      <c r="V30" s="60"/>
      <c r="W30" s="21">
        <f t="shared" si="8"/>
        <v>0</v>
      </c>
      <c r="X30" s="60"/>
      <c r="Y30" s="21">
        <f t="shared" si="9"/>
        <v>0</v>
      </c>
      <c r="Z30" s="60"/>
      <c r="AA30" s="21">
        <f t="shared" si="10"/>
        <v>0</v>
      </c>
      <c r="AB30" s="60"/>
      <c r="AC30" s="21">
        <f t="shared" si="11"/>
        <v>0</v>
      </c>
      <c r="AD30" s="60"/>
      <c r="AE30" s="21">
        <f t="shared" si="12"/>
        <v>0</v>
      </c>
      <c r="AF30" s="60"/>
      <c r="AG30" s="21">
        <f t="shared" si="13"/>
        <v>0</v>
      </c>
      <c r="AH30" s="60"/>
      <c r="AI30" s="21">
        <f t="shared" si="14"/>
        <v>0</v>
      </c>
      <c r="AJ30" s="60"/>
      <c r="AK30" s="21">
        <f t="shared" si="15"/>
        <v>0</v>
      </c>
      <c r="AL30" s="60"/>
      <c r="AM30" s="21">
        <f t="shared" si="16"/>
        <v>0</v>
      </c>
      <c r="AN30" s="60"/>
      <c r="AO30" s="21">
        <f t="shared" si="17"/>
        <v>0</v>
      </c>
      <c r="AP30" s="60"/>
      <c r="AQ30" s="21">
        <f t="shared" si="18"/>
        <v>0</v>
      </c>
      <c r="AR30" s="60"/>
      <c r="AS30" s="21">
        <f t="shared" si="19"/>
        <v>0</v>
      </c>
      <c r="AT30" s="60"/>
      <c r="AU30" s="21">
        <f t="shared" si="20"/>
        <v>0</v>
      </c>
      <c r="AV30" s="60"/>
      <c r="AW30" s="21">
        <f t="shared" si="21"/>
        <v>0</v>
      </c>
      <c r="AX30" s="60"/>
      <c r="AY30" s="21">
        <f t="shared" si="22"/>
        <v>0</v>
      </c>
      <c r="AZ30" s="60"/>
      <c r="BA30" s="21">
        <f t="shared" si="23"/>
        <v>0</v>
      </c>
      <c r="BB30" s="60"/>
      <c r="BC30" s="21">
        <f t="shared" si="24"/>
        <v>0</v>
      </c>
      <c r="BD30" s="60"/>
      <c r="BE30" s="21">
        <f t="shared" si="25"/>
        <v>0</v>
      </c>
      <c r="BF30" s="60"/>
      <c r="BG30" s="21">
        <f t="shared" si="26"/>
        <v>0</v>
      </c>
      <c r="BH30" s="60"/>
      <c r="BI30" s="21">
        <f t="shared" si="27"/>
        <v>0</v>
      </c>
      <c r="BJ30" s="60"/>
      <c r="BK30" s="21">
        <f t="shared" si="28"/>
        <v>0</v>
      </c>
      <c r="BL30" s="60"/>
      <c r="BM30" s="21">
        <f t="shared" si="29"/>
        <v>0</v>
      </c>
      <c r="BN30" s="23">
        <f t="shared" si="30"/>
        <v>0</v>
      </c>
      <c r="BO30" s="57"/>
      <c r="BP30" s="12">
        <f t="shared" si="31"/>
        <v>0</v>
      </c>
      <c r="BQ30" s="30" t="str">
        <f t="shared" si="32"/>
        <v>0</v>
      </c>
      <c r="BR30" s="12"/>
      <c r="BS30" s="12"/>
      <c r="BT30" s="24"/>
    </row>
    <row r="31" spans="1:72" hidden="1" x14ac:dyDescent="0.25">
      <c r="A31" s="48"/>
      <c r="B31" s="51"/>
      <c r="C31" s="20">
        <f t="shared" si="0"/>
        <v>0</v>
      </c>
      <c r="D31" s="54"/>
      <c r="E31" s="20">
        <f t="shared" si="1"/>
        <v>0</v>
      </c>
      <c r="F31" s="54"/>
      <c r="G31" s="20">
        <f t="shared" si="2"/>
        <v>0</v>
      </c>
      <c r="H31" s="57"/>
      <c r="I31" s="20">
        <f t="shared" si="3"/>
        <v>0</v>
      </c>
      <c r="J31" s="75"/>
      <c r="K31" s="23"/>
      <c r="L31" s="75"/>
      <c r="M31" s="12"/>
      <c r="N31" s="60"/>
      <c r="O31" s="21">
        <f t="shared" si="4"/>
        <v>0</v>
      </c>
      <c r="P31" s="60"/>
      <c r="Q31" s="21">
        <f t="shared" si="5"/>
        <v>0</v>
      </c>
      <c r="R31" s="60"/>
      <c r="S31" s="21">
        <f t="shared" si="6"/>
        <v>0</v>
      </c>
      <c r="T31" s="60"/>
      <c r="U31" s="21">
        <f t="shared" si="7"/>
        <v>0</v>
      </c>
      <c r="V31" s="60"/>
      <c r="W31" s="21">
        <f t="shared" si="8"/>
        <v>0</v>
      </c>
      <c r="X31" s="60"/>
      <c r="Y31" s="21">
        <f t="shared" si="9"/>
        <v>0</v>
      </c>
      <c r="Z31" s="60"/>
      <c r="AA31" s="21">
        <f t="shared" si="10"/>
        <v>0</v>
      </c>
      <c r="AB31" s="60"/>
      <c r="AC31" s="21">
        <f t="shared" si="11"/>
        <v>0</v>
      </c>
      <c r="AD31" s="60"/>
      <c r="AE31" s="21">
        <f t="shared" si="12"/>
        <v>0</v>
      </c>
      <c r="AF31" s="60"/>
      <c r="AG31" s="21">
        <f t="shared" si="13"/>
        <v>0</v>
      </c>
      <c r="AH31" s="60"/>
      <c r="AI31" s="21">
        <f t="shared" si="14"/>
        <v>0</v>
      </c>
      <c r="AJ31" s="60"/>
      <c r="AK31" s="21">
        <f t="shared" si="15"/>
        <v>0</v>
      </c>
      <c r="AL31" s="60"/>
      <c r="AM31" s="21">
        <f t="shared" si="16"/>
        <v>0</v>
      </c>
      <c r="AN31" s="60"/>
      <c r="AO31" s="21">
        <f t="shared" si="17"/>
        <v>0</v>
      </c>
      <c r="AP31" s="60"/>
      <c r="AQ31" s="21">
        <f t="shared" si="18"/>
        <v>0</v>
      </c>
      <c r="AR31" s="60"/>
      <c r="AS31" s="21">
        <f t="shared" si="19"/>
        <v>0</v>
      </c>
      <c r="AT31" s="60"/>
      <c r="AU31" s="21">
        <f t="shared" si="20"/>
        <v>0</v>
      </c>
      <c r="AV31" s="60"/>
      <c r="AW31" s="21">
        <f t="shared" si="21"/>
        <v>0</v>
      </c>
      <c r="AX31" s="60"/>
      <c r="AY31" s="21">
        <f t="shared" si="22"/>
        <v>0</v>
      </c>
      <c r="AZ31" s="60"/>
      <c r="BA31" s="21">
        <f t="shared" si="23"/>
        <v>0</v>
      </c>
      <c r="BB31" s="60"/>
      <c r="BC31" s="21">
        <f t="shared" si="24"/>
        <v>0</v>
      </c>
      <c r="BD31" s="60"/>
      <c r="BE31" s="21">
        <f t="shared" si="25"/>
        <v>0</v>
      </c>
      <c r="BF31" s="60"/>
      <c r="BG31" s="21">
        <f t="shared" si="26"/>
        <v>0</v>
      </c>
      <c r="BH31" s="60"/>
      <c r="BI31" s="21">
        <f t="shared" si="27"/>
        <v>0</v>
      </c>
      <c r="BJ31" s="60"/>
      <c r="BK31" s="21">
        <f t="shared" si="28"/>
        <v>0</v>
      </c>
      <c r="BL31" s="60"/>
      <c r="BM31" s="21">
        <f t="shared" si="29"/>
        <v>0</v>
      </c>
      <c r="BN31" s="23">
        <f t="shared" si="30"/>
        <v>0</v>
      </c>
      <c r="BO31" s="57"/>
      <c r="BP31" s="12">
        <f t="shared" si="31"/>
        <v>0</v>
      </c>
      <c r="BQ31" s="30" t="str">
        <f t="shared" si="32"/>
        <v>0</v>
      </c>
      <c r="BR31" s="12"/>
      <c r="BS31" s="12"/>
      <c r="BT31" s="24"/>
    </row>
    <row r="32" spans="1:72" hidden="1" x14ac:dyDescent="0.25">
      <c r="A32" s="48"/>
      <c r="B32" s="51"/>
      <c r="C32" s="20">
        <f t="shared" si="0"/>
        <v>0</v>
      </c>
      <c r="D32" s="54"/>
      <c r="E32" s="20">
        <f t="shared" si="1"/>
        <v>0</v>
      </c>
      <c r="F32" s="54"/>
      <c r="G32" s="20">
        <f t="shared" si="2"/>
        <v>0</v>
      </c>
      <c r="H32" s="57"/>
      <c r="I32" s="20">
        <f t="shared" si="3"/>
        <v>0</v>
      </c>
      <c r="J32" s="75"/>
      <c r="K32" s="23"/>
      <c r="L32" s="75"/>
      <c r="M32" s="12"/>
      <c r="N32" s="60"/>
      <c r="O32" s="21">
        <f t="shared" si="4"/>
        <v>0</v>
      </c>
      <c r="P32" s="60"/>
      <c r="Q32" s="21">
        <f t="shared" si="5"/>
        <v>0</v>
      </c>
      <c r="R32" s="60"/>
      <c r="S32" s="21">
        <f t="shared" si="6"/>
        <v>0</v>
      </c>
      <c r="T32" s="60"/>
      <c r="U32" s="21">
        <f t="shared" si="7"/>
        <v>0</v>
      </c>
      <c r="V32" s="60"/>
      <c r="W32" s="21">
        <f t="shared" si="8"/>
        <v>0</v>
      </c>
      <c r="X32" s="60"/>
      <c r="Y32" s="21">
        <f t="shared" si="9"/>
        <v>0</v>
      </c>
      <c r="Z32" s="60"/>
      <c r="AA32" s="21">
        <f t="shared" si="10"/>
        <v>0</v>
      </c>
      <c r="AB32" s="60"/>
      <c r="AC32" s="21">
        <f t="shared" si="11"/>
        <v>0</v>
      </c>
      <c r="AD32" s="60"/>
      <c r="AE32" s="21">
        <f t="shared" si="12"/>
        <v>0</v>
      </c>
      <c r="AF32" s="60"/>
      <c r="AG32" s="21">
        <f t="shared" si="13"/>
        <v>0</v>
      </c>
      <c r="AH32" s="60"/>
      <c r="AI32" s="21">
        <f t="shared" si="14"/>
        <v>0</v>
      </c>
      <c r="AJ32" s="60"/>
      <c r="AK32" s="21">
        <f t="shared" si="15"/>
        <v>0</v>
      </c>
      <c r="AL32" s="60"/>
      <c r="AM32" s="21">
        <f t="shared" si="16"/>
        <v>0</v>
      </c>
      <c r="AN32" s="60"/>
      <c r="AO32" s="21">
        <f t="shared" si="17"/>
        <v>0</v>
      </c>
      <c r="AP32" s="60"/>
      <c r="AQ32" s="21">
        <f t="shared" si="18"/>
        <v>0</v>
      </c>
      <c r="AR32" s="60"/>
      <c r="AS32" s="21">
        <f t="shared" si="19"/>
        <v>0</v>
      </c>
      <c r="AT32" s="60"/>
      <c r="AU32" s="21">
        <f t="shared" si="20"/>
        <v>0</v>
      </c>
      <c r="AV32" s="60"/>
      <c r="AW32" s="21">
        <f t="shared" si="21"/>
        <v>0</v>
      </c>
      <c r="AX32" s="60"/>
      <c r="AY32" s="21">
        <f t="shared" si="22"/>
        <v>0</v>
      </c>
      <c r="AZ32" s="60"/>
      <c r="BA32" s="21">
        <f t="shared" si="23"/>
        <v>0</v>
      </c>
      <c r="BB32" s="60"/>
      <c r="BC32" s="21">
        <f t="shared" si="24"/>
        <v>0</v>
      </c>
      <c r="BD32" s="60"/>
      <c r="BE32" s="21">
        <f t="shared" si="25"/>
        <v>0</v>
      </c>
      <c r="BF32" s="60"/>
      <c r="BG32" s="21">
        <f t="shared" si="26"/>
        <v>0</v>
      </c>
      <c r="BH32" s="60"/>
      <c r="BI32" s="21">
        <f t="shared" si="27"/>
        <v>0</v>
      </c>
      <c r="BJ32" s="60"/>
      <c r="BK32" s="21">
        <f t="shared" si="28"/>
        <v>0</v>
      </c>
      <c r="BL32" s="60"/>
      <c r="BM32" s="21">
        <f t="shared" si="29"/>
        <v>0</v>
      </c>
      <c r="BN32" s="23">
        <f t="shared" si="30"/>
        <v>0</v>
      </c>
      <c r="BO32" s="57"/>
      <c r="BP32" s="12">
        <f t="shared" si="31"/>
        <v>0</v>
      </c>
      <c r="BQ32" s="30" t="str">
        <f t="shared" si="32"/>
        <v>0</v>
      </c>
      <c r="BR32" s="12"/>
      <c r="BS32" s="12"/>
      <c r="BT32" s="24"/>
    </row>
    <row r="33" spans="1:74" hidden="1" x14ac:dyDescent="0.25">
      <c r="A33" s="48"/>
      <c r="B33" s="51"/>
      <c r="C33" s="20">
        <f t="shared" si="0"/>
        <v>0</v>
      </c>
      <c r="D33" s="54"/>
      <c r="E33" s="20">
        <f t="shared" si="1"/>
        <v>0</v>
      </c>
      <c r="F33" s="54"/>
      <c r="G33" s="20">
        <f t="shared" si="2"/>
        <v>0</v>
      </c>
      <c r="H33" s="57"/>
      <c r="I33" s="20">
        <f t="shared" si="3"/>
        <v>0</v>
      </c>
      <c r="J33" s="75"/>
      <c r="K33" s="23"/>
      <c r="L33" s="75"/>
      <c r="M33" s="12"/>
      <c r="N33" s="60"/>
      <c r="O33" s="21">
        <f t="shared" si="4"/>
        <v>0</v>
      </c>
      <c r="P33" s="60"/>
      <c r="Q33" s="21">
        <f t="shared" si="5"/>
        <v>0</v>
      </c>
      <c r="R33" s="60"/>
      <c r="S33" s="21">
        <f t="shared" si="6"/>
        <v>0</v>
      </c>
      <c r="T33" s="60"/>
      <c r="U33" s="21">
        <f t="shared" si="7"/>
        <v>0</v>
      </c>
      <c r="V33" s="60"/>
      <c r="W33" s="21">
        <f t="shared" si="8"/>
        <v>0</v>
      </c>
      <c r="X33" s="60"/>
      <c r="Y33" s="21">
        <f t="shared" si="9"/>
        <v>0</v>
      </c>
      <c r="Z33" s="60"/>
      <c r="AA33" s="21">
        <f t="shared" si="10"/>
        <v>0</v>
      </c>
      <c r="AB33" s="60"/>
      <c r="AC33" s="21">
        <f t="shared" si="11"/>
        <v>0</v>
      </c>
      <c r="AD33" s="60"/>
      <c r="AE33" s="21">
        <f t="shared" si="12"/>
        <v>0</v>
      </c>
      <c r="AF33" s="60"/>
      <c r="AG33" s="21">
        <f t="shared" si="13"/>
        <v>0</v>
      </c>
      <c r="AH33" s="60"/>
      <c r="AI33" s="21">
        <f t="shared" si="14"/>
        <v>0</v>
      </c>
      <c r="AJ33" s="60"/>
      <c r="AK33" s="21">
        <f t="shared" si="15"/>
        <v>0</v>
      </c>
      <c r="AL33" s="60"/>
      <c r="AM33" s="21">
        <f t="shared" si="16"/>
        <v>0</v>
      </c>
      <c r="AN33" s="60"/>
      <c r="AO33" s="21">
        <f t="shared" si="17"/>
        <v>0</v>
      </c>
      <c r="AP33" s="60"/>
      <c r="AQ33" s="21">
        <f t="shared" si="18"/>
        <v>0</v>
      </c>
      <c r="AR33" s="60"/>
      <c r="AS33" s="21">
        <f t="shared" si="19"/>
        <v>0</v>
      </c>
      <c r="AT33" s="60"/>
      <c r="AU33" s="21">
        <f t="shared" si="20"/>
        <v>0</v>
      </c>
      <c r="AV33" s="60"/>
      <c r="AW33" s="21">
        <f t="shared" si="21"/>
        <v>0</v>
      </c>
      <c r="AX33" s="60"/>
      <c r="AY33" s="21">
        <f t="shared" si="22"/>
        <v>0</v>
      </c>
      <c r="AZ33" s="60"/>
      <c r="BA33" s="21">
        <f t="shared" si="23"/>
        <v>0</v>
      </c>
      <c r="BB33" s="60"/>
      <c r="BC33" s="21">
        <f t="shared" si="24"/>
        <v>0</v>
      </c>
      <c r="BD33" s="60"/>
      <c r="BE33" s="21">
        <f t="shared" si="25"/>
        <v>0</v>
      </c>
      <c r="BF33" s="60"/>
      <c r="BG33" s="21">
        <f t="shared" si="26"/>
        <v>0</v>
      </c>
      <c r="BH33" s="60"/>
      <c r="BI33" s="21">
        <f t="shared" si="27"/>
        <v>0</v>
      </c>
      <c r="BJ33" s="60"/>
      <c r="BK33" s="21">
        <f t="shared" si="28"/>
        <v>0</v>
      </c>
      <c r="BL33" s="60"/>
      <c r="BM33" s="21">
        <f t="shared" si="29"/>
        <v>0</v>
      </c>
      <c r="BN33" s="23">
        <f t="shared" si="30"/>
        <v>0</v>
      </c>
      <c r="BO33" s="57"/>
      <c r="BP33" s="12">
        <f t="shared" si="31"/>
        <v>0</v>
      </c>
      <c r="BQ33" s="30" t="str">
        <f t="shared" si="32"/>
        <v>0</v>
      </c>
      <c r="BR33" s="12"/>
      <c r="BS33" s="12"/>
      <c r="BT33" s="24"/>
    </row>
    <row r="34" spans="1:74" hidden="1" x14ac:dyDescent="0.25">
      <c r="A34" s="48"/>
      <c r="B34" s="51"/>
      <c r="C34" s="20">
        <f t="shared" si="0"/>
        <v>0</v>
      </c>
      <c r="D34" s="54"/>
      <c r="E34" s="20">
        <f t="shared" si="1"/>
        <v>0</v>
      </c>
      <c r="F34" s="54"/>
      <c r="G34" s="20">
        <f t="shared" si="2"/>
        <v>0</v>
      </c>
      <c r="H34" s="57"/>
      <c r="I34" s="20">
        <f t="shared" si="3"/>
        <v>0</v>
      </c>
      <c r="J34" s="75"/>
      <c r="K34" s="23"/>
      <c r="L34" s="75"/>
      <c r="M34" s="12"/>
      <c r="N34" s="60"/>
      <c r="O34" s="21">
        <f t="shared" si="4"/>
        <v>0</v>
      </c>
      <c r="P34" s="60"/>
      <c r="Q34" s="21">
        <f t="shared" si="5"/>
        <v>0</v>
      </c>
      <c r="R34" s="60"/>
      <c r="S34" s="21">
        <f t="shared" si="6"/>
        <v>0</v>
      </c>
      <c r="T34" s="60"/>
      <c r="U34" s="21">
        <f t="shared" si="7"/>
        <v>0</v>
      </c>
      <c r="V34" s="60"/>
      <c r="W34" s="21">
        <f t="shared" si="8"/>
        <v>0</v>
      </c>
      <c r="X34" s="60"/>
      <c r="Y34" s="21">
        <f t="shared" si="9"/>
        <v>0</v>
      </c>
      <c r="Z34" s="60"/>
      <c r="AA34" s="21">
        <f t="shared" si="10"/>
        <v>0</v>
      </c>
      <c r="AB34" s="60"/>
      <c r="AC34" s="21">
        <f t="shared" si="11"/>
        <v>0</v>
      </c>
      <c r="AD34" s="60"/>
      <c r="AE34" s="21">
        <f t="shared" si="12"/>
        <v>0</v>
      </c>
      <c r="AF34" s="60"/>
      <c r="AG34" s="21">
        <f t="shared" si="13"/>
        <v>0</v>
      </c>
      <c r="AH34" s="60"/>
      <c r="AI34" s="21">
        <f t="shared" si="14"/>
        <v>0</v>
      </c>
      <c r="AJ34" s="60"/>
      <c r="AK34" s="21">
        <f t="shared" si="15"/>
        <v>0</v>
      </c>
      <c r="AL34" s="60"/>
      <c r="AM34" s="21">
        <f t="shared" si="16"/>
        <v>0</v>
      </c>
      <c r="AN34" s="60"/>
      <c r="AO34" s="21">
        <f t="shared" si="17"/>
        <v>0</v>
      </c>
      <c r="AP34" s="60"/>
      <c r="AQ34" s="21">
        <f t="shared" si="18"/>
        <v>0</v>
      </c>
      <c r="AR34" s="60"/>
      <c r="AS34" s="21">
        <f t="shared" si="19"/>
        <v>0</v>
      </c>
      <c r="AT34" s="60"/>
      <c r="AU34" s="21">
        <f t="shared" si="20"/>
        <v>0</v>
      </c>
      <c r="AV34" s="60"/>
      <c r="AW34" s="21">
        <f t="shared" si="21"/>
        <v>0</v>
      </c>
      <c r="AX34" s="60"/>
      <c r="AY34" s="21">
        <f t="shared" si="22"/>
        <v>0</v>
      </c>
      <c r="AZ34" s="60"/>
      <c r="BA34" s="21">
        <f t="shared" si="23"/>
        <v>0</v>
      </c>
      <c r="BB34" s="60"/>
      <c r="BC34" s="21">
        <f t="shared" si="24"/>
        <v>0</v>
      </c>
      <c r="BD34" s="60"/>
      <c r="BE34" s="21">
        <f t="shared" si="25"/>
        <v>0</v>
      </c>
      <c r="BF34" s="60"/>
      <c r="BG34" s="21">
        <f t="shared" si="26"/>
        <v>0</v>
      </c>
      <c r="BH34" s="60"/>
      <c r="BI34" s="21">
        <f t="shared" si="27"/>
        <v>0</v>
      </c>
      <c r="BJ34" s="60"/>
      <c r="BK34" s="21">
        <f t="shared" si="28"/>
        <v>0</v>
      </c>
      <c r="BL34" s="60"/>
      <c r="BM34" s="21">
        <f t="shared" si="29"/>
        <v>0</v>
      </c>
      <c r="BN34" s="23">
        <f t="shared" si="30"/>
        <v>0</v>
      </c>
      <c r="BO34" s="57"/>
      <c r="BP34" s="12">
        <f t="shared" si="31"/>
        <v>0</v>
      </c>
      <c r="BQ34" s="30" t="str">
        <f t="shared" si="32"/>
        <v>0</v>
      </c>
      <c r="BR34" s="12"/>
      <c r="BS34" s="12"/>
      <c r="BT34" s="24"/>
    </row>
    <row r="35" spans="1:74" hidden="1" x14ac:dyDescent="0.25">
      <c r="A35" s="48"/>
      <c r="B35" s="51"/>
      <c r="C35" s="20">
        <f t="shared" si="0"/>
        <v>0</v>
      </c>
      <c r="D35" s="54"/>
      <c r="E35" s="20">
        <f t="shared" si="1"/>
        <v>0</v>
      </c>
      <c r="F35" s="54"/>
      <c r="G35" s="20">
        <f t="shared" si="2"/>
        <v>0</v>
      </c>
      <c r="H35" s="57"/>
      <c r="I35" s="20">
        <f t="shared" si="3"/>
        <v>0</v>
      </c>
      <c r="J35" s="75"/>
      <c r="K35" s="23"/>
      <c r="L35" s="75"/>
      <c r="M35" s="12"/>
      <c r="N35" s="60"/>
      <c r="O35" s="21">
        <f t="shared" si="4"/>
        <v>0</v>
      </c>
      <c r="P35" s="60"/>
      <c r="Q35" s="21">
        <f t="shared" si="5"/>
        <v>0</v>
      </c>
      <c r="R35" s="60"/>
      <c r="S35" s="21">
        <f t="shared" si="6"/>
        <v>0</v>
      </c>
      <c r="T35" s="60"/>
      <c r="U35" s="21">
        <f t="shared" si="7"/>
        <v>0</v>
      </c>
      <c r="V35" s="60"/>
      <c r="W35" s="21">
        <f t="shared" si="8"/>
        <v>0</v>
      </c>
      <c r="X35" s="60"/>
      <c r="Y35" s="21">
        <f t="shared" si="9"/>
        <v>0</v>
      </c>
      <c r="Z35" s="60"/>
      <c r="AA35" s="21">
        <f t="shared" si="10"/>
        <v>0</v>
      </c>
      <c r="AB35" s="60"/>
      <c r="AC35" s="21">
        <f t="shared" si="11"/>
        <v>0</v>
      </c>
      <c r="AD35" s="60"/>
      <c r="AE35" s="21">
        <f t="shared" si="12"/>
        <v>0</v>
      </c>
      <c r="AF35" s="60"/>
      <c r="AG35" s="21">
        <f t="shared" si="13"/>
        <v>0</v>
      </c>
      <c r="AH35" s="60"/>
      <c r="AI35" s="21">
        <f t="shared" si="14"/>
        <v>0</v>
      </c>
      <c r="AJ35" s="60"/>
      <c r="AK35" s="21">
        <f t="shared" si="15"/>
        <v>0</v>
      </c>
      <c r="AL35" s="60"/>
      <c r="AM35" s="21">
        <f t="shared" si="16"/>
        <v>0</v>
      </c>
      <c r="AN35" s="60"/>
      <c r="AO35" s="21">
        <f t="shared" si="17"/>
        <v>0</v>
      </c>
      <c r="AP35" s="60"/>
      <c r="AQ35" s="21">
        <f t="shared" si="18"/>
        <v>0</v>
      </c>
      <c r="AR35" s="60"/>
      <c r="AS35" s="21">
        <f t="shared" si="19"/>
        <v>0</v>
      </c>
      <c r="AT35" s="60"/>
      <c r="AU35" s="21">
        <f t="shared" si="20"/>
        <v>0</v>
      </c>
      <c r="AV35" s="60"/>
      <c r="AW35" s="21">
        <f t="shared" si="21"/>
        <v>0</v>
      </c>
      <c r="AX35" s="60"/>
      <c r="AY35" s="21">
        <f t="shared" si="22"/>
        <v>0</v>
      </c>
      <c r="AZ35" s="60"/>
      <c r="BA35" s="21">
        <f t="shared" si="23"/>
        <v>0</v>
      </c>
      <c r="BB35" s="60"/>
      <c r="BC35" s="21">
        <f t="shared" si="24"/>
        <v>0</v>
      </c>
      <c r="BD35" s="60"/>
      <c r="BE35" s="21">
        <f t="shared" si="25"/>
        <v>0</v>
      </c>
      <c r="BF35" s="60"/>
      <c r="BG35" s="21">
        <f t="shared" si="26"/>
        <v>0</v>
      </c>
      <c r="BH35" s="60"/>
      <c r="BI35" s="21">
        <f t="shared" si="27"/>
        <v>0</v>
      </c>
      <c r="BJ35" s="60"/>
      <c r="BK35" s="21">
        <f t="shared" si="28"/>
        <v>0</v>
      </c>
      <c r="BL35" s="60"/>
      <c r="BM35" s="21">
        <f t="shared" si="29"/>
        <v>0</v>
      </c>
      <c r="BN35" s="23">
        <f t="shared" si="30"/>
        <v>0</v>
      </c>
      <c r="BO35" s="57"/>
      <c r="BP35" s="12">
        <f t="shared" si="31"/>
        <v>0</v>
      </c>
      <c r="BQ35" s="30" t="str">
        <f t="shared" si="32"/>
        <v>0</v>
      </c>
      <c r="BR35" s="12"/>
      <c r="BS35" s="12"/>
      <c r="BT35" s="24"/>
    </row>
    <row r="36" spans="1:74" ht="15.75" hidden="1" thickBot="1" x14ac:dyDescent="0.3">
      <c r="A36" s="49"/>
      <c r="B36" s="52"/>
      <c r="C36" s="25">
        <f t="shared" si="0"/>
        <v>0</v>
      </c>
      <c r="D36" s="55"/>
      <c r="E36" s="25">
        <f t="shared" si="1"/>
        <v>0</v>
      </c>
      <c r="F36" s="55"/>
      <c r="G36" s="25">
        <f t="shared" si="2"/>
        <v>0</v>
      </c>
      <c r="H36" s="58"/>
      <c r="I36" s="25">
        <f t="shared" si="3"/>
        <v>0</v>
      </c>
      <c r="J36" s="76"/>
      <c r="K36" s="27"/>
      <c r="L36" s="76"/>
      <c r="M36" s="14"/>
      <c r="N36" s="61"/>
      <c r="O36" s="26">
        <f t="shared" si="4"/>
        <v>0</v>
      </c>
      <c r="P36" s="61"/>
      <c r="Q36" s="26">
        <f t="shared" si="5"/>
        <v>0</v>
      </c>
      <c r="R36" s="61"/>
      <c r="S36" s="26">
        <f t="shared" si="6"/>
        <v>0</v>
      </c>
      <c r="T36" s="61"/>
      <c r="U36" s="26">
        <f t="shared" si="7"/>
        <v>0</v>
      </c>
      <c r="V36" s="61"/>
      <c r="W36" s="26">
        <f t="shared" si="8"/>
        <v>0</v>
      </c>
      <c r="X36" s="61"/>
      <c r="Y36" s="26">
        <f t="shared" si="9"/>
        <v>0</v>
      </c>
      <c r="Z36" s="61"/>
      <c r="AA36" s="26">
        <f t="shared" si="10"/>
        <v>0</v>
      </c>
      <c r="AB36" s="61"/>
      <c r="AC36" s="26">
        <f t="shared" si="11"/>
        <v>0</v>
      </c>
      <c r="AD36" s="61"/>
      <c r="AE36" s="26">
        <f t="shared" si="12"/>
        <v>0</v>
      </c>
      <c r="AF36" s="61"/>
      <c r="AG36" s="26">
        <f t="shared" si="13"/>
        <v>0</v>
      </c>
      <c r="AH36" s="61"/>
      <c r="AI36" s="26">
        <f t="shared" si="14"/>
        <v>0</v>
      </c>
      <c r="AJ36" s="61"/>
      <c r="AK36" s="26">
        <f t="shared" si="15"/>
        <v>0</v>
      </c>
      <c r="AL36" s="61"/>
      <c r="AM36" s="26">
        <f t="shared" si="16"/>
        <v>0</v>
      </c>
      <c r="AN36" s="61"/>
      <c r="AO36" s="26">
        <f t="shared" si="17"/>
        <v>0</v>
      </c>
      <c r="AP36" s="61"/>
      <c r="AQ36" s="26">
        <f t="shared" si="18"/>
        <v>0</v>
      </c>
      <c r="AR36" s="61"/>
      <c r="AS36" s="26">
        <f t="shared" si="19"/>
        <v>0</v>
      </c>
      <c r="AT36" s="61"/>
      <c r="AU36" s="26">
        <f t="shared" si="20"/>
        <v>0</v>
      </c>
      <c r="AV36" s="61"/>
      <c r="AW36" s="26">
        <f t="shared" si="21"/>
        <v>0</v>
      </c>
      <c r="AX36" s="61"/>
      <c r="AY36" s="26">
        <f t="shared" si="22"/>
        <v>0</v>
      </c>
      <c r="AZ36" s="61"/>
      <c r="BA36" s="26">
        <f t="shared" si="23"/>
        <v>0</v>
      </c>
      <c r="BB36" s="61"/>
      <c r="BC36" s="26">
        <f t="shared" si="24"/>
        <v>0</v>
      </c>
      <c r="BD36" s="61"/>
      <c r="BE36" s="26">
        <f t="shared" si="25"/>
        <v>0</v>
      </c>
      <c r="BF36" s="61"/>
      <c r="BG36" s="21">
        <f t="shared" si="26"/>
        <v>0</v>
      </c>
      <c r="BH36" s="61"/>
      <c r="BI36" s="21">
        <f t="shared" si="27"/>
        <v>0</v>
      </c>
      <c r="BJ36" s="61"/>
      <c r="BK36" s="26">
        <f t="shared" si="28"/>
        <v>0</v>
      </c>
      <c r="BL36" s="61"/>
      <c r="BM36" s="26">
        <f t="shared" si="29"/>
        <v>0</v>
      </c>
      <c r="BN36" s="27">
        <f t="shared" si="30"/>
        <v>0</v>
      </c>
      <c r="BO36" s="58"/>
      <c r="BP36" s="14">
        <f t="shared" si="31"/>
        <v>0</v>
      </c>
      <c r="BQ36" s="31" t="str">
        <f t="shared" si="32"/>
        <v>0</v>
      </c>
      <c r="BR36" s="14"/>
      <c r="BS36" s="14"/>
      <c r="BT36" s="28"/>
      <c r="BU36" s="4"/>
      <c r="BV36" s="4"/>
    </row>
    <row r="37" spans="1:74" ht="15.75" thickTop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thickBot="1" x14ac:dyDescent="0.3"/>
    <row r="42" spans="1:74" ht="42.75" customHeight="1" thickTop="1" x14ac:dyDescent="0.25">
      <c r="B42" s="92" t="s">
        <v>29</v>
      </c>
      <c r="C42" s="9"/>
      <c r="D42" s="10" t="str">
        <f>IF(N54=T54,"GESTION",IF(N54&gt;T54,"FALTA TIPO DE MANTENIMIENTO AL CLIENTE","TIPO DE MANTENIMIENTO SIN CLIENTE ASIGNADO"))</f>
        <v>GESTION</v>
      </c>
      <c r="E42" s="9"/>
      <c r="F42" s="9"/>
      <c r="G42" s="9"/>
      <c r="H42" s="11" t="str">
        <f>IF(N54=P54,"GESTION",IF(N54&gt;P54,"FALTA TECNICO ENCARGADO","TECNICO ENCARGADO SIN CLIENTE ASIGNADO"))</f>
        <v>GESTION</v>
      </c>
      <c r="I42" s="9"/>
      <c r="J42" s="9"/>
      <c r="K42" s="9"/>
      <c r="L42" s="9"/>
      <c r="M42" s="6"/>
      <c r="N42" s="66" t="str">
        <f>IF(((COUNTIF(N2:N36,"=X"))&gt;0), "ACTIVO","AUSENTE" )</f>
        <v>ACTIVO</v>
      </c>
      <c r="O42" s="66"/>
      <c r="P42" s="66" t="str">
        <f>IF(((COUNTIF(P2:P36,"=X"))&gt;0), "ACTIVO","AUSENTE" )</f>
        <v>ACTIVO</v>
      </c>
      <c r="Q42" s="66"/>
      <c r="R42" s="66" t="str">
        <f>IF(((COUNTIF(R2:R36,"=X"))&gt;0), "ACTIVO","AUSENTE" )</f>
        <v>ACTIVO</v>
      </c>
      <c r="S42" s="66"/>
      <c r="T42" s="66" t="str">
        <f>IF(((COUNTIF(T2:T36,"=X"))&gt;0), "ACTIVO","AUSENTE" )</f>
        <v>ACTIVO</v>
      </c>
      <c r="U42" s="66"/>
      <c r="V42" s="66" t="str">
        <f>IF(((COUNTIF(V2:V36,"=X"))&gt;0), "ACTIVO","AUSENTE" )</f>
        <v>ACTIVO</v>
      </c>
      <c r="W42" s="66"/>
      <c r="X42" s="66" t="str">
        <f>IF(((COUNTIF(X2:X36,"=X"))&gt;0), "ACTIVO","AUSENTE" )</f>
        <v>ACTIVO</v>
      </c>
      <c r="Y42" s="46"/>
      <c r="Z42" s="66" t="str">
        <f>IF(((COUNTIF(Z2:Z36,"=X"))&gt;0), "ACTIVO","AUSENTE" )</f>
        <v>ACTIVO</v>
      </c>
      <c r="AA42" s="66"/>
      <c r="AB42" s="66" t="str">
        <f>IF(((COUNTIF(AB2:AB36,"=X"))&gt;0), "ACTIVO","AUSENTE" )</f>
        <v>ACTIVO</v>
      </c>
      <c r="AC42" s="66"/>
      <c r="AD42" s="66" t="str">
        <f>IF(((COUNTIF(AD2:AD36,"=X"))&gt;0), "ACTIVO","AUSENTE" )</f>
        <v>ACTIVO</v>
      </c>
      <c r="AE42" s="66"/>
      <c r="AF42" s="66" t="str">
        <f>IF(((COUNTIF(AF2:AF36,"=X"))&gt;0), "ACTIVO","AUSENTE" )</f>
        <v>ACTIVO</v>
      </c>
      <c r="AG42" s="66"/>
      <c r="AH42" s="66" t="str">
        <f>IF(((COUNTIF(AH2:AH36,"=X"))&gt;0), "ACTIVO","AUSENTE" )</f>
        <v>ACTIVO</v>
      </c>
      <c r="AI42" s="66"/>
      <c r="AJ42" s="66" t="str">
        <f>IF(((COUNTIF(AJ2:AJ36,"=X"))&gt;0), "ACTIVO","AUSENTE" )</f>
        <v>ACTIVO</v>
      </c>
      <c r="AK42" s="66"/>
      <c r="AL42" s="66" t="str">
        <f>IF(((COUNTIF(AL2:AL36,"=X"))&gt;0), "ACTIVO","AUSENTE" )</f>
        <v>ACTIVO</v>
      </c>
      <c r="AM42" s="66"/>
      <c r="AN42" s="66" t="str">
        <f>IF(((COUNTIF(AN2:AN36,"=X"))&gt;0), "ACTIVO","AUSENTE" )</f>
        <v>ACTIVO</v>
      </c>
      <c r="AO42" s="66"/>
      <c r="AP42" s="66" t="str">
        <f>IF(((COUNTIF(AP2:AP36,"=X"))&gt;0), "ACTIVO","AUSENTE" )</f>
        <v>ACTIVO</v>
      </c>
      <c r="AQ42" s="66"/>
      <c r="AR42" s="66" t="str">
        <f t="shared" ref="AR42:BJ42" si="33">IF(((COUNTIF(AR2:AR36,"=X"))&gt;0), "ACTIVO","AUSENTE" )</f>
        <v>ACTIVO</v>
      </c>
      <c r="AS42" s="66"/>
      <c r="AT42" s="66" t="str">
        <f t="shared" si="33"/>
        <v>ACTIVO</v>
      </c>
      <c r="AU42" s="66"/>
      <c r="AV42" s="66" t="str">
        <f t="shared" si="33"/>
        <v>ACTIVO</v>
      </c>
      <c r="AW42" s="66"/>
      <c r="AX42" s="66" t="str">
        <f t="shared" si="33"/>
        <v>AUSENTE</v>
      </c>
      <c r="AY42" s="66"/>
      <c r="AZ42" s="66" t="str">
        <f t="shared" si="33"/>
        <v>AUSENTE</v>
      </c>
      <c r="BA42" s="66"/>
      <c r="BB42" s="66" t="str">
        <f t="shared" si="33"/>
        <v>AUSENTE</v>
      </c>
      <c r="BC42" s="66"/>
      <c r="BD42" s="66" t="str">
        <f t="shared" si="33"/>
        <v>AUSENTE</v>
      </c>
      <c r="BE42" s="66"/>
      <c r="BF42" s="66" t="str">
        <f t="shared" si="33"/>
        <v>AUSENTE</v>
      </c>
      <c r="BG42" s="66"/>
      <c r="BH42" s="66" t="str">
        <f t="shared" si="33"/>
        <v>AUSENTE</v>
      </c>
      <c r="BI42" s="66"/>
      <c r="BJ42" s="67" t="str">
        <f t="shared" si="33"/>
        <v>AUSENTE</v>
      </c>
      <c r="BK42" s="95"/>
    </row>
    <row r="43" spans="1:74" ht="27" customHeight="1" x14ac:dyDescent="0.25">
      <c r="B43" s="93" t="s">
        <v>30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4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5"/>
      <c r="BK43" s="96"/>
    </row>
    <row r="44" spans="1:74" ht="35.25" customHeight="1" x14ac:dyDescent="0.25">
      <c r="B44" s="93" t="s">
        <v>31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7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98"/>
      <c r="BK44" s="96"/>
    </row>
    <row r="45" spans="1:74" ht="15.75" thickBot="1" x14ac:dyDescent="0.3">
      <c r="B45" s="94" t="s">
        <v>61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68">
        <f>COUNTIF(N2:N36,"=X")</f>
        <v>1</v>
      </c>
      <c r="O45" s="68"/>
      <c r="P45" s="68">
        <f>COUNTIF(P2:P36,"=X")</f>
        <v>1</v>
      </c>
      <c r="Q45" s="68"/>
      <c r="R45" s="68">
        <f>COUNTIF(R2:R36,"=X")</f>
        <v>1</v>
      </c>
      <c r="S45" s="68"/>
      <c r="T45" s="68">
        <f>COUNTIF(T2:T36,"=X")</f>
        <v>1</v>
      </c>
      <c r="U45" s="68"/>
      <c r="V45" s="68">
        <f>COUNTIF(V2:V36,"=X")</f>
        <v>1</v>
      </c>
      <c r="W45" s="68"/>
      <c r="X45" s="68">
        <f>COUNTIF(X2:X36,"=X")</f>
        <v>1</v>
      </c>
      <c r="Y45" s="68"/>
      <c r="Z45" s="68">
        <f>COUNTIF(Z2:Z36,"=X")</f>
        <v>1</v>
      </c>
      <c r="AA45" s="68"/>
      <c r="AB45" s="68">
        <f>COUNTIF(AB2:AB36,"=X")</f>
        <v>1</v>
      </c>
      <c r="AC45" s="68"/>
      <c r="AD45" s="68">
        <f>COUNTIF(AD2:AD36,"=X")</f>
        <v>1</v>
      </c>
      <c r="AE45" s="68"/>
      <c r="AF45" s="68">
        <f>COUNTIF(AF2:AF36,"=X")</f>
        <v>1</v>
      </c>
      <c r="AG45" s="68"/>
      <c r="AH45" s="68">
        <f>COUNTIF(AH2:AH36,"=X")</f>
        <v>1</v>
      </c>
      <c r="AI45" s="68"/>
      <c r="AJ45" s="68">
        <f>COUNTIF(AJ2:AJ36,"=X")</f>
        <v>1</v>
      </c>
      <c r="AK45" s="68"/>
      <c r="AL45" s="68">
        <f>COUNTIF(AL2:AL36,"=X")</f>
        <v>1</v>
      </c>
      <c r="AM45" s="68"/>
      <c r="AN45" s="68">
        <f>COUNTIF(AN2:AN36,"=X")</f>
        <v>1</v>
      </c>
      <c r="AO45" s="68"/>
      <c r="AP45" s="68">
        <f>COUNTIF(AP2:AP36,"=X")</f>
        <v>1</v>
      </c>
      <c r="AQ45" s="68"/>
      <c r="AR45" s="68">
        <f t="shared" ref="AR45:BJ45" si="34">COUNTIF(AR2:AR36,"=X")</f>
        <v>1</v>
      </c>
      <c r="AS45" s="68"/>
      <c r="AT45" s="68">
        <f t="shared" si="34"/>
        <v>1</v>
      </c>
      <c r="AU45" s="68"/>
      <c r="AV45" s="68">
        <f t="shared" si="34"/>
        <v>1</v>
      </c>
      <c r="AW45" s="68"/>
      <c r="AX45" s="68">
        <f t="shared" si="34"/>
        <v>0</v>
      </c>
      <c r="AY45" s="68"/>
      <c r="AZ45" s="68">
        <f t="shared" si="34"/>
        <v>0</v>
      </c>
      <c r="BA45" s="68"/>
      <c r="BB45" s="68">
        <f t="shared" si="34"/>
        <v>0</v>
      </c>
      <c r="BC45" s="68"/>
      <c r="BD45" s="68">
        <f t="shared" si="34"/>
        <v>0</v>
      </c>
      <c r="BE45" s="68"/>
      <c r="BF45" s="68">
        <f t="shared" si="34"/>
        <v>0</v>
      </c>
      <c r="BG45" s="68"/>
      <c r="BH45" s="68">
        <f t="shared" si="34"/>
        <v>0</v>
      </c>
      <c r="BI45" s="68"/>
      <c r="BJ45" s="69">
        <f t="shared" si="34"/>
        <v>0</v>
      </c>
      <c r="BK45" s="97"/>
    </row>
    <row r="46" spans="1:74" ht="15.75" thickTop="1" x14ac:dyDescent="0.25"/>
    <row r="50" spans="2:20" hidden="1" x14ac:dyDescent="0.25"/>
    <row r="51" spans="2:20" hidden="1" x14ac:dyDescent="0.25"/>
    <row r="52" spans="2:20" hidden="1" x14ac:dyDescent="0.25"/>
    <row r="53" spans="2:20" ht="60" hidden="1" x14ac:dyDescent="0.25">
      <c r="B53" s="5" t="str">
        <f>IF(N54&gt;P54,"FALTA TEC ENCARGADO","TEC. ENCARGADO SIN CLIENTE ASIGNADO")</f>
        <v>TEC. ENCARGADO SIN CLIENTE ASIGNADO</v>
      </c>
      <c r="N53" s="5" t="s">
        <v>41</v>
      </c>
      <c r="O53" s="5"/>
      <c r="P53" s="5" t="s">
        <v>40</v>
      </c>
      <c r="R53" s="5" t="s">
        <v>42</v>
      </c>
      <c r="T53" s="5" t="s">
        <v>43</v>
      </c>
    </row>
    <row r="54" spans="2:20" ht="28.5" hidden="1" customHeight="1" x14ac:dyDescent="0.25">
      <c r="B54" s="5" t="str">
        <f>IF(N54&gt;T54,"FALTA TIPO DE MANTENIMIENTO AL CLIENTE","TIPO DE MANTENIMIENTO SIN CLIENTE ASIGNADO")</f>
        <v>TIPO DE MANTENIMIENTO SIN CLIENTE ASIGNADO</v>
      </c>
      <c r="N54">
        <f>COUNTA(B2:B36)</f>
        <v>11</v>
      </c>
      <c r="P54">
        <f>COUNTA(H2:H36)</f>
        <v>11</v>
      </c>
      <c r="R54">
        <f>COUNTIF(N2:AP36,"=X")</f>
        <v>15</v>
      </c>
      <c r="T54">
        <f>COUNTA(D2:D36)</f>
        <v>11</v>
      </c>
    </row>
    <row r="55" spans="2:20" hidden="1" x14ac:dyDescent="0.25"/>
    <row r="56" spans="2:20" hidden="1" x14ac:dyDescent="0.25"/>
    <row r="57" spans="2:20" hidden="1" x14ac:dyDescent="0.25"/>
    <row r="58" spans="2:20" hidden="1" x14ac:dyDescent="0.25"/>
  </sheetData>
  <conditionalFormatting sqref="N1">
    <cfRule type="expression" dxfId="424" priority="890">
      <formula>N42="AUSENTE"</formula>
    </cfRule>
  </conditionalFormatting>
  <conditionalFormatting sqref="N42">
    <cfRule type="containsText" dxfId="423" priority="889" operator="containsText" text="AUSENTE">
      <formula>NOT(ISERROR(SEARCH("AUSENTE",N42)))</formula>
    </cfRule>
  </conditionalFormatting>
  <conditionalFormatting sqref="P1">
    <cfRule type="expression" dxfId="422" priority="888">
      <formula>P42="AUSENTE"</formula>
    </cfRule>
  </conditionalFormatting>
  <conditionalFormatting sqref="R1">
    <cfRule type="expression" dxfId="421" priority="887">
      <formula>R42="AUSENTE"</formula>
    </cfRule>
  </conditionalFormatting>
  <conditionalFormatting sqref="T1">
    <cfRule type="expression" dxfId="420" priority="886">
      <formula>T42="AUSENTE"</formula>
    </cfRule>
  </conditionalFormatting>
  <conditionalFormatting sqref="V1">
    <cfRule type="expression" dxfId="419" priority="885">
      <formula>V42="AUSENTE"</formula>
    </cfRule>
  </conditionalFormatting>
  <conditionalFormatting sqref="X1">
    <cfRule type="expression" dxfId="418" priority="884">
      <formula>X42="AUSENTE"</formula>
    </cfRule>
  </conditionalFormatting>
  <conditionalFormatting sqref="Z1">
    <cfRule type="expression" dxfId="417" priority="883">
      <formula>Z42="AUSENTE"</formula>
    </cfRule>
  </conditionalFormatting>
  <conditionalFormatting sqref="AB1">
    <cfRule type="expression" dxfId="416" priority="882">
      <formula>AB42="AUSENTE"</formula>
    </cfRule>
  </conditionalFormatting>
  <conditionalFormatting sqref="AD1">
    <cfRule type="expression" dxfId="415" priority="881">
      <formula>AD42="AUSENTE"</formula>
    </cfRule>
  </conditionalFormatting>
  <conditionalFormatting sqref="AF1">
    <cfRule type="expression" dxfId="414" priority="880">
      <formula>AF42="AUSENTE"</formula>
    </cfRule>
  </conditionalFormatting>
  <conditionalFormatting sqref="AH1">
    <cfRule type="expression" dxfId="413" priority="879">
      <formula>AH42="AUSENTE"</formula>
    </cfRule>
  </conditionalFormatting>
  <conditionalFormatting sqref="AJ1">
    <cfRule type="expression" dxfId="412" priority="878">
      <formula>AJ42="AUSENTE"</formula>
    </cfRule>
  </conditionalFormatting>
  <conditionalFormatting sqref="AL1">
    <cfRule type="expression" dxfId="411" priority="877">
      <formula>AL42="AUSENTE"</formula>
    </cfRule>
  </conditionalFormatting>
  <conditionalFormatting sqref="AN1">
    <cfRule type="expression" dxfId="410" priority="876">
      <formula>AN42="AUSENTE"</formula>
    </cfRule>
  </conditionalFormatting>
  <conditionalFormatting sqref="AP1">
    <cfRule type="expression" dxfId="409" priority="875">
      <formula>AP42="AUSENTE"</formula>
    </cfRule>
  </conditionalFormatting>
  <conditionalFormatting sqref="P42">
    <cfRule type="containsText" dxfId="408" priority="874" operator="containsText" text="AUSENTE">
      <formula>NOT(ISERROR(SEARCH("AUSENTE",P42)))</formula>
    </cfRule>
  </conditionalFormatting>
  <conditionalFormatting sqref="R42">
    <cfRule type="containsText" dxfId="407" priority="873" operator="containsText" text="AUSENTE">
      <formula>NOT(ISERROR(SEARCH("AUSENTE",R42)))</formula>
    </cfRule>
  </conditionalFormatting>
  <conditionalFormatting sqref="T42">
    <cfRule type="containsText" dxfId="406" priority="872" operator="containsText" text="AUSENTE">
      <formula>NOT(ISERROR(SEARCH("AUSENTE",T42)))</formula>
    </cfRule>
  </conditionalFormatting>
  <conditionalFormatting sqref="V42">
    <cfRule type="containsText" dxfId="405" priority="871" operator="containsText" text="AUSENTE">
      <formula>NOT(ISERROR(SEARCH("AUSENTE",V42)))</formula>
    </cfRule>
  </conditionalFormatting>
  <conditionalFormatting sqref="X42">
    <cfRule type="containsText" dxfId="404" priority="870" operator="containsText" text="AUSENTE">
      <formula>NOT(ISERROR(SEARCH("AUSENTE",X42)))</formula>
    </cfRule>
  </conditionalFormatting>
  <conditionalFormatting sqref="Z42">
    <cfRule type="containsText" dxfId="403" priority="869" operator="containsText" text="AUSENTE">
      <formula>NOT(ISERROR(SEARCH("AUSENTE",Z42)))</formula>
    </cfRule>
  </conditionalFormatting>
  <conditionalFormatting sqref="AB42">
    <cfRule type="containsText" dxfId="402" priority="868" operator="containsText" text="AUSENTE">
      <formula>NOT(ISERROR(SEARCH("AUSENTE",AB42)))</formula>
    </cfRule>
  </conditionalFormatting>
  <conditionalFormatting sqref="AD42">
    <cfRule type="containsText" dxfId="401" priority="867" operator="containsText" text="AUSENTE">
      <formula>NOT(ISERROR(SEARCH("AUSENTE",AD42)))</formula>
    </cfRule>
  </conditionalFormatting>
  <conditionalFormatting sqref="AF42">
    <cfRule type="containsText" dxfId="400" priority="866" operator="containsText" text="AUSENTE">
      <formula>NOT(ISERROR(SEARCH("AUSENTE",AF42)))</formula>
    </cfRule>
  </conditionalFormatting>
  <conditionalFormatting sqref="AH42">
    <cfRule type="containsText" dxfId="399" priority="865" operator="containsText" text="AUSENTE">
      <formula>NOT(ISERROR(SEARCH("AUSENTE",AH42)))</formula>
    </cfRule>
  </conditionalFormatting>
  <conditionalFormatting sqref="AJ42">
    <cfRule type="containsText" dxfId="398" priority="864" operator="containsText" text="AUSENTE">
      <formula>NOT(ISERROR(SEARCH("AUSENTE",AJ42)))</formula>
    </cfRule>
  </conditionalFormatting>
  <conditionalFormatting sqref="AL42">
    <cfRule type="containsText" dxfId="397" priority="863" operator="containsText" text="AUSENTE">
      <formula>NOT(ISERROR(SEARCH("AUSENTE",AL42)))</formula>
    </cfRule>
  </conditionalFormatting>
  <conditionalFormatting sqref="AN42">
    <cfRule type="containsText" dxfId="396" priority="862" operator="containsText" text="AUSENTE">
      <formula>NOT(ISERROR(SEARCH("AUSENTE",AN42)))</formula>
    </cfRule>
  </conditionalFormatting>
  <conditionalFormatting sqref="AP42:BK42">
    <cfRule type="containsText" dxfId="395" priority="861" operator="containsText" text="AUSENTE">
      <formula>NOT(ISERROR(SEARCH("AUSENTE",AP42)))</formula>
    </cfRule>
  </conditionalFormatting>
  <conditionalFormatting sqref="H42">
    <cfRule type="containsText" dxfId="394" priority="858" operator="containsText" text="GESTION">
      <formula>NOT(ISERROR(SEARCH("GESTION",H42)))</formula>
    </cfRule>
    <cfRule type="containsText" dxfId="393" priority="859" operator="containsText" text="TECNICO ENCARGADO SIN CLIENTE ASIGNADO">
      <formula>NOT(ISERROR(SEARCH("TECNICO ENCARGADO SIN CLIENTE ASIGNADO",H42)))</formula>
    </cfRule>
    <cfRule type="containsText" dxfId="392" priority="860" operator="containsText" text="FALTA TECNICO ENCARGADO">
      <formula>NOT(ISERROR(SEARCH("FALTA TECNICO ENCARGADO",H42)))</formula>
    </cfRule>
  </conditionalFormatting>
  <conditionalFormatting sqref="D42">
    <cfRule type="containsText" dxfId="391" priority="855" operator="containsText" text="GESTION">
      <formula>NOT(ISERROR(SEARCH("GESTION",D42)))</formula>
    </cfRule>
    <cfRule type="containsText" dxfId="390" priority="856" operator="containsText" text="TIPO DE MANTENIMIENTO SIN CLIENTE ASIGNADO">
      <formula>NOT(ISERROR(SEARCH("TIPO DE MANTENIMIENTO SIN CLIENTE ASIGNADO",D42)))</formula>
    </cfRule>
    <cfRule type="containsText" dxfId="389" priority="857" operator="containsText" text="FALTA TIPO DE MANTENIMIENTO AL CLIENTE">
      <formula>NOT(ISERROR(SEARCH("FALTA TIPO DE MANTENIMIENTO AL CLIENTE",D42)))</formula>
    </cfRule>
  </conditionalFormatting>
  <conditionalFormatting sqref="H2">
    <cfRule type="expression" dxfId="388" priority="853">
      <formula>IF(ISBLANK(B2),"verdadero","falso")</formula>
    </cfRule>
    <cfRule type="expression" dxfId="387" priority="854">
      <formula>IF(ISBLANK(H2),"verdadero","falso")</formula>
    </cfRule>
  </conditionalFormatting>
  <conditionalFormatting sqref="H3">
    <cfRule type="expression" dxfId="386" priority="851">
      <formula>IF(ISBLANK(B3),"verdadero","falso")</formula>
    </cfRule>
    <cfRule type="expression" dxfId="385" priority="852">
      <formula>IF(ISBLANK(H3),"verdadero","falso")</formula>
    </cfRule>
  </conditionalFormatting>
  <conditionalFormatting sqref="H4">
    <cfRule type="expression" dxfId="384" priority="849">
      <formula>IF(ISBLANK(B4),"verdadero","falso")</formula>
    </cfRule>
    <cfRule type="expression" dxfId="383" priority="850">
      <formula>IF(ISBLANK(H4),"verdadero","falso")</formula>
    </cfRule>
  </conditionalFormatting>
  <conditionalFormatting sqref="H5">
    <cfRule type="expression" dxfId="382" priority="847">
      <formula>IF(ISBLANK(B5),"verdadero","falso")</formula>
    </cfRule>
    <cfRule type="expression" dxfId="381" priority="848">
      <formula>IF(ISBLANK(H5),"verdadero","falso")</formula>
    </cfRule>
  </conditionalFormatting>
  <conditionalFormatting sqref="H6">
    <cfRule type="expression" dxfId="380" priority="845">
      <formula>IF(ISBLANK(B6),"verdadero","falso")</formula>
    </cfRule>
    <cfRule type="expression" dxfId="379" priority="846">
      <formula>IF(ISBLANK(H6),"verdadero","falso")</formula>
    </cfRule>
  </conditionalFormatting>
  <conditionalFormatting sqref="H7">
    <cfRule type="expression" dxfId="378" priority="843">
      <formula>IF(ISBLANK(B7),"verdadero","falso")</formula>
    </cfRule>
    <cfRule type="expression" dxfId="377" priority="844">
      <formula>IF(ISBLANK(H7),"verdadero","falso")</formula>
    </cfRule>
  </conditionalFormatting>
  <conditionalFormatting sqref="H8">
    <cfRule type="expression" dxfId="376" priority="841">
      <formula>IF(ISBLANK(B8),"verdadero","falso")</formula>
    </cfRule>
    <cfRule type="expression" dxfId="375" priority="842">
      <formula>IF(ISBLANK(H8),"verdadero","falso")</formula>
    </cfRule>
  </conditionalFormatting>
  <conditionalFormatting sqref="H9">
    <cfRule type="expression" dxfId="374" priority="839">
      <formula>IF(ISBLANK(B9),"verdadero","falso")</formula>
    </cfRule>
    <cfRule type="expression" dxfId="373" priority="840">
      <formula>IF(ISBLANK(H9),"verdadero","falso")</formula>
    </cfRule>
  </conditionalFormatting>
  <conditionalFormatting sqref="H10">
    <cfRule type="expression" dxfId="372" priority="837">
      <formula>IF(ISBLANK(B10),"verdadero","falso")</formula>
    </cfRule>
    <cfRule type="expression" dxfId="371" priority="838">
      <formula>IF(ISBLANK(H10),"verdadero","falso")</formula>
    </cfRule>
  </conditionalFormatting>
  <conditionalFormatting sqref="H11">
    <cfRule type="expression" dxfId="370" priority="835">
      <formula>IF(ISBLANK(B11),"verdadero","falso")</formula>
    </cfRule>
    <cfRule type="expression" dxfId="369" priority="836">
      <formula>IF(ISBLANK(H11),"verdadero","falso")</formula>
    </cfRule>
  </conditionalFormatting>
  <conditionalFormatting sqref="H12">
    <cfRule type="expression" dxfId="368" priority="833">
      <formula>IF(ISBLANK(B12),"verdadero","falso")</formula>
    </cfRule>
    <cfRule type="expression" dxfId="367" priority="834">
      <formula>IF(ISBLANK(H12),"verdadero","falso")</formula>
    </cfRule>
  </conditionalFormatting>
  <conditionalFormatting sqref="H13">
    <cfRule type="expression" dxfId="366" priority="831">
      <formula>IF(ISBLANK(B13),"verdadero","falso")</formula>
    </cfRule>
    <cfRule type="expression" dxfId="365" priority="832">
      <formula>IF(ISBLANK(H13),"verdadero","falso")</formula>
    </cfRule>
  </conditionalFormatting>
  <conditionalFormatting sqref="H14">
    <cfRule type="expression" dxfId="364" priority="829">
      <formula>IF(ISBLANK(B14),"verdadero","falso")</formula>
    </cfRule>
    <cfRule type="expression" dxfId="363" priority="830">
      <formula>IF(ISBLANK(H14),"verdadero","falso")</formula>
    </cfRule>
  </conditionalFormatting>
  <conditionalFormatting sqref="H15">
    <cfRule type="expression" dxfId="362" priority="827">
      <formula>IF(ISBLANK(B15),"verdadero","falso")</formula>
    </cfRule>
    <cfRule type="expression" dxfId="361" priority="828">
      <formula>IF(ISBLANK(H15),"verdadero","falso")</formula>
    </cfRule>
  </conditionalFormatting>
  <conditionalFormatting sqref="H16">
    <cfRule type="expression" dxfId="360" priority="825">
      <formula>IF(ISBLANK(B16),"verdadero","falso")</formula>
    </cfRule>
    <cfRule type="expression" dxfId="359" priority="826">
      <formula>IF(ISBLANK(H16),"verdadero","falso")</formula>
    </cfRule>
  </conditionalFormatting>
  <conditionalFormatting sqref="H17">
    <cfRule type="expression" dxfId="358" priority="823">
      <formula>IF(ISBLANK(B17),"verdadero","falso")</formula>
    </cfRule>
    <cfRule type="expression" dxfId="357" priority="824">
      <formula>IF(ISBLANK(H17),"verdadero","falso")</formula>
    </cfRule>
  </conditionalFormatting>
  <conditionalFormatting sqref="H18">
    <cfRule type="expression" dxfId="356" priority="821">
      <formula>IF(ISBLANK(B18),"verdadero","falso")</formula>
    </cfRule>
    <cfRule type="expression" dxfId="355" priority="822">
      <formula>IF(ISBLANK(H18),"verdadero","falso")</formula>
    </cfRule>
  </conditionalFormatting>
  <conditionalFormatting sqref="H19">
    <cfRule type="expression" dxfId="354" priority="819">
      <formula>IF(ISBLANK(B19),"verdadero","falso")</formula>
    </cfRule>
    <cfRule type="expression" dxfId="353" priority="820">
      <formula>IF(ISBLANK(H19),"verdadero","falso")</formula>
    </cfRule>
  </conditionalFormatting>
  <conditionalFormatting sqref="H20">
    <cfRule type="expression" dxfId="352" priority="817">
      <formula>IF(ISBLANK(B20),"verdadero","falso")</formula>
    </cfRule>
    <cfRule type="expression" dxfId="351" priority="818">
      <formula>IF(ISBLANK(H20),"verdadero","falso")</formula>
    </cfRule>
  </conditionalFormatting>
  <conditionalFormatting sqref="H21">
    <cfRule type="expression" dxfId="350" priority="815">
      <formula>IF(ISBLANK(B21),"verdadero","falso")</formula>
    </cfRule>
    <cfRule type="expression" dxfId="349" priority="816">
      <formula>IF(ISBLANK(H21),"verdadero","falso")</formula>
    </cfRule>
  </conditionalFormatting>
  <conditionalFormatting sqref="H22">
    <cfRule type="expression" dxfId="348" priority="813">
      <formula>IF(ISBLANK(B22),"verdadero","falso")</formula>
    </cfRule>
    <cfRule type="expression" dxfId="347" priority="814">
      <formula>IF(ISBLANK(H22),"verdadero","falso")</formula>
    </cfRule>
  </conditionalFormatting>
  <conditionalFormatting sqref="H23">
    <cfRule type="expression" dxfId="346" priority="811">
      <formula>IF(ISBLANK(B23),"verdadero","falso")</formula>
    </cfRule>
    <cfRule type="expression" dxfId="345" priority="812">
      <formula>IF(ISBLANK(H23),"verdadero","falso")</formula>
    </cfRule>
  </conditionalFormatting>
  <conditionalFormatting sqref="H24">
    <cfRule type="expression" dxfId="344" priority="809">
      <formula>IF(ISBLANK(B24),"verdadero","falso")</formula>
    </cfRule>
    <cfRule type="expression" dxfId="343" priority="810">
      <formula>IF(ISBLANK(H24),"verdadero","falso")</formula>
    </cfRule>
  </conditionalFormatting>
  <conditionalFormatting sqref="H25">
    <cfRule type="expression" dxfId="342" priority="807">
      <formula>IF(ISBLANK(B25),"verdadero","falso")</formula>
    </cfRule>
    <cfRule type="expression" dxfId="341" priority="808">
      <formula>IF(ISBLANK(H25),"verdadero","falso")</formula>
    </cfRule>
  </conditionalFormatting>
  <conditionalFormatting sqref="H26">
    <cfRule type="expression" dxfId="340" priority="805">
      <formula>IF(ISBLANK(B26),"verdadero","falso")</formula>
    </cfRule>
    <cfRule type="expression" dxfId="339" priority="806">
      <formula>IF(ISBLANK(H26),"verdadero","falso")</formula>
    </cfRule>
  </conditionalFormatting>
  <conditionalFormatting sqref="H27">
    <cfRule type="expression" dxfId="338" priority="803">
      <formula>IF(ISBLANK(B27),"verdadero","falso")</formula>
    </cfRule>
    <cfRule type="expression" dxfId="337" priority="804">
      <formula>IF(ISBLANK(H27),"verdadero","falso")</formula>
    </cfRule>
  </conditionalFormatting>
  <conditionalFormatting sqref="H28">
    <cfRule type="expression" dxfId="336" priority="801">
      <formula>IF(ISBLANK(B28),"verdadero","falso")</formula>
    </cfRule>
    <cfRule type="expression" dxfId="335" priority="802">
      <formula>IF(ISBLANK(H28),"verdadero","falso")</formula>
    </cfRule>
  </conditionalFormatting>
  <conditionalFormatting sqref="H29">
    <cfRule type="expression" dxfId="334" priority="799">
      <formula>IF(ISBLANK(B29),"verdadero","falso")</formula>
    </cfRule>
    <cfRule type="expression" dxfId="333" priority="800">
      <formula>IF(ISBLANK(H29),"verdadero","falso")</formula>
    </cfRule>
  </conditionalFormatting>
  <conditionalFormatting sqref="H30">
    <cfRule type="expression" dxfId="332" priority="797">
      <formula>IF(ISBLANK(B30),"verdadero","falso")</formula>
    </cfRule>
    <cfRule type="expression" dxfId="331" priority="798">
      <formula>IF(ISBLANK(H30),"verdadero","falso")</formula>
    </cfRule>
  </conditionalFormatting>
  <conditionalFormatting sqref="H31">
    <cfRule type="expression" dxfId="330" priority="795">
      <formula>IF(ISBLANK(B31),"verdadero","falso")</formula>
    </cfRule>
    <cfRule type="expression" dxfId="329" priority="796">
      <formula>IF(ISBLANK(H31),"verdadero","falso")</formula>
    </cfRule>
  </conditionalFormatting>
  <conditionalFormatting sqref="H32">
    <cfRule type="expression" dxfId="328" priority="793">
      <formula>IF(ISBLANK(B32),"verdadero","falso")</formula>
    </cfRule>
    <cfRule type="expression" dxfId="327" priority="794">
      <formula>IF(ISBLANK(H32),"verdadero","falso")</formula>
    </cfRule>
  </conditionalFormatting>
  <conditionalFormatting sqref="H33">
    <cfRule type="expression" dxfId="326" priority="791">
      <formula>IF(ISBLANK(B33),"verdadero","falso")</formula>
    </cfRule>
    <cfRule type="expression" dxfId="325" priority="792">
      <formula>IF(ISBLANK(H33),"verdadero","falso")</formula>
    </cfRule>
  </conditionalFormatting>
  <conditionalFormatting sqref="H34">
    <cfRule type="expression" dxfId="324" priority="789">
      <formula>IF(ISBLANK(B34),"verdadero","falso")</formula>
    </cfRule>
    <cfRule type="expression" dxfId="323" priority="790">
      <formula>IF(ISBLANK(H34),"verdadero","falso")</formula>
    </cfRule>
  </conditionalFormatting>
  <conditionalFormatting sqref="H35">
    <cfRule type="expression" dxfId="322" priority="787">
      <formula>IF(ISBLANK(B35),"verdadero","falso")</formula>
    </cfRule>
    <cfRule type="expression" dxfId="321" priority="788">
      <formula>IF(ISBLANK(H35),"verdadero","falso")</formula>
    </cfRule>
  </conditionalFormatting>
  <conditionalFormatting sqref="H36">
    <cfRule type="expression" dxfId="320" priority="785">
      <formula>IF(ISBLANK(B36),"verdadero","falso")</formula>
    </cfRule>
    <cfRule type="expression" dxfId="319" priority="786">
      <formula>IF(ISBLANK(H36),"verdadero","falso")</formula>
    </cfRule>
  </conditionalFormatting>
  <conditionalFormatting sqref="D2">
    <cfRule type="expression" dxfId="318" priority="783">
      <formula>IF(ISBLANK(B2),"verdadero","falso")</formula>
    </cfRule>
    <cfRule type="expression" dxfId="317" priority="784">
      <formula>IF(ISBLANK(D2),"verdadero","falso")</formula>
    </cfRule>
  </conditionalFormatting>
  <conditionalFormatting sqref="H2:H36">
    <cfRule type="duplicateValues" dxfId="316" priority="714"/>
  </conditionalFormatting>
  <conditionalFormatting sqref="BO2">
    <cfRule type="expression" dxfId="315" priority="676">
      <formula>IF(ISBLANK(B2),"verdadero","falso")</formula>
    </cfRule>
    <cfRule type="expression" dxfId="314" priority="677">
      <formula>IF(ISBLANK(BO2),"verdadero","falso")</formula>
    </cfRule>
  </conditionalFormatting>
  <conditionalFormatting sqref="BO3">
    <cfRule type="expression" dxfId="313" priority="673">
      <formula>IF(ISBLANK(B3),"verdadero","falso")</formula>
    </cfRule>
    <cfRule type="expression" dxfId="312" priority="674">
      <formula>IF(ISBLANK(BO3),"verdadero","falso")</formula>
    </cfRule>
  </conditionalFormatting>
  <conditionalFormatting sqref="BO4">
    <cfRule type="expression" dxfId="311" priority="671">
      <formula>IF(ISBLANK(B4),"verdadero","falso")</formula>
    </cfRule>
    <cfRule type="expression" dxfId="310" priority="672">
      <formula>IF(ISBLANK(BO4),"verdadero","falso")</formula>
    </cfRule>
  </conditionalFormatting>
  <conditionalFormatting sqref="BO5">
    <cfRule type="expression" dxfId="309" priority="669">
      <formula>IF(ISBLANK(B5),"verdadero","falso")</formula>
    </cfRule>
    <cfRule type="expression" dxfId="308" priority="670">
      <formula>IF(ISBLANK(BO5),"verdadero","falso")</formula>
    </cfRule>
  </conditionalFormatting>
  <conditionalFormatting sqref="BO6">
    <cfRule type="expression" dxfId="307" priority="667">
      <formula>IF(ISBLANK(B6),"verdadero","falso")</formula>
    </cfRule>
    <cfRule type="expression" dxfId="306" priority="668">
      <formula>IF(ISBLANK(BO6),"verdadero","falso")</formula>
    </cfRule>
  </conditionalFormatting>
  <conditionalFormatting sqref="BO7">
    <cfRule type="expression" dxfId="305" priority="665">
      <formula>IF(ISBLANK(B7),"verdadero","falso")</formula>
    </cfRule>
    <cfRule type="expression" dxfId="304" priority="666">
      <formula>IF(ISBLANK(BO7),"verdadero","falso")</formula>
    </cfRule>
  </conditionalFormatting>
  <conditionalFormatting sqref="BO8">
    <cfRule type="expression" dxfId="303" priority="663">
      <formula>IF(ISBLANK(B8),"verdadero","falso")</formula>
    </cfRule>
    <cfRule type="expression" dxfId="302" priority="664">
      <formula>IF(ISBLANK(BO8),"verdadero","falso")</formula>
    </cfRule>
  </conditionalFormatting>
  <conditionalFormatting sqref="BO9">
    <cfRule type="expression" dxfId="301" priority="661">
      <formula>IF(ISBLANK(B9),"verdadero","falso")</formula>
    </cfRule>
    <cfRule type="expression" dxfId="300" priority="662">
      <formula>IF(ISBLANK(BO9),"verdadero","falso")</formula>
    </cfRule>
  </conditionalFormatting>
  <conditionalFormatting sqref="BO10">
    <cfRule type="expression" dxfId="299" priority="659">
      <formula>IF(ISBLANK(B10),"verdadero","falso")</formula>
    </cfRule>
    <cfRule type="expression" dxfId="298" priority="660">
      <formula>IF(ISBLANK(BO10),"verdadero","falso")</formula>
    </cfRule>
  </conditionalFormatting>
  <conditionalFormatting sqref="BO11">
    <cfRule type="expression" dxfId="297" priority="657">
      <formula>IF(ISBLANK(B11),"verdadero","falso")</formula>
    </cfRule>
    <cfRule type="expression" dxfId="296" priority="658">
      <formula>IF(ISBLANK(BO11),"verdadero","falso")</formula>
    </cfRule>
  </conditionalFormatting>
  <conditionalFormatting sqref="BO12">
    <cfRule type="expression" dxfId="295" priority="655">
      <formula>IF(ISBLANK(B12),"verdadero","falso")</formula>
    </cfRule>
    <cfRule type="expression" dxfId="294" priority="656">
      <formula>IF(ISBLANK(BO12),"verdadero","falso")</formula>
    </cfRule>
  </conditionalFormatting>
  <conditionalFormatting sqref="BO13">
    <cfRule type="expression" dxfId="293" priority="653">
      <formula>IF(ISBLANK(B13),"verdadero","falso")</formula>
    </cfRule>
    <cfRule type="expression" dxfId="292" priority="654">
      <formula>IF(ISBLANK(BO13),"verdadero","falso")</formula>
    </cfRule>
  </conditionalFormatting>
  <conditionalFormatting sqref="BO14">
    <cfRule type="expression" dxfId="291" priority="651">
      <formula>IF(ISBLANK(B14),"verdadero","falso")</formula>
    </cfRule>
    <cfRule type="expression" dxfId="290" priority="652">
      <formula>IF(ISBLANK(BO14),"verdadero","falso")</formula>
    </cfRule>
  </conditionalFormatting>
  <conditionalFormatting sqref="BO15">
    <cfRule type="expression" dxfId="289" priority="649">
      <formula>IF(ISBLANK(B15),"verdadero","falso")</formula>
    </cfRule>
    <cfRule type="expression" dxfId="288" priority="650">
      <formula>IF(ISBLANK(BO15),"verdadero","falso")</formula>
    </cfRule>
  </conditionalFormatting>
  <conditionalFormatting sqref="BO16">
    <cfRule type="expression" dxfId="287" priority="647">
      <formula>IF(ISBLANK(B16),"verdadero","falso")</formula>
    </cfRule>
    <cfRule type="expression" dxfId="286" priority="648">
      <formula>IF(ISBLANK(BO16),"verdadero","falso")</formula>
    </cfRule>
  </conditionalFormatting>
  <conditionalFormatting sqref="BO17">
    <cfRule type="expression" dxfId="285" priority="645">
      <formula>IF(ISBLANK(B17),"verdadero","falso")</formula>
    </cfRule>
    <cfRule type="expression" dxfId="284" priority="646">
      <formula>IF(ISBLANK(BO17),"verdadero","falso")</formula>
    </cfRule>
  </conditionalFormatting>
  <conditionalFormatting sqref="BO18">
    <cfRule type="expression" dxfId="283" priority="643">
      <formula>IF(ISBLANK(B18),"verdadero","falso")</formula>
    </cfRule>
    <cfRule type="expression" dxfId="282" priority="644">
      <formula>IF(ISBLANK(BO18),"verdadero","falso")</formula>
    </cfRule>
  </conditionalFormatting>
  <conditionalFormatting sqref="BO19">
    <cfRule type="expression" dxfId="281" priority="641">
      <formula>IF(ISBLANK(B19),"verdadero","falso")</formula>
    </cfRule>
    <cfRule type="expression" dxfId="280" priority="642">
      <formula>IF(ISBLANK(BO19),"verdadero","falso")</formula>
    </cfRule>
  </conditionalFormatting>
  <conditionalFormatting sqref="BO20">
    <cfRule type="expression" dxfId="279" priority="639">
      <formula>IF(ISBLANK(B20),"verdadero","falso")</formula>
    </cfRule>
    <cfRule type="expression" dxfId="278" priority="640">
      <formula>IF(ISBLANK(BO20),"verdadero","falso")</formula>
    </cfRule>
  </conditionalFormatting>
  <conditionalFormatting sqref="BO21">
    <cfRule type="expression" dxfId="277" priority="637">
      <formula>IF(ISBLANK(B21),"verdadero","falso")</formula>
    </cfRule>
    <cfRule type="expression" dxfId="276" priority="638">
      <formula>IF(ISBLANK(BO21),"verdadero","falso")</formula>
    </cfRule>
  </conditionalFormatting>
  <conditionalFormatting sqref="BO22">
    <cfRule type="expression" dxfId="275" priority="635">
      <formula>IF(ISBLANK(B22),"verdadero","falso")</formula>
    </cfRule>
    <cfRule type="expression" dxfId="274" priority="636">
      <formula>IF(ISBLANK(BO22),"verdadero","falso")</formula>
    </cfRule>
  </conditionalFormatting>
  <conditionalFormatting sqref="BO23">
    <cfRule type="expression" dxfId="273" priority="633">
      <formula>IF(ISBLANK(B23),"verdadero","falso")</formula>
    </cfRule>
    <cfRule type="expression" dxfId="272" priority="634">
      <formula>IF(ISBLANK(BO23),"verdadero","falso")</formula>
    </cfRule>
  </conditionalFormatting>
  <conditionalFormatting sqref="BO24">
    <cfRule type="expression" dxfId="271" priority="631">
      <formula>IF(ISBLANK(B24),"verdadero","falso")</formula>
    </cfRule>
    <cfRule type="expression" dxfId="270" priority="632">
      <formula>IF(ISBLANK(BO24),"verdadero","falso")</formula>
    </cfRule>
  </conditionalFormatting>
  <conditionalFormatting sqref="BO25">
    <cfRule type="expression" dxfId="269" priority="629">
      <formula>IF(ISBLANK(B25),"verdadero","falso")</formula>
    </cfRule>
    <cfRule type="expression" dxfId="268" priority="630">
      <formula>IF(ISBLANK(BO25),"verdadero","falso")</formula>
    </cfRule>
  </conditionalFormatting>
  <conditionalFormatting sqref="BO26">
    <cfRule type="expression" dxfId="267" priority="627">
      <formula>IF(ISBLANK(B26),"verdadero","falso")</formula>
    </cfRule>
    <cfRule type="expression" dxfId="266" priority="628">
      <formula>IF(ISBLANK(BO26),"verdadero","falso")</formula>
    </cfRule>
  </conditionalFormatting>
  <conditionalFormatting sqref="BO27">
    <cfRule type="expression" dxfId="265" priority="625">
      <formula>IF(ISBLANK(B27),"verdadero","falso")</formula>
    </cfRule>
    <cfRule type="expression" dxfId="264" priority="626">
      <formula>IF(ISBLANK(BO27),"verdadero","falso")</formula>
    </cfRule>
  </conditionalFormatting>
  <conditionalFormatting sqref="BO28">
    <cfRule type="expression" dxfId="263" priority="623">
      <formula>IF(ISBLANK(B28),"verdadero","falso")</formula>
    </cfRule>
    <cfRule type="expression" dxfId="262" priority="624">
      <formula>IF(ISBLANK(BO28),"verdadero","falso")</formula>
    </cfRule>
  </conditionalFormatting>
  <conditionalFormatting sqref="BO29">
    <cfRule type="expression" dxfId="261" priority="621">
      <formula>IF(ISBLANK(B29),"verdadero","falso")</formula>
    </cfRule>
    <cfRule type="expression" dxfId="260" priority="622">
      <formula>IF(ISBLANK(BO29),"verdadero","falso")</formula>
    </cfRule>
  </conditionalFormatting>
  <conditionalFormatting sqref="BO30">
    <cfRule type="expression" dxfId="259" priority="619">
      <formula>IF(ISBLANK(B30),"verdadero","falso")</formula>
    </cfRule>
    <cfRule type="expression" dxfId="258" priority="620">
      <formula>IF(ISBLANK(BO30),"verdadero","falso")</formula>
    </cfRule>
  </conditionalFormatting>
  <conditionalFormatting sqref="BO31">
    <cfRule type="expression" dxfId="257" priority="617">
      <formula>IF(ISBLANK(B31),"verdadero","falso")</formula>
    </cfRule>
    <cfRule type="expression" dxfId="256" priority="618">
      <formula>IF(ISBLANK(BO31),"verdadero","falso")</formula>
    </cfRule>
  </conditionalFormatting>
  <conditionalFormatting sqref="BO32">
    <cfRule type="expression" dxfId="255" priority="615">
      <formula>IF(ISBLANK(B32),"verdadero","falso")</formula>
    </cfRule>
    <cfRule type="expression" dxfId="254" priority="616">
      <formula>IF(ISBLANK(BO32),"verdadero","falso")</formula>
    </cfRule>
  </conditionalFormatting>
  <conditionalFormatting sqref="BO33">
    <cfRule type="expression" dxfId="253" priority="613">
      <formula>IF(ISBLANK(B33),"verdadero","falso")</formula>
    </cfRule>
    <cfRule type="expression" dxfId="252" priority="614">
      <formula>IF(ISBLANK(BO33),"verdadero","falso")</formula>
    </cfRule>
  </conditionalFormatting>
  <conditionalFormatting sqref="BO34">
    <cfRule type="expression" dxfId="251" priority="611">
      <formula>IF(ISBLANK(B34),"verdadero","falso")</formula>
    </cfRule>
    <cfRule type="expression" dxfId="250" priority="612">
      <formula>IF(ISBLANK(BO34),"verdadero","falso")</formula>
    </cfRule>
  </conditionalFormatting>
  <conditionalFormatting sqref="BO35">
    <cfRule type="expression" dxfId="249" priority="609">
      <formula>IF(ISBLANK(B35),"verdadero","falso")</formula>
    </cfRule>
    <cfRule type="expression" dxfId="248" priority="610">
      <formula>IF(ISBLANK(BO35),"verdadero","falso")</formula>
    </cfRule>
  </conditionalFormatting>
  <conditionalFormatting sqref="BO36">
    <cfRule type="expression" dxfId="247" priority="607">
      <formula>IF(ISBLANK(B36),"verdadero","falso")</formula>
    </cfRule>
    <cfRule type="expression" dxfId="246" priority="608">
      <formula>IF(ISBLANK(BO36),"verdadero","falso")</formula>
    </cfRule>
  </conditionalFormatting>
  <conditionalFormatting sqref="BQ2:BQ36">
    <cfRule type="containsText" dxfId="245" priority="606" operator="containsText" text="ASIGNAR TECNICO A CLIENTE">
      <formula>NOT(ISERROR(SEARCH("ASIGNAR TECNICO A CLIENTE",BQ2)))</formula>
    </cfRule>
  </conditionalFormatting>
  <conditionalFormatting sqref="B2">
    <cfRule type="expression" dxfId="244" priority="602">
      <formula>IF(ISBLANK(B2),"verdadero","falso")</formula>
    </cfRule>
    <cfRule type="expression" dxfId="243" priority="603">
      <formula>IF(BN2=0,"verdadero","falso")</formula>
    </cfRule>
    <cfRule type="expression" dxfId="242" priority="604">
      <formula>IF(ISBLANK(H2),"verdadero","falso")</formula>
    </cfRule>
    <cfRule type="expression" dxfId="241" priority="605">
      <formula>IF(ISBLANK(D2),"verdadero","falso")</formula>
    </cfRule>
  </conditionalFormatting>
  <conditionalFormatting sqref="B3">
    <cfRule type="expression" dxfId="240" priority="598">
      <formula>IF(ISBLANK(B3),"verdadero","falso")</formula>
    </cfRule>
    <cfRule type="expression" dxfId="239" priority="599">
      <formula>IF(BN3=0,"verdadero","falso")</formula>
    </cfRule>
    <cfRule type="expression" dxfId="238" priority="600">
      <formula>IF(ISBLANK(H3),"verdadero","falso")</formula>
    </cfRule>
    <cfRule type="expression" dxfId="237" priority="601">
      <formula>IF(ISBLANK(D3),"verdadero","falso")</formula>
    </cfRule>
  </conditionalFormatting>
  <conditionalFormatting sqref="B9">
    <cfRule type="expression" dxfId="236" priority="574">
      <formula>IF(ISBLANK(B9),"verdadero","falso")</formula>
    </cfRule>
    <cfRule type="expression" dxfId="235" priority="575">
      <formula>IF(BN9=0,"verdadero","falso")</formula>
    </cfRule>
    <cfRule type="expression" dxfId="234" priority="576">
      <formula>IF(ISBLANK(H9),"verdadero","falso")</formula>
    </cfRule>
    <cfRule type="expression" dxfId="233" priority="577">
      <formula>IF(ISBLANK(D9),"verdadero","falso")</formula>
    </cfRule>
  </conditionalFormatting>
  <conditionalFormatting sqref="B11">
    <cfRule type="expression" dxfId="232" priority="566">
      <formula>IF(ISBLANK(B11),"verdadero","falso")</formula>
    </cfRule>
    <cfRule type="expression" dxfId="231" priority="567">
      <formula>IF(BN11=0,"verdadero","falso")</formula>
    </cfRule>
    <cfRule type="expression" dxfId="230" priority="568">
      <formula>IF(ISBLANK(H11),"verdadero","falso")</formula>
    </cfRule>
    <cfRule type="expression" dxfId="229" priority="569">
      <formula>IF(ISBLANK(D11),"verdadero","falso")</formula>
    </cfRule>
  </conditionalFormatting>
  <conditionalFormatting sqref="B12">
    <cfRule type="expression" dxfId="228" priority="562">
      <formula>IF(ISBLANK(B12),"verdadero","falso")</formula>
    </cfRule>
    <cfRule type="expression" dxfId="227" priority="563">
      <formula>IF(BN12=0,"verdadero","falso")</formula>
    </cfRule>
    <cfRule type="expression" dxfId="226" priority="564">
      <formula>IF(ISBLANK(H12),"verdadero","falso")</formula>
    </cfRule>
    <cfRule type="expression" dxfId="225" priority="565">
      <formula>IF(ISBLANK(D12),"verdadero","falso")</formula>
    </cfRule>
  </conditionalFormatting>
  <conditionalFormatting sqref="B13">
    <cfRule type="expression" dxfId="224" priority="558">
      <formula>IF(ISBLANK(B13),"verdadero","falso")</formula>
    </cfRule>
    <cfRule type="expression" dxfId="223" priority="559">
      <formula>IF(BN13=0,"verdadero","falso")</formula>
    </cfRule>
    <cfRule type="expression" dxfId="222" priority="560">
      <formula>IF(ISBLANK(H13),"verdadero","falso")</formula>
    </cfRule>
    <cfRule type="expression" dxfId="221" priority="561">
      <formula>IF(ISBLANK(D13),"verdadero","falso")</formula>
    </cfRule>
  </conditionalFormatting>
  <conditionalFormatting sqref="B14">
    <cfRule type="expression" dxfId="220" priority="554">
      <formula>IF(ISBLANK(B14),"verdadero","falso")</formula>
    </cfRule>
    <cfRule type="expression" dxfId="219" priority="555">
      <formula>IF(BN14=0,"verdadero","falso")</formula>
    </cfRule>
    <cfRule type="expression" dxfId="218" priority="556">
      <formula>IF(ISBLANK(H14),"verdadero","falso")</formula>
    </cfRule>
    <cfRule type="expression" dxfId="217" priority="557">
      <formula>IF(ISBLANK(D14),"verdadero","falso")</formula>
    </cfRule>
  </conditionalFormatting>
  <conditionalFormatting sqref="B15">
    <cfRule type="expression" dxfId="216" priority="550">
      <formula>IF(ISBLANK(B15),"verdadero","falso")</formula>
    </cfRule>
    <cfRule type="expression" dxfId="215" priority="551">
      <formula>IF(BN15=0,"verdadero","falso")</formula>
    </cfRule>
    <cfRule type="expression" dxfId="214" priority="552">
      <formula>IF(ISBLANK(H15),"verdadero","falso")</formula>
    </cfRule>
    <cfRule type="expression" dxfId="213" priority="553">
      <formula>IF(ISBLANK(D15),"verdadero","falso")</formula>
    </cfRule>
  </conditionalFormatting>
  <conditionalFormatting sqref="B16">
    <cfRule type="expression" dxfId="212" priority="546">
      <formula>IF(ISBLANK(B16),"verdadero","falso")</formula>
    </cfRule>
    <cfRule type="expression" dxfId="211" priority="547">
      <formula>IF(BN16=0,"verdadero","falso")</formula>
    </cfRule>
    <cfRule type="expression" dxfId="210" priority="548">
      <formula>IF(ISBLANK(H16),"verdadero","falso")</formula>
    </cfRule>
    <cfRule type="expression" dxfId="209" priority="549">
      <formula>IF(ISBLANK(D16),"verdadero","falso")</formula>
    </cfRule>
  </conditionalFormatting>
  <conditionalFormatting sqref="B17">
    <cfRule type="expression" dxfId="208" priority="542">
      <formula>IF(ISBLANK(B17),"verdadero","falso")</formula>
    </cfRule>
    <cfRule type="expression" dxfId="207" priority="543">
      <formula>IF(BN17=0,"verdadero","falso")</formula>
    </cfRule>
    <cfRule type="expression" dxfId="206" priority="544">
      <formula>IF(ISBLANK(H17),"verdadero","falso")</formula>
    </cfRule>
    <cfRule type="expression" dxfId="205" priority="545">
      <formula>IF(ISBLANK(D17),"verdadero","falso")</formula>
    </cfRule>
  </conditionalFormatting>
  <conditionalFormatting sqref="B18">
    <cfRule type="expression" dxfId="204" priority="538">
      <formula>IF(ISBLANK(B18),"verdadero","falso")</formula>
    </cfRule>
    <cfRule type="expression" dxfId="203" priority="539">
      <formula>IF(BN18=0,"verdadero","falso")</formula>
    </cfRule>
    <cfRule type="expression" dxfId="202" priority="540">
      <formula>IF(ISBLANK(H18),"verdadero","falso")</formula>
    </cfRule>
    <cfRule type="expression" dxfId="201" priority="541">
      <formula>IF(ISBLANK(D18),"verdadero","falso")</formula>
    </cfRule>
  </conditionalFormatting>
  <conditionalFormatting sqref="B19">
    <cfRule type="expression" dxfId="200" priority="534">
      <formula>IF(ISBLANK(B19),"verdadero","falso")</formula>
    </cfRule>
    <cfRule type="expression" dxfId="199" priority="535">
      <formula>IF(BN19=0,"verdadero","falso")</formula>
    </cfRule>
    <cfRule type="expression" dxfId="198" priority="536">
      <formula>IF(ISBLANK(H19),"verdadero","falso")</formula>
    </cfRule>
    <cfRule type="expression" dxfId="197" priority="537">
      <formula>IF(ISBLANK(D19),"verdadero","falso")</formula>
    </cfRule>
  </conditionalFormatting>
  <conditionalFormatting sqref="B20">
    <cfRule type="expression" dxfId="196" priority="530">
      <formula>IF(ISBLANK(B20),"verdadero","falso")</formula>
    </cfRule>
    <cfRule type="expression" dxfId="195" priority="531">
      <formula>IF(BN20=0,"verdadero","falso")</formula>
    </cfRule>
    <cfRule type="expression" dxfId="194" priority="532">
      <formula>IF(ISBLANK(H20),"verdadero","falso")</formula>
    </cfRule>
    <cfRule type="expression" dxfId="193" priority="533">
      <formula>IF(ISBLANK(D20),"verdadero","falso")</formula>
    </cfRule>
  </conditionalFormatting>
  <conditionalFormatting sqref="B21">
    <cfRule type="expression" dxfId="192" priority="526">
      <formula>IF(ISBLANK(B21),"verdadero","falso")</formula>
    </cfRule>
    <cfRule type="expression" dxfId="191" priority="527">
      <formula>IF(BN21=0,"verdadero","falso")</formula>
    </cfRule>
    <cfRule type="expression" dxfId="190" priority="528">
      <formula>IF(ISBLANK(H21),"verdadero","falso")</formula>
    </cfRule>
    <cfRule type="expression" dxfId="189" priority="529">
      <formula>IF(ISBLANK(D21),"verdadero","falso")</formula>
    </cfRule>
  </conditionalFormatting>
  <conditionalFormatting sqref="B22">
    <cfRule type="expression" dxfId="188" priority="522">
      <formula>IF(ISBLANK(B22),"verdadero","falso")</formula>
    </cfRule>
    <cfRule type="expression" dxfId="187" priority="523">
      <formula>IF(BN22=0,"verdadero","falso")</formula>
    </cfRule>
    <cfRule type="expression" dxfId="186" priority="524">
      <formula>IF(ISBLANK(H22),"verdadero","falso")</formula>
    </cfRule>
    <cfRule type="expression" dxfId="185" priority="525">
      <formula>IF(ISBLANK(D22),"verdadero","falso")</formula>
    </cfRule>
  </conditionalFormatting>
  <conditionalFormatting sqref="B23">
    <cfRule type="expression" dxfId="184" priority="518">
      <formula>IF(ISBLANK(B23),"verdadero","falso")</formula>
    </cfRule>
    <cfRule type="expression" dxfId="183" priority="519">
      <formula>IF(BN23=0,"verdadero","falso")</formula>
    </cfRule>
    <cfRule type="expression" dxfId="182" priority="520">
      <formula>IF(ISBLANK(H23),"verdadero","falso")</formula>
    </cfRule>
    <cfRule type="expression" dxfId="181" priority="521">
      <formula>IF(ISBLANK(D23),"verdadero","falso")</formula>
    </cfRule>
  </conditionalFormatting>
  <conditionalFormatting sqref="B24">
    <cfRule type="expression" dxfId="180" priority="514">
      <formula>IF(ISBLANK(B24),"verdadero","falso")</formula>
    </cfRule>
    <cfRule type="expression" dxfId="179" priority="515">
      <formula>IF(BN24=0,"verdadero","falso")</formula>
    </cfRule>
    <cfRule type="expression" dxfId="178" priority="516">
      <formula>IF(ISBLANK(H24),"verdadero","falso")</formula>
    </cfRule>
    <cfRule type="expression" dxfId="177" priority="517">
      <formula>IF(ISBLANK(D24),"verdadero","falso")</formula>
    </cfRule>
  </conditionalFormatting>
  <conditionalFormatting sqref="B25">
    <cfRule type="expression" dxfId="176" priority="510">
      <formula>IF(ISBLANK(B25),"verdadero","falso")</formula>
    </cfRule>
    <cfRule type="expression" dxfId="175" priority="511">
      <formula>IF(BN25=0,"verdadero","falso")</formula>
    </cfRule>
    <cfRule type="expression" dxfId="174" priority="512">
      <formula>IF(ISBLANK(H25),"verdadero","falso")</formula>
    </cfRule>
    <cfRule type="expression" dxfId="173" priority="513">
      <formula>IF(ISBLANK(D25),"verdadero","falso")</formula>
    </cfRule>
  </conditionalFormatting>
  <conditionalFormatting sqref="B26">
    <cfRule type="expression" dxfId="172" priority="506">
      <formula>IF(ISBLANK(B26),"verdadero","falso")</formula>
    </cfRule>
    <cfRule type="expression" dxfId="171" priority="507">
      <formula>IF(BN26=0,"verdadero","falso")</formula>
    </cfRule>
    <cfRule type="expression" dxfId="170" priority="508">
      <formula>IF(ISBLANK(H26),"verdadero","falso")</formula>
    </cfRule>
    <cfRule type="expression" dxfId="169" priority="509">
      <formula>IF(ISBLANK(D26),"verdadero","falso")</formula>
    </cfRule>
  </conditionalFormatting>
  <conditionalFormatting sqref="B27">
    <cfRule type="expression" dxfId="168" priority="502">
      <formula>IF(ISBLANK(B27),"verdadero","falso")</formula>
    </cfRule>
    <cfRule type="expression" dxfId="167" priority="503">
      <formula>IF(BN27=0,"verdadero","falso")</formula>
    </cfRule>
    <cfRule type="expression" dxfId="166" priority="504">
      <formula>IF(ISBLANK(H27),"verdadero","falso")</formula>
    </cfRule>
    <cfRule type="expression" dxfId="165" priority="505">
      <formula>IF(ISBLANK(D27),"verdadero","falso")</formula>
    </cfRule>
  </conditionalFormatting>
  <conditionalFormatting sqref="B28">
    <cfRule type="expression" dxfId="164" priority="498">
      <formula>IF(ISBLANK(B28),"verdadero","falso")</formula>
    </cfRule>
    <cfRule type="expression" dxfId="163" priority="499">
      <formula>IF(BN28=0,"verdadero","falso")</formula>
    </cfRule>
    <cfRule type="expression" dxfId="162" priority="500">
      <formula>IF(ISBLANK(H28),"verdadero","falso")</formula>
    </cfRule>
    <cfRule type="expression" dxfId="161" priority="501">
      <formula>IF(ISBLANK(D28),"verdadero","falso")</formula>
    </cfRule>
  </conditionalFormatting>
  <conditionalFormatting sqref="B29">
    <cfRule type="expression" dxfId="160" priority="494">
      <formula>IF(ISBLANK(B29),"verdadero","falso")</formula>
    </cfRule>
    <cfRule type="expression" dxfId="159" priority="495">
      <formula>IF(BN29=0,"verdadero","falso")</formula>
    </cfRule>
    <cfRule type="expression" dxfId="158" priority="496">
      <formula>IF(ISBLANK(H29),"verdadero","falso")</formula>
    </cfRule>
    <cfRule type="expression" dxfId="157" priority="497">
      <formula>IF(ISBLANK(D29),"verdadero","falso")</formula>
    </cfRule>
  </conditionalFormatting>
  <conditionalFormatting sqref="B30">
    <cfRule type="expression" dxfId="156" priority="490">
      <formula>IF(ISBLANK(B30),"verdadero","falso")</formula>
    </cfRule>
    <cfRule type="expression" dxfId="155" priority="491">
      <formula>IF(BN30=0,"verdadero","falso")</formula>
    </cfRule>
    <cfRule type="expression" dxfId="154" priority="492">
      <formula>IF(ISBLANK(H30),"verdadero","falso")</formula>
    </cfRule>
    <cfRule type="expression" dxfId="153" priority="493">
      <formula>IF(ISBLANK(D30),"verdadero","falso")</formula>
    </cfRule>
  </conditionalFormatting>
  <conditionalFormatting sqref="B31">
    <cfRule type="expression" dxfId="152" priority="486">
      <formula>IF(ISBLANK(B31),"verdadero","falso")</formula>
    </cfRule>
    <cfRule type="expression" dxfId="151" priority="487">
      <formula>IF(BN31=0,"verdadero","falso")</formula>
    </cfRule>
    <cfRule type="expression" dxfId="150" priority="488">
      <formula>IF(ISBLANK(H31),"verdadero","falso")</formula>
    </cfRule>
    <cfRule type="expression" dxfId="149" priority="489">
      <formula>IF(ISBLANK(D31),"verdadero","falso")</formula>
    </cfRule>
  </conditionalFormatting>
  <conditionalFormatting sqref="B32">
    <cfRule type="expression" dxfId="148" priority="482">
      <formula>IF(ISBLANK(B32),"verdadero","falso")</formula>
    </cfRule>
    <cfRule type="expression" dxfId="147" priority="483">
      <formula>IF(BN32=0,"verdadero","falso")</formula>
    </cfRule>
    <cfRule type="expression" dxfId="146" priority="484">
      <formula>IF(ISBLANK(H32),"verdadero","falso")</formula>
    </cfRule>
    <cfRule type="expression" dxfId="145" priority="485">
      <formula>IF(ISBLANK(D32),"verdadero","falso")</formula>
    </cfRule>
  </conditionalFormatting>
  <conditionalFormatting sqref="B33">
    <cfRule type="expression" dxfId="144" priority="478">
      <formula>IF(ISBLANK(B33),"verdadero","falso")</formula>
    </cfRule>
    <cfRule type="expression" dxfId="143" priority="479">
      <formula>IF(BN33=0,"verdadero","falso")</formula>
    </cfRule>
    <cfRule type="expression" dxfId="142" priority="480">
      <formula>IF(ISBLANK(H33),"verdadero","falso")</formula>
    </cfRule>
    <cfRule type="expression" dxfId="141" priority="481">
      <formula>IF(ISBLANK(D33),"verdadero","falso")</formula>
    </cfRule>
  </conditionalFormatting>
  <conditionalFormatting sqref="B34">
    <cfRule type="expression" dxfId="140" priority="474">
      <formula>IF(ISBLANK(B34),"verdadero","falso")</formula>
    </cfRule>
    <cfRule type="expression" dxfId="139" priority="475">
      <formula>IF(BN34=0,"verdadero","falso")</formula>
    </cfRule>
    <cfRule type="expression" dxfId="138" priority="476">
      <formula>IF(ISBLANK(H34),"verdadero","falso")</formula>
    </cfRule>
    <cfRule type="expression" dxfId="137" priority="477">
      <formula>IF(ISBLANK(D34),"verdadero","falso")</formula>
    </cfRule>
  </conditionalFormatting>
  <conditionalFormatting sqref="B35">
    <cfRule type="expression" dxfId="136" priority="470">
      <formula>IF(ISBLANK(B35),"verdadero","falso")</formula>
    </cfRule>
    <cfRule type="expression" dxfId="135" priority="471">
      <formula>IF(BN35=0,"verdadero","falso")</formula>
    </cfRule>
    <cfRule type="expression" dxfId="134" priority="472">
      <formula>IF(ISBLANK(H35),"verdadero","falso")</formula>
    </cfRule>
    <cfRule type="expression" dxfId="133" priority="473">
      <formula>IF(ISBLANK(D35),"verdadero","falso")</formula>
    </cfRule>
  </conditionalFormatting>
  <conditionalFormatting sqref="B36">
    <cfRule type="expression" dxfId="132" priority="466">
      <formula>IF(ISBLANK(B36),"verdadero","falso")</formula>
    </cfRule>
    <cfRule type="expression" dxfId="131" priority="467">
      <formula>IF(BN36=0,"verdadero","falso")</formula>
    </cfRule>
    <cfRule type="expression" dxfId="130" priority="468">
      <formula>IF(ISBLANK(H36),"verdadero","falso")</formula>
    </cfRule>
    <cfRule type="expression" dxfId="129" priority="469">
      <formula>IF(ISBLANK(D36),"verdadero","falso")</formula>
    </cfRule>
  </conditionalFormatting>
  <conditionalFormatting sqref="N45:BK45">
    <cfRule type="cellIs" dxfId="128" priority="465" operator="greaterThan">
      <formula>1</formula>
    </cfRule>
  </conditionalFormatting>
  <conditionalFormatting sqref="N1:AP1">
    <cfRule type="duplicateValues" dxfId="127" priority="464"/>
  </conditionalFormatting>
  <conditionalFormatting sqref="D3:D36">
    <cfRule type="expression" dxfId="126" priority="458">
      <formula>IF(ISBLANK(B3),"verdadero","falso")</formula>
    </cfRule>
    <cfRule type="expression" dxfId="125" priority="459">
      <formula>IF(ISBLANK(D3),"verdadero","falso")</formula>
    </cfRule>
  </conditionalFormatting>
  <conditionalFormatting sqref="B4:B8">
    <cfRule type="expression" dxfId="124" priority="454">
      <formula>IF(ISBLANK(B4),"verdadero","falso")</formula>
    </cfRule>
    <cfRule type="expression" dxfId="123" priority="455">
      <formula>IF(BN4=0,"verdadero","falso")</formula>
    </cfRule>
    <cfRule type="expression" dxfId="122" priority="456">
      <formula>IF(ISBLANK(H4),"verdadero","falso")</formula>
    </cfRule>
    <cfRule type="expression" dxfId="121" priority="457">
      <formula>IF(ISBLANK(D4),"verdadero","falso")</formula>
    </cfRule>
  </conditionalFormatting>
  <conditionalFormatting sqref="AR1">
    <cfRule type="expression" dxfId="120" priority="453">
      <formula>AR42="AUSENTE"</formula>
    </cfRule>
  </conditionalFormatting>
  <conditionalFormatting sqref="AR1">
    <cfRule type="duplicateValues" dxfId="119" priority="452"/>
  </conditionalFormatting>
  <conditionalFormatting sqref="BL2">
    <cfRule type="duplicateValues" dxfId="118" priority="100"/>
  </conditionalFormatting>
  <conditionalFormatting sqref="BL3">
    <cfRule type="duplicateValues" dxfId="117" priority="99"/>
  </conditionalFormatting>
  <conditionalFormatting sqref="BL4">
    <cfRule type="duplicateValues" dxfId="116" priority="98"/>
  </conditionalFormatting>
  <conditionalFormatting sqref="BL5">
    <cfRule type="duplicateValues" dxfId="115" priority="97"/>
  </conditionalFormatting>
  <conditionalFormatting sqref="BL6">
    <cfRule type="duplicateValues" dxfId="114" priority="96"/>
  </conditionalFormatting>
  <conditionalFormatting sqref="BL7">
    <cfRule type="duplicateValues" dxfId="113" priority="95"/>
  </conditionalFormatting>
  <conditionalFormatting sqref="BL8">
    <cfRule type="duplicateValues" dxfId="112" priority="94"/>
  </conditionalFormatting>
  <conditionalFormatting sqref="BL9">
    <cfRule type="duplicateValues" dxfId="111" priority="93"/>
  </conditionalFormatting>
  <conditionalFormatting sqref="BL10">
    <cfRule type="duplicateValues" dxfId="110" priority="92"/>
  </conditionalFormatting>
  <conditionalFormatting sqref="BL11">
    <cfRule type="duplicateValues" dxfId="109" priority="91"/>
  </conditionalFormatting>
  <conditionalFormatting sqref="BL12">
    <cfRule type="duplicateValues" dxfId="108" priority="90"/>
  </conditionalFormatting>
  <conditionalFormatting sqref="BL13">
    <cfRule type="duplicateValues" dxfId="107" priority="89"/>
  </conditionalFormatting>
  <conditionalFormatting sqref="BL14">
    <cfRule type="duplicateValues" dxfId="106" priority="88"/>
  </conditionalFormatting>
  <conditionalFormatting sqref="BL15">
    <cfRule type="duplicateValues" dxfId="105" priority="87"/>
  </conditionalFormatting>
  <conditionalFormatting sqref="BL16">
    <cfRule type="duplicateValues" dxfId="104" priority="86"/>
  </conditionalFormatting>
  <conditionalFormatting sqref="BL17">
    <cfRule type="duplicateValues" dxfId="103" priority="85"/>
  </conditionalFormatting>
  <conditionalFormatting sqref="BL18">
    <cfRule type="duplicateValues" dxfId="102" priority="84"/>
  </conditionalFormatting>
  <conditionalFormatting sqref="BL19">
    <cfRule type="duplicateValues" dxfId="101" priority="83"/>
  </conditionalFormatting>
  <conditionalFormatting sqref="BL20">
    <cfRule type="duplicateValues" dxfId="100" priority="82"/>
  </conditionalFormatting>
  <conditionalFormatting sqref="BL21">
    <cfRule type="duplicateValues" dxfId="99" priority="81"/>
  </conditionalFormatting>
  <conditionalFormatting sqref="BL22">
    <cfRule type="duplicateValues" dxfId="98" priority="80"/>
  </conditionalFormatting>
  <conditionalFormatting sqref="BL23">
    <cfRule type="duplicateValues" dxfId="97" priority="79"/>
  </conditionalFormatting>
  <conditionalFormatting sqref="BL24">
    <cfRule type="duplicateValues" dxfId="96" priority="78"/>
  </conditionalFormatting>
  <conditionalFormatting sqref="BL25">
    <cfRule type="duplicateValues" dxfId="95" priority="77"/>
  </conditionalFormatting>
  <conditionalFormatting sqref="BL26">
    <cfRule type="duplicateValues" dxfId="94" priority="76"/>
  </conditionalFormatting>
  <conditionalFormatting sqref="BL27">
    <cfRule type="duplicateValues" dxfId="93" priority="75"/>
  </conditionalFormatting>
  <conditionalFormatting sqref="BL28">
    <cfRule type="duplicateValues" dxfId="92" priority="74"/>
  </conditionalFormatting>
  <conditionalFormatting sqref="BL29">
    <cfRule type="duplicateValues" dxfId="91" priority="73"/>
  </conditionalFormatting>
  <conditionalFormatting sqref="BL30">
    <cfRule type="duplicateValues" dxfId="90" priority="72"/>
  </conditionalFormatting>
  <conditionalFormatting sqref="BL31">
    <cfRule type="duplicateValues" dxfId="89" priority="71"/>
  </conditionalFormatting>
  <conditionalFormatting sqref="BL32">
    <cfRule type="duplicateValues" dxfId="88" priority="70"/>
  </conditionalFormatting>
  <conditionalFormatting sqref="BL33">
    <cfRule type="duplicateValues" dxfId="87" priority="69"/>
  </conditionalFormatting>
  <conditionalFormatting sqref="BL34">
    <cfRule type="duplicateValues" dxfId="86" priority="68"/>
  </conditionalFormatting>
  <conditionalFormatting sqref="BL35">
    <cfRule type="duplicateValues" dxfId="85" priority="67"/>
  </conditionalFormatting>
  <conditionalFormatting sqref="BL36">
    <cfRule type="duplicateValues" dxfId="84" priority="66"/>
  </conditionalFormatting>
  <conditionalFormatting sqref="AT1">
    <cfRule type="expression" dxfId="83" priority="65">
      <formula>AT42="AUSENTE"</formula>
    </cfRule>
  </conditionalFormatting>
  <conditionalFormatting sqref="AT1">
    <cfRule type="duplicateValues" dxfId="82" priority="64"/>
  </conditionalFormatting>
  <conditionalFormatting sqref="AV1">
    <cfRule type="expression" dxfId="81" priority="63">
      <formula>AV42="AUSENTE"</formula>
    </cfRule>
  </conditionalFormatting>
  <conditionalFormatting sqref="AV1">
    <cfRule type="duplicateValues" dxfId="80" priority="62"/>
  </conditionalFormatting>
  <conditionalFormatting sqref="AX1">
    <cfRule type="expression" dxfId="79" priority="61">
      <formula>AX42="AUSENTE"</formula>
    </cfRule>
  </conditionalFormatting>
  <conditionalFormatting sqref="AX1">
    <cfRule type="duplicateValues" dxfId="78" priority="60"/>
  </conditionalFormatting>
  <conditionalFormatting sqref="AZ1">
    <cfRule type="expression" dxfId="77" priority="59">
      <formula>AZ42="AUSENTE"</formula>
    </cfRule>
  </conditionalFormatting>
  <conditionalFormatting sqref="AZ1">
    <cfRule type="duplicateValues" dxfId="76" priority="58"/>
  </conditionalFormatting>
  <conditionalFormatting sqref="BB1">
    <cfRule type="expression" dxfId="75" priority="57">
      <formula>BB42="AUSENTE"</formula>
    </cfRule>
  </conditionalFormatting>
  <conditionalFormatting sqref="BB1">
    <cfRule type="duplicateValues" dxfId="74" priority="56"/>
  </conditionalFormatting>
  <conditionalFormatting sqref="BD1">
    <cfRule type="expression" dxfId="73" priority="55">
      <formula>BD42="AUSENTE"</formula>
    </cfRule>
  </conditionalFormatting>
  <conditionalFormatting sqref="BD1">
    <cfRule type="duplicateValues" dxfId="72" priority="54"/>
  </conditionalFormatting>
  <conditionalFormatting sqref="BF1">
    <cfRule type="expression" dxfId="71" priority="53">
      <formula>BF42="AUSENTE"</formula>
    </cfRule>
  </conditionalFormatting>
  <conditionalFormatting sqref="BF1">
    <cfRule type="duplicateValues" dxfId="70" priority="52"/>
  </conditionalFormatting>
  <conditionalFormatting sqref="BH1">
    <cfRule type="expression" dxfId="69" priority="51">
      <formula>BH42="AUSENTE"</formula>
    </cfRule>
  </conditionalFormatting>
  <conditionalFormatting sqref="BH1">
    <cfRule type="duplicateValues" dxfId="68" priority="50"/>
  </conditionalFormatting>
  <conditionalFormatting sqref="BJ1">
    <cfRule type="expression" dxfId="67" priority="49">
      <formula>BJ42="AUSENTE"</formula>
    </cfRule>
  </conditionalFormatting>
  <conditionalFormatting sqref="BJ1">
    <cfRule type="duplicateValues" dxfId="66" priority="48"/>
  </conditionalFormatting>
  <conditionalFormatting sqref="N2:BJ2">
    <cfRule type="duplicateValues" dxfId="65" priority="47"/>
  </conditionalFormatting>
  <conditionalFormatting sqref="N3:BJ3">
    <cfRule type="duplicateValues" dxfId="64" priority="46"/>
  </conditionalFormatting>
  <conditionalFormatting sqref="N4:BJ4">
    <cfRule type="duplicateValues" dxfId="63" priority="45"/>
  </conditionalFormatting>
  <conditionalFormatting sqref="N5:BJ5 S6:S9 U6:U9 W6:W9 Y6:Y9 AA6:AA9">
    <cfRule type="duplicateValues" dxfId="62" priority="44"/>
  </conditionalFormatting>
  <conditionalFormatting sqref="N6:R6 T6 V6 X6 Z6 AB6:BJ6">
    <cfRule type="duplicateValues" dxfId="61" priority="43"/>
  </conditionalFormatting>
  <conditionalFormatting sqref="N7:R7 T7 V7 X7 Z7 AB7:BJ7 AC8:AC14">
    <cfRule type="duplicateValues" dxfId="60" priority="42"/>
  </conditionalFormatting>
  <conditionalFormatting sqref="N8:R8 T8 V8 X8 Z8 AB8 AD8:BJ8">
    <cfRule type="duplicateValues" dxfId="59" priority="40"/>
  </conditionalFormatting>
  <conditionalFormatting sqref="N9:R9 T9 V9 X9 Z9 AB9 AD9:BJ9 AG10:AG20 AI10:AI20 AK10:AK20 AM10:AM20 AO10:AO20 AQ10:AQ20 AS10:AS20 AU10:AU20 AW10:AW20">
    <cfRule type="duplicateValues" dxfId="58" priority="39"/>
  </conditionalFormatting>
  <conditionalFormatting sqref="N10:AB10 AD10:AF10 AH10 AJ10 AL10 AN10 AP10 AR10 AT10 AV10 AX10:BJ10">
    <cfRule type="duplicateValues" dxfId="57" priority="38"/>
  </conditionalFormatting>
  <conditionalFormatting sqref="N11:AB11 AD11:AF11 AH11 AJ11 AL11 AN11 AP11 AR11 AT11 AV11 AX11:BJ11">
    <cfRule type="duplicateValues" dxfId="56" priority="37"/>
  </conditionalFormatting>
  <conditionalFormatting sqref="N12:AB12 AD12:AF12 AH12 AJ12 AL12 AN12 AP12 AR12 AT12 AV12 AX12:BJ12">
    <cfRule type="duplicateValues" dxfId="55" priority="35"/>
  </conditionalFormatting>
  <conditionalFormatting sqref="N13:AB13 AD13:AF13 AH13 AJ13 AL13 AN13 AP13 AR13 AT13 AV13 AX13:BJ13">
    <cfRule type="duplicateValues" dxfId="54" priority="34"/>
  </conditionalFormatting>
  <conditionalFormatting sqref="N14:AB14 AD14:AF14 AH14 AJ14 AL14 AN14 AP14 AR14 AT14 AV14 AX14:BJ14">
    <cfRule type="duplicateValues" dxfId="53" priority="32"/>
  </conditionalFormatting>
  <conditionalFormatting sqref="N15:AF15 AH15 AJ15 AL15 AN15 AP15 AR15 AT15 AV15 AX15:BJ15">
    <cfRule type="duplicateValues" dxfId="52" priority="30"/>
  </conditionalFormatting>
  <conditionalFormatting sqref="N16:AF16 AH16 AJ16 AL16 AN16 AP16 AR16 AT16 AV16 AX16:BJ16">
    <cfRule type="duplicateValues" dxfId="51" priority="29"/>
  </conditionalFormatting>
  <conditionalFormatting sqref="N17:AF17 AH17 AJ17 AL17 AN17 AP17 AR17 AT17 AV17 AX17:BJ17">
    <cfRule type="duplicateValues" dxfId="50" priority="28"/>
  </conditionalFormatting>
  <conditionalFormatting sqref="N18:AF18 AH18 AJ18 AL18 AN18 AP18 AR18 AT18 AV18 AX18:BJ18">
    <cfRule type="duplicateValues" dxfId="49" priority="26"/>
  </conditionalFormatting>
  <conditionalFormatting sqref="N19:AF19 AH19 AJ19 AL19 AN19 AP19 AR19 AT19 AV19 AX19:BJ19 BA20:BA27 BC20:BC27 BE20:BE27 BG20:BG27 BI20:BI27">
    <cfRule type="duplicateValues" dxfId="48" priority="25"/>
  </conditionalFormatting>
  <conditionalFormatting sqref="N20:AF20 AH20 AJ20 AL20 AN20 AP20 AR20 AT20 AV20 AX20:AZ20 BB20 BD20 BF20 BH20 BJ20">
    <cfRule type="duplicateValues" dxfId="47" priority="24"/>
  </conditionalFormatting>
  <conditionalFormatting sqref="N21:AZ21 BB21 BD21 BF21 BH21 BJ21">
    <cfRule type="duplicateValues" dxfId="46" priority="23"/>
  </conditionalFormatting>
  <conditionalFormatting sqref="N22:AZ22 BB22 BD22 BF22 BH22 BJ22">
    <cfRule type="duplicateValues" dxfId="45" priority="22"/>
  </conditionalFormatting>
  <conditionalFormatting sqref="N23:AZ23 BB23 BD23 BF23 BH23 BJ23">
    <cfRule type="duplicateValues" dxfId="44" priority="21"/>
  </conditionalFormatting>
  <conditionalFormatting sqref="N24:AZ24 BB24 BD24 BF24 BH24 BJ24">
    <cfRule type="duplicateValues" dxfId="43" priority="19"/>
  </conditionalFormatting>
  <conditionalFormatting sqref="N25:AZ25 BB25 BD25 BF25 BH25 BJ25">
    <cfRule type="duplicateValues" dxfId="42" priority="18"/>
  </conditionalFormatting>
  <conditionalFormatting sqref="N26:AZ26 BB26 BD26 BF26 BH26 BJ26">
    <cfRule type="duplicateValues" dxfId="41" priority="16"/>
  </conditionalFormatting>
  <conditionalFormatting sqref="N27:AZ27 BB27 BD27 BF27 BH27 BJ27">
    <cfRule type="duplicateValues" dxfId="40" priority="15"/>
  </conditionalFormatting>
  <conditionalFormatting sqref="N28:BJ28">
    <cfRule type="duplicateValues" dxfId="39" priority="14"/>
  </conditionalFormatting>
  <conditionalFormatting sqref="N29:BJ29">
    <cfRule type="duplicateValues" dxfId="38" priority="12"/>
  </conditionalFormatting>
  <conditionalFormatting sqref="N30:BJ30">
    <cfRule type="duplicateValues" dxfId="37" priority="11"/>
  </conditionalFormatting>
  <conditionalFormatting sqref="N31:BJ31 BG32:BG36 BI32:BI36">
    <cfRule type="duplicateValues" dxfId="36" priority="10"/>
  </conditionalFormatting>
  <conditionalFormatting sqref="N32:BF32 BH32 BJ32">
    <cfRule type="duplicateValues" dxfId="35" priority="9"/>
  </conditionalFormatting>
  <conditionalFormatting sqref="N33:BF33 BH33 BJ33">
    <cfRule type="duplicateValues" dxfId="34" priority="8"/>
  </conditionalFormatting>
  <conditionalFormatting sqref="N34:BF34 BH34 BJ34">
    <cfRule type="duplicateValues" dxfId="33" priority="7"/>
  </conditionalFormatting>
  <conditionalFormatting sqref="N35:BF35 BH35 BJ35">
    <cfRule type="duplicateValues" dxfId="32" priority="6"/>
  </conditionalFormatting>
  <conditionalFormatting sqref="N36:BF36 BH36 BJ36">
    <cfRule type="duplicateValues" dxfId="31" priority="5"/>
  </conditionalFormatting>
  <conditionalFormatting sqref="B10">
    <cfRule type="expression" dxfId="30" priority="1">
      <formula>IF(ISBLANK(B10),"verdadero","falso")</formula>
    </cfRule>
    <cfRule type="expression" dxfId="29" priority="2">
      <formula>IF(BN10=0,"verdadero","falso")</formula>
    </cfRule>
    <cfRule type="expression" dxfId="28" priority="3">
      <formula>IF(ISBLANK(H10),"verdadero","falso")</formula>
    </cfRule>
    <cfRule type="expression" dxfId="27" priority="4">
      <formula>IF(ISBLANK(D10),"verdadero","falso")</formula>
    </cfRule>
  </conditionalFormatting>
  <dataValidations count="2">
    <dataValidation type="whole" allowBlank="1" showInputMessage="1" showErrorMessage="1" sqref="J2:J36 L2:L36" xr:uid="{00000000-0002-0000-0200-000000000000}">
      <formula1>1</formula1>
      <formula2>9999</formula2>
    </dataValidation>
    <dataValidation type="date" allowBlank="1" showInputMessage="1" showErrorMessage="1" sqref="A2:A36" xr:uid="{00000000-0002-0000-0200-000001000000}">
      <formula1>43327</formula1>
      <formula2>43358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200-000002000000}">
          <x14:formula1>
            <xm:f>LISTAS!$B$2:$B$21</xm:f>
          </x14:formula1>
          <xm:sqref>H2:H36</xm:sqref>
        </x14:dataValidation>
        <x14:dataValidation type="list" allowBlank="1" showInputMessage="1" showErrorMessage="1" xr:uid="{00000000-0002-0000-0200-000003000000}">
          <x14:formula1>
            <xm:f>LISTAS!$E$2:$E$3</xm:f>
          </x14:formula1>
          <xm:sqref>N2:N36 P2:P36 R2:R36 T2:T36 V2:V36 X2:X36 Z2:Z36 AB2:AB36 AD2:AD36 AF2:AF36 AH2:AH36 AJ2:AJ36 AL2:AL36 AN2:AN36 AP2:AP36 AR2:AR36 AT2:AT36 AV2:AV36 AX2:AX36 AZ2:AZ36 BB2:BB36 BD2:BD36 BF2:BF36 BH2:BH36 BJ2:BJ36 BL2:BL36</xm:sqref>
        </x14:dataValidation>
        <x14:dataValidation type="list" allowBlank="1" showInputMessage="1" showErrorMessage="1" xr:uid="{00000000-0002-0000-0200-000004000000}">
          <x14:formula1>
            <xm:f>LISTAS!$D$2:$D$6</xm:f>
          </x14:formula1>
          <xm:sqref>BO2:BO36</xm:sqref>
        </x14:dataValidation>
        <x14:dataValidation type="list" allowBlank="1" showInputMessage="1" showErrorMessage="1" xr:uid="{00000000-0002-0000-0200-000005000000}">
          <x14:formula1>
            <xm:f>LISTAS!$C$2:$C$5</xm:f>
          </x14:formula1>
          <xm:sqref>D2:D36</xm:sqref>
        </x14:dataValidation>
        <x14:dataValidation type="list" allowBlank="1" showInputMessage="1" showErrorMessage="1" xr:uid="{00000000-0002-0000-0200-000006000000}">
          <x14:formula1>
            <xm:f>LISTAS!$F$2:$F$14</xm:f>
          </x14:formula1>
          <xm:sqref>AO43 O43 Q43 S43 U43 W43 Y43 AA43 AC43 AE43 AG43 AI43 AK43 AM43 AS43 AU43 AW43 AY43 BA43 BC43 BE43 BG43 BI43</xm:sqref>
        </x14:dataValidation>
        <x14:dataValidation type="list" allowBlank="1" showInputMessage="1" showErrorMessage="1" xr:uid="{00000000-0002-0000-0200-000007000000}">
          <x14:formula1>
            <xm:f>LISTAS!$F$2:$F$16</xm:f>
          </x14:formula1>
          <xm:sqref>N43 P43 R43 T43 V43 X43 Z43 AB43 AD43 AF43 AH43 AJ43 AL43 AN43 AP43 AR43 AT43 AV43 AX43 AZ43 BB43 BD43 BF43 BH43 BJ43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I1:W27"/>
  <sheetViews>
    <sheetView showGridLines="0" topLeftCell="H1" zoomScale="70" zoomScaleNormal="70" workbookViewId="0">
      <pane xSplit="4" ySplit="1" topLeftCell="M2" activePane="bottomRight" state="frozen"/>
      <selection activeCell="H1" sqref="H1"/>
      <selection pane="topRight" activeCell="L1" sqref="L1"/>
      <selection pane="bottomLeft" activeCell="H2" sqref="H2"/>
      <selection pane="bottomRight" activeCell="H10" sqref="H10"/>
    </sheetView>
  </sheetViews>
  <sheetFormatPr baseColWidth="10" defaultColWidth="10.7109375" defaultRowHeight="15" x14ac:dyDescent="0.25"/>
  <cols>
    <col min="2" max="6" width="0" hidden="1" customWidth="1"/>
    <col min="9" max="9" width="10.85546875" hidden="1" customWidth="1"/>
    <col min="10" max="10" width="11.5703125" customWidth="1"/>
    <col min="11" max="11" width="23.28515625" customWidth="1"/>
    <col min="12" max="12" width="11.42578125" hidden="1" customWidth="1"/>
    <col min="13" max="13" width="58.7109375" customWidth="1"/>
    <col min="14" max="14" width="24.140625" hidden="1" customWidth="1"/>
    <col min="15" max="15" width="30.140625" hidden="1" customWidth="1"/>
    <col min="16" max="16" width="30.140625" customWidth="1"/>
    <col min="17" max="17" width="18.28515625" hidden="1" customWidth="1"/>
    <col min="18" max="18" width="36.7109375" hidden="1" customWidth="1"/>
    <col min="19" max="19" width="36.7109375" bestFit="1" customWidth="1"/>
    <col min="20" max="20" width="11.42578125" hidden="1" customWidth="1"/>
    <col min="21" max="21" width="17.5703125" bestFit="1" customWidth="1"/>
    <col min="22" max="22" width="11.42578125" hidden="1" customWidth="1"/>
    <col min="23" max="23" width="33.7109375" bestFit="1" customWidth="1"/>
  </cols>
  <sheetData>
    <row r="1" spans="9:23" ht="43.5" customHeight="1" thickTop="1" thickBot="1" x14ac:dyDescent="0.3">
      <c r="I1" t="s">
        <v>51</v>
      </c>
      <c r="J1" s="32" t="s">
        <v>9</v>
      </c>
      <c r="K1" s="33" t="s">
        <v>44</v>
      </c>
      <c r="L1" s="34" t="s">
        <v>47</v>
      </c>
      <c r="M1" s="71" t="s">
        <v>45</v>
      </c>
      <c r="N1" s="34" t="s">
        <v>46</v>
      </c>
      <c r="O1" s="34" t="s">
        <v>48</v>
      </c>
      <c r="P1" s="72" t="s">
        <v>11</v>
      </c>
      <c r="Q1" s="35" t="s">
        <v>49</v>
      </c>
      <c r="R1" s="35" t="s">
        <v>50</v>
      </c>
      <c r="S1" s="72" t="s">
        <v>35</v>
      </c>
      <c r="T1" s="36" t="s">
        <v>54</v>
      </c>
      <c r="U1" s="37" t="s">
        <v>52</v>
      </c>
      <c r="V1" s="34" t="s">
        <v>58</v>
      </c>
      <c r="W1" s="73" t="s">
        <v>31</v>
      </c>
    </row>
    <row r="2" spans="9:23" ht="24" customHeight="1" thickTop="1" x14ac:dyDescent="0.25">
      <c r="I2" s="1">
        <f>VLOOKUP(M2,DIARIO!$B$2:$C$36,2,0)</f>
        <v>43340</v>
      </c>
      <c r="J2" s="121">
        <f>IFERROR(I2,"SIN ASIGNAR CLIENTE")</f>
        <v>43340</v>
      </c>
      <c r="K2" s="38" t="str">
        <f>LISTAS!B2</f>
        <v>Danny Salazar</v>
      </c>
      <c r="L2" s="38" t="str">
        <f>VLOOKUP(LISTAS!$E$2,DIARIO!$N$2:$O$36,2,0)</f>
        <v>CLIENTE SENEFELDER</v>
      </c>
      <c r="M2" s="38" t="str">
        <f>IFERROR(L2,"TECNICO SIN CLIENTE ASIGNADO")</f>
        <v>CLIENTE SENEFELDER</v>
      </c>
      <c r="N2" s="38" t="str">
        <f>VLOOKUP(M2,DIARIO!$B$2:$D$36,3,0)</f>
        <v>VISITA TECNICA</v>
      </c>
      <c r="O2" s="38" t="str">
        <f>IFERROR(N2,"TECNICO SIN CLIENTE ASIGNADO")</f>
        <v>VISITA TECNICA</v>
      </c>
      <c r="P2" s="38" t="str">
        <f>IF(O2=0,"TECNICO SIN CLIENTE ASIGNADO",O2)</f>
        <v>VISITA TECNICA</v>
      </c>
      <c r="Q2" s="38" t="str">
        <f>VLOOKUP(M2,DIARIO!$BM$2:$BO$36,3,0)</f>
        <v>EJECUTANDO</v>
      </c>
      <c r="R2" s="38" t="str">
        <f>IFERROR(Q2,"ASIGNAR ESTADO DEL MANTENIMIENTO")</f>
        <v>EJECUTANDO</v>
      </c>
      <c r="S2" s="38" t="str">
        <f>IF(R2=0,"ASIGNAR ESTADO DEL MANTENIMIENTO",R2)</f>
        <v>EJECUTANDO</v>
      </c>
      <c r="T2" s="38">
        <f>VLOOKUP(M2,DIARIO!$BM$1:$BP$36,4,0)</f>
        <v>0</v>
      </c>
      <c r="U2" s="39">
        <f>IFERROR(T2,"NO EXISTE CLIENTE")</f>
        <v>0</v>
      </c>
      <c r="V2" t="str">
        <f>DIARIO!N42</f>
        <v>ACTIVO</v>
      </c>
      <c r="W2" s="70" t="str">
        <f>DIARIO!N42&amp;" "&amp;DIARIO!N43&amp;" "&amp;DIARIO!N44</f>
        <v xml:space="preserve">ACTIVO  </v>
      </c>
    </row>
    <row r="3" spans="9:23" ht="24" customHeight="1" x14ac:dyDescent="0.25">
      <c r="I3" s="1">
        <f>VLOOKUP(M3,DIARIO!$B$2:$C$36,2,0)</f>
        <v>43340</v>
      </c>
      <c r="J3" s="122">
        <f t="shared" ref="J3:J26" si="0">IFERROR(I3,"SIN ASIGNAR CLIENTE")</f>
        <v>43340</v>
      </c>
      <c r="K3" s="40" t="str">
        <f>LISTAS!B3</f>
        <v>Johny Delgado</v>
      </c>
      <c r="L3" s="40" t="str">
        <f>VLOOKUP(LISTAS!$E$2,DIARIO!$P$2:$Q$36,2,0)</f>
        <v>EN TALLER</v>
      </c>
      <c r="M3" s="40" t="str">
        <f t="shared" ref="M3:M26" si="1">IFERROR(L3,"TECNICO SIN CLIENTE ASIGNADO")</f>
        <v>EN TALLER</v>
      </c>
      <c r="N3" s="40" t="str">
        <f>VLOOKUP(M3,DIARIO!$B$2:$D$36,3,0)</f>
        <v>VISITA TECNICA</v>
      </c>
      <c r="O3" s="40" t="str">
        <f t="shared" ref="O3:O26" si="2">IFERROR(N3,"TECNICO SIN CLIENTE ASIGNADO")</f>
        <v>VISITA TECNICA</v>
      </c>
      <c r="P3" s="40" t="str">
        <f t="shared" ref="P3:P26" si="3">IF(O3=0,"TECNICO SIN CLIENTE ASIGNADO",O3)</f>
        <v>VISITA TECNICA</v>
      </c>
      <c r="Q3" s="40" t="str">
        <f>VLOOKUP(M3,DIARIO!$BM$2:$BO$36,3,0)</f>
        <v>EJECUTANDO</v>
      </c>
      <c r="R3" s="40" t="str">
        <f t="shared" ref="R3:R26" si="4">IFERROR(Q3,"ASIGNAR ESTADO DEL MANTENIMIENTO")</f>
        <v>EJECUTANDO</v>
      </c>
      <c r="S3" s="40" t="str">
        <f t="shared" ref="S3:S26" si="5">IF(R3=0,"ASIGNAR ESTADO DEL MANTENIMIENTO",R3)</f>
        <v>EJECUTANDO</v>
      </c>
      <c r="T3" s="40">
        <f>VLOOKUP(M3,DIARIO!$BM$1:$BP$36,4,0)</f>
        <v>0</v>
      </c>
      <c r="U3" s="41">
        <f t="shared" ref="U3:U26" si="6">IFERROR(T3,"NO EXISTE CLIENTE")</f>
        <v>0</v>
      </c>
      <c r="V3" t="str">
        <f>DIARIO!P42</f>
        <v>ACTIVO</v>
      </c>
      <c r="W3" s="24" t="str">
        <f>DIARIO!P42&amp;" "&amp;DIARIO!P43&amp;" "&amp;DIARIO!P44</f>
        <v xml:space="preserve">ACTIVO  </v>
      </c>
    </row>
    <row r="4" spans="9:23" ht="24" customHeight="1" x14ac:dyDescent="0.25">
      <c r="I4" s="1">
        <f>VLOOKUP(M4,DIARIO!$B$2:$C$36,2,0)</f>
        <v>43340</v>
      </c>
      <c r="J4" s="122">
        <f t="shared" si="0"/>
        <v>43340</v>
      </c>
      <c r="K4" s="40" t="str">
        <f>LISTAS!B4</f>
        <v>Michael Resabala</v>
      </c>
      <c r="L4" s="40" t="str">
        <f>VLOOKUP(LISTAS!$E$2,DIARIO!$R$2:$S$36,2,0)</f>
        <v>CLIENTE SAN MIGUEL</v>
      </c>
      <c r="M4" s="40" t="str">
        <f t="shared" si="1"/>
        <v>CLIENTE SAN MIGUEL</v>
      </c>
      <c r="N4" s="40" t="str">
        <f>VLOOKUP(M4,DIARIO!$B$2:$D$36,3,0)</f>
        <v>CORRECTIVO</v>
      </c>
      <c r="O4" s="40" t="str">
        <f t="shared" si="2"/>
        <v>CORRECTIVO</v>
      </c>
      <c r="P4" s="40" t="str">
        <f t="shared" si="3"/>
        <v>CORRECTIVO</v>
      </c>
      <c r="Q4" s="40" t="str">
        <f>VLOOKUP(M4,DIARIO!$BM$2:$BO$36,3,0)</f>
        <v>EJECUTANDO</v>
      </c>
      <c r="R4" s="40" t="str">
        <f t="shared" si="4"/>
        <v>EJECUTANDO</v>
      </c>
      <c r="S4" s="40" t="str">
        <f t="shared" si="5"/>
        <v>EJECUTANDO</v>
      </c>
      <c r="T4" s="40">
        <f>VLOOKUP(M4,DIARIO!$BM$1:$BP$36,4,0)</f>
        <v>0</v>
      </c>
      <c r="U4" s="41">
        <f t="shared" si="6"/>
        <v>0</v>
      </c>
      <c r="V4" t="str">
        <f>DIARIO!R42</f>
        <v>ACTIVO</v>
      </c>
      <c r="W4" s="24" t="str">
        <f>DIARIO!R42&amp;" "&amp;DIARIO!R43&amp;" "&amp;DIARIO!R44</f>
        <v xml:space="preserve">ACTIVO  </v>
      </c>
    </row>
    <row r="5" spans="9:23" ht="26.25" customHeight="1" x14ac:dyDescent="0.25">
      <c r="I5" s="1">
        <f>VLOOKUP(M5,DIARIO!$B$2:$C$36,2,0)</f>
        <v>43340</v>
      </c>
      <c r="J5" s="122">
        <f t="shared" si="0"/>
        <v>43340</v>
      </c>
      <c r="K5" s="40" t="str">
        <f>LISTAS!B5</f>
        <v>Patricio Olaya</v>
      </c>
      <c r="L5" s="40" t="str">
        <f>VLOOKUP(LISTAS!$E$2,DIARIO!$T$2:$U$36,2,0)</f>
        <v>CLIENTE MANTA STROKEN</v>
      </c>
      <c r="M5" s="40" t="str">
        <f t="shared" si="1"/>
        <v>CLIENTE MANTA STROKEN</v>
      </c>
      <c r="N5" s="40" t="str">
        <f>VLOOKUP(M5,DIARIO!$B$2:$D$36,3,0)</f>
        <v>VISITA TECNICA</v>
      </c>
      <c r="O5" s="40" t="str">
        <f t="shared" si="2"/>
        <v>VISITA TECNICA</v>
      </c>
      <c r="P5" s="40" t="str">
        <f t="shared" si="3"/>
        <v>VISITA TECNICA</v>
      </c>
      <c r="Q5" s="40" t="str">
        <f>VLOOKUP(M5,DIARIO!$BM$2:$BO$36,3,0)</f>
        <v>COMPLETADO</v>
      </c>
      <c r="R5" s="40" t="str">
        <f t="shared" si="4"/>
        <v>COMPLETADO</v>
      </c>
      <c r="S5" s="40" t="str">
        <f t="shared" si="5"/>
        <v>COMPLETADO</v>
      </c>
      <c r="T5" s="40">
        <f>VLOOKUP(M5,DIARIO!$BM$1:$BP$36,4,0)</f>
        <v>0</v>
      </c>
      <c r="U5" s="41">
        <f t="shared" si="6"/>
        <v>0</v>
      </c>
      <c r="V5" t="str">
        <f>DIARIO!T42</f>
        <v>ACTIVO</v>
      </c>
      <c r="W5" s="24" t="str">
        <f>DIARIO!T42&amp;" "&amp;DIARIO!T43&amp;" "&amp;DIARIO!T44</f>
        <v xml:space="preserve">ACTIVO  </v>
      </c>
    </row>
    <row r="6" spans="9:23" ht="24" customHeight="1" x14ac:dyDescent="0.25">
      <c r="I6" s="1">
        <f>VLOOKUP(M6,DIARIO!$B$2:$C$36,2,0)</f>
        <v>43340</v>
      </c>
      <c r="J6" s="122">
        <f t="shared" si="0"/>
        <v>43340</v>
      </c>
      <c r="K6" s="40" t="str">
        <f>LISTAS!B6</f>
        <v>Deibi Banguera</v>
      </c>
      <c r="L6" s="40" t="str">
        <f>VLOOKUP(LISTAS!$E$2,DIARIO!$V$2:$W$36,2,0)</f>
        <v>COLOCACION REJAS - POLLERA</v>
      </c>
      <c r="M6" s="40" t="str">
        <f t="shared" si="1"/>
        <v>COLOCACION REJAS - POLLERA</v>
      </c>
      <c r="N6" s="40" t="str">
        <f>VLOOKUP(M6,DIARIO!$B$2:$D$36,3,0)</f>
        <v>VISITA TECNICA</v>
      </c>
      <c r="O6" s="40" t="str">
        <f t="shared" si="2"/>
        <v>VISITA TECNICA</v>
      </c>
      <c r="P6" s="40" t="str">
        <f t="shared" si="3"/>
        <v>VISITA TECNICA</v>
      </c>
      <c r="Q6" s="40" t="str">
        <f>VLOOKUP(M6,DIARIO!$BM$2:$BO$36,3,0)</f>
        <v>EJECUTANDO</v>
      </c>
      <c r="R6" s="40" t="str">
        <f t="shared" si="4"/>
        <v>EJECUTANDO</v>
      </c>
      <c r="S6" s="40" t="str">
        <f t="shared" si="5"/>
        <v>EJECUTANDO</v>
      </c>
      <c r="T6" s="40">
        <f>VLOOKUP(M6,DIARIO!$BM$1:$BP$36,4,0)</f>
        <v>0</v>
      </c>
      <c r="U6" s="41">
        <f t="shared" si="6"/>
        <v>0</v>
      </c>
      <c r="V6" t="str">
        <f>DIARIO!V42</f>
        <v>ACTIVO</v>
      </c>
      <c r="W6" s="24" t="str">
        <f>DIARIO!V42&amp;" "&amp;DIARIO!V43&amp;" "&amp;DIARIO!V44</f>
        <v xml:space="preserve">ACTIVO  </v>
      </c>
    </row>
    <row r="7" spans="9:23" ht="24" customHeight="1" x14ac:dyDescent="0.25">
      <c r="I7" s="1">
        <f>VLOOKUP(M7,DIARIO!$B$2:$C$36,2,0)</f>
        <v>43340</v>
      </c>
      <c r="J7" s="122">
        <f t="shared" si="0"/>
        <v>43340</v>
      </c>
      <c r="K7" s="40" t="str">
        <f>LISTAS!B7</f>
        <v>Moises Monserrate</v>
      </c>
      <c r="L7" s="40" t="str">
        <f>VLOOKUP(LISTAS!$E$2,DIARIO!$X$2:$Y$36,2,0)</f>
        <v>CLIENTE SAN MIGUEL</v>
      </c>
      <c r="M7" s="40" t="str">
        <f t="shared" si="1"/>
        <v>CLIENTE SAN MIGUEL</v>
      </c>
      <c r="N7" s="40" t="str">
        <f>VLOOKUP(M7,DIARIO!$B$2:$D$36,3,0)</f>
        <v>CORRECTIVO</v>
      </c>
      <c r="O7" s="40" t="str">
        <f t="shared" si="2"/>
        <v>CORRECTIVO</v>
      </c>
      <c r="P7" s="40" t="str">
        <f t="shared" si="3"/>
        <v>CORRECTIVO</v>
      </c>
      <c r="Q7" s="40" t="str">
        <f>VLOOKUP(M7,DIARIO!$BM$2:$BO$36,3,0)</f>
        <v>EJECUTANDO</v>
      </c>
      <c r="R7" s="40" t="str">
        <f t="shared" si="4"/>
        <v>EJECUTANDO</v>
      </c>
      <c r="S7" s="40" t="str">
        <f t="shared" si="5"/>
        <v>EJECUTANDO</v>
      </c>
      <c r="T7" s="40">
        <f>VLOOKUP(M7,DIARIO!$BM$1:$BP$36,4,0)</f>
        <v>0</v>
      </c>
      <c r="U7" s="41">
        <f t="shared" si="6"/>
        <v>0</v>
      </c>
      <c r="V7" t="str">
        <f>DIARIO!X42</f>
        <v>ACTIVO</v>
      </c>
      <c r="W7" s="24" t="str">
        <f>DIARIO!X42&amp;" "&amp;DIARIO!X43&amp;" "&amp;DIARIO!X44</f>
        <v xml:space="preserve">ACTIVO  </v>
      </c>
    </row>
    <row r="8" spans="9:23" ht="23.25" customHeight="1" x14ac:dyDescent="0.25">
      <c r="I8" s="1">
        <f>VLOOKUP(M8,DIARIO!$B$2:$C$36,2,0)</f>
        <v>43340</v>
      </c>
      <c r="J8" s="122">
        <f t="shared" si="0"/>
        <v>43340</v>
      </c>
      <c r="K8" s="40" t="str">
        <f>LISTAS!B8</f>
        <v>Alexander Carrera</v>
      </c>
      <c r="L8" s="40" t="str">
        <f>VLOOKUP(LISTAS!$E$2,DIARIO!Z2:AA36,2,0)</f>
        <v>EN TALLER LIMPIEZA CAMIONCITO</v>
      </c>
      <c r="M8" s="40" t="str">
        <f t="shared" si="1"/>
        <v>EN TALLER LIMPIEZA CAMIONCITO</v>
      </c>
      <c r="N8" s="40" t="str">
        <f>VLOOKUP(M8,DIARIO!$B$2:$D$36,3,0)</f>
        <v>VISITA TECNICA</v>
      </c>
      <c r="O8" s="40" t="str">
        <f t="shared" si="2"/>
        <v>VISITA TECNICA</v>
      </c>
      <c r="P8" s="40" t="str">
        <f t="shared" si="3"/>
        <v>VISITA TECNICA</v>
      </c>
      <c r="Q8" s="40" t="str">
        <f>VLOOKUP(M8,DIARIO!$BM$2:$BO$36,3,0)</f>
        <v>EJECUTANDO</v>
      </c>
      <c r="R8" s="40" t="str">
        <f t="shared" si="4"/>
        <v>EJECUTANDO</v>
      </c>
      <c r="S8" s="40" t="str">
        <f t="shared" si="5"/>
        <v>EJECUTANDO</v>
      </c>
      <c r="T8" s="40">
        <f>VLOOKUP(M8,DIARIO!$BM$1:$BP$36,4,0)</f>
        <v>0</v>
      </c>
      <c r="U8" s="41">
        <f t="shared" si="6"/>
        <v>0</v>
      </c>
      <c r="V8" t="str">
        <f>DIARIO!Z42</f>
        <v>ACTIVO</v>
      </c>
      <c r="W8" s="24" t="str">
        <f>DIARIO!Z42&amp;" "&amp;DIARIO!Z43&amp;" "&amp;DIARIO!Z44</f>
        <v xml:space="preserve">ACTIVO  </v>
      </c>
    </row>
    <row r="9" spans="9:23" ht="23.25" customHeight="1" x14ac:dyDescent="0.25">
      <c r="I9" s="1">
        <f>VLOOKUP(M9,DIARIO!$B$2:$C$36,2,0)</f>
        <v>43340</v>
      </c>
      <c r="J9" s="122">
        <f t="shared" si="0"/>
        <v>43340</v>
      </c>
      <c r="K9" s="40" t="str">
        <f>LISTAS!B9</f>
        <v>Charly Quimiz</v>
      </c>
      <c r="L9" s="40" t="str">
        <f>VLOOKUP(LISTAS!$E$2,DIARIO!$AB$2:$AC$36,2,0)</f>
        <v>LIMPIEZA GENERAL TALLER</v>
      </c>
      <c r="M9" s="40" t="str">
        <f t="shared" si="1"/>
        <v>LIMPIEZA GENERAL TALLER</v>
      </c>
      <c r="N9" s="40" t="str">
        <f>VLOOKUP(M9,DIARIO!$B$2:$D$36,3,0)</f>
        <v>VISITA TECNICA</v>
      </c>
      <c r="O9" s="40" t="str">
        <f t="shared" si="2"/>
        <v>VISITA TECNICA</v>
      </c>
      <c r="P9" s="40" t="str">
        <f t="shared" si="3"/>
        <v>VISITA TECNICA</v>
      </c>
      <c r="Q9" s="40" t="str">
        <f>VLOOKUP(M9,DIARIO!$BM$2:$BO$36,3,0)</f>
        <v>EJECUTANDO</v>
      </c>
      <c r="R9" s="40" t="str">
        <f t="shared" si="4"/>
        <v>EJECUTANDO</v>
      </c>
      <c r="S9" s="40" t="str">
        <f t="shared" si="5"/>
        <v>EJECUTANDO</v>
      </c>
      <c r="T9" s="40">
        <f>VLOOKUP(M9,DIARIO!$BM$1:$BP$36,4,0)</f>
        <v>0</v>
      </c>
      <c r="U9" s="41">
        <f t="shared" si="6"/>
        <v>0</v>
      </c>
      <c r="V9" t="str">
        <f>DIARIO!AB42</f>
        <v>ACTIVO</v>
      </c>
      <c r="W9" s="24" t="str">
        <f>DIARIO!AB42&amp;" "&amp;DIARIO!AB43&amp;" "&amp;DIARIO!AB44</f>
        <v xml:space="preserve">ACTIVO  </v>
      </c>
    </row>
    <row r="10" spans="9:23" ht="23.25" customHeight="1" x14ac:dyDescent="0.25">
      <c r="I10" s="1">
        <f>VLOOKUP(M10,DIARIO!$B$2:$C$36,2,0)</f>
        <v>43340</v>
      </c>
      <c r="J10" s="122">
        <f t="shared" si="0"/>
        <v>43340</v>
      </c>
      <c r="K10" s="40" t="str">
        <f>LISTAS!B10</f>
        <v>Christian Aguilar</v>
      </c>
      <c r="L10" s="40" t="str">
        <f>VLOOKUP(LISTAS!$E$2,DIARIO!$AD$2:$AE$36,2,0)</f>
        <v>VIAJE A MACHALA POR MANTENIMIENTO</v>
      </c>
      <c r="M10" s="40" t="str">
        <f t="shared" si="1"/>
        <v>VIAJE A MACHALA POR MANTENIMIENTO</v>
      </c>
      <c r="N10" s="40" t="str">
        <f>VLOOKUP(M10,DIARIO!$B$2:$D$36,3,0)</f>
        <v>PREVENTIVO</v>
      </c>
      <c r="O10" s="40" t="str">
        <f t="shared" si="2"/>
        <v>PREVENTIVO</v>
      </c>
      <c r="P10" s="40" t="str">
        <f t="shared" si="3"/>
        <v>PREVENTIVO</v>
      </c>
      <c r="Q10" s="40" t="str">
        <f>VLOOKUP(M10,DIARIO!$BM$2:$BO$36,3,0)</f>
        <v>EJECUTANDO</v>
      </c>
      <c r="R10" s="40" t="str">
        <f t="shared" si="4"/>
        <v>EJECUTANDO</v>
      </c>
      <c r="S10" s="40" t="str">
        <f t="shared" si="5"/>
        <v>EJECUTANDO</v>
      </c>
      <c r="T10" s="40">
        <f>VLOOKUP(M10,DIARIO!$BM$1:$BP$36,4,0)</f>
        <v>0</v>
      </c>
      <c r="U10" s="41">
        <f t="shared" si="6"/>
        <v>0</v>
      </c>
      <c r="V10" t="str">
        <f>DIARIO!AD42</f>
        <v>ACTIVO</v>
      </c>
      <c r="W10" s="24" t="str">
        <f>DIARIO!AD42&amp;" "&amp;DIARIO!AD43&amp;" "&amp;DIARIO!AD44</f>
        <v xml:space="preserve">ACTIVO  </v>
      </c>
    </row>
    <row r="11" spans="9:23" ht="23.25" customHeight="1" x14ac:dyDescent="0.25">
      <c r="I11" s="1">
        <f>VLOOKUP(M11,DIARIO!$B$2:$C$36,2,0)</f>
        <v>43340</v>
      </c>
      <c r="J11" s="122">
        <f t="shared" si="0"/>
        <v>43340</v>
      </c>
      <c r="K11" s="40" t="str">
        <f>LISTAS!B11</f>
        <v>Clemente Monserrate</v>
      </c>
      <c r="L11" s="40" t="str">
        <f>VLOOKUP(LISTAS!$E$2,DIARIO!$AF$2:$AG$36,2,0)</f>
        <v>CORRECTIVOS VEHICULO OLAYA</v>
      </c>
      <c r="M11" s="40" t="str">
        <f t="shared" si="1"/>
        <v>CORRECTIVOS VEHICULO OLAYA</v>
      </c>
      <c r="N11" s="40" t="str">
        <f>VLOOKUP(M11,DIARIO!$B$2:$D$36,3,0)</f>
        <v>CORRECTIVO</v>
      </c>
      <c r="O11" s="40" t="str">
        <f t="shared" si="2"/>
        <v>CORRECTIVO</v>
      </c>
      <c r="P11" s="40" t="str">
        <f t="shared" si="3"/>
        <v>CORRECTIVO</v>
      </c>
      <c r="Q11" s="40" t="str">
        <f>VLOOKUP(M11,DIARIO!$BM$2:$BO$36,3,0)</f>
        <v>EJECUTANDO</v>
      </c>
      <c r="R11" s="40" t="str">
        <f t="shared" si="4"/>
        <v>EJECUTANDO</v>
      </c>
      <c r="S11" s="40" t="str">
        <f t="shared" si="5"/>
        <v>EJECUTANDO</v>
      </c>
      <c r="T11" s="40">
        <f>VLOOKUP(M11,DIARIO!$BM$1:$BP$36,4,0)</f>
        <v>0</v>
      </c>
      <c r="U11" s="41">
        <f t="shared" si="6"/>
        <v>0</v>
      </c>
      <c r="V11" t="str">
        <f>DIARIO!AF42</f>
        <v>ACTIVO</v>
      </c>
      <c r="W11" s="24" t="str">
        <f>DIARIO!AF42&amp;" "&amp;DIARIO!AF43&amp;" "&amp;DIARIO!AF44</f>
        <v xml:space="preserve">ACTIVO  </v>
      </c>
    </row>
    <row r="12" spans="9:23" ht="23.25" customHeight="1" x14ac:dyDescent="0.25">
      <c r="I12" s="1">
        <f>VLOOKUP(M12,DIARIO!$B$2:$C$36,2,0)</f>
        <v>43340</v>
      </c>
      <c r="J12" s="122">
        <f t="shared" si="0"/>
        <v>43340</v>
      </c>
      <c r="K12" s="40" t="str">
        <f>LISTAS!B12</f>
        <v>Jose Delgado</v>
      </c>
      <c r="L12" s="40" t="str">
        <f>VLOOKUP(LISTAS!$E$2,DIARIO!$AH$2:$AI$36,2,0)</f>
        <v>LIMPIEZA GENERAL TALLER</v>
      </c>
      <c r="M12" s="40" t="str">
        <f t="shared" si="1"/>
        <v>LIMPIEZA GENERAL TALLER</v>
      </c>
      <c r="N12" s="40" t="str">
        <f>VLOOKUP(M12,DIARIO!$B$2:$D$36,3,0)</f>
        <v>VISITA TECNICA</v>
      </c>
      <c r="O12" s="40" t="str">
        <f t="shared" si="2"/>
        <v>VISITA TECNICA</v>
      </c>
      <c r="P12" s="40" t="str">
        <f t="shared" si="3"/>
        <v>VISITA TECNICA</v>
      </c>
      <c r="Q12" s="40" t="str">
        <f>VLOOKUP(M12,DIARIO!$BM$2:$BO$36,3,0)</f>
        <v>EJECUTANDO</v>
      </c>
      <c r="R12" s="40" t="str">
        <f t="shared" si="4"/>
        <v>EJECUTANDO</v>
      </c>
      <c r="S12" s="40" t="str">
        <f t="shared" si="5"/>
        <v>EJECUTANDO</v>
      </c>
      <c r="T12" s="40">
        <f>VLOOKUP(M12,DIARIO!$BM$1:$BP$36,4,0)</f>
        <v>0</v>
      </c>
      <c r="U12" s="41">
        <f t="shared" si="6"/>
        <v>0</v>
      </c>
      <c r="V12" t="str">
        <f>DIARIO!AH42</f>
        <v>ACTIVO</v>
      </c>
      <c r="W12" s="24" t="str">
        <f>DIARIO!AH42&amp;" "&amp;DIARIO!AH43&amp;" "&amp;DIARIO!AH44</f>
        <v xml:space="preserve">ACTIVO  </v>
      </c>
    </row>
    <row r="13" spans="9:23" ht="23.25" customHeight="1" x14ac:dyDescent="0.25">
      <c r="I13" s="1">
        <f>VLOOKUP(M13,DIARIO!$B$2:$C$36,2,0)</f>
        <v>43340</v>
      </c>
      <c r="J13" s="122">
        <f t="shared" si="0"/>
        <v>43340</v>
      </c>
      <c r="K13" s="40" t="str">
        <f>LISTAS!B13</f>
        <v>Marcelo Monserrate</v>
      </c>
      <c r="L13" s="40" t="str">
        <f>VLOOKUP(LISTAS!$E$2,DIARIO!$AJ$2:$AK$36,2,0)</f>
        <v>CORRECTIVOS VEHICULO OLAYA</v>
      </c>
      <c r="M13" s="40" t="str">
        <f t="shared" si="1"/>
        <v>CORRECTIVOS VEHICULO OLAYA</v>
      </c>
      <c r="N13" s="40" t="str">
        <f>VLOOKUP(M13,DIARIO!$B$2:$D$36,3,0)</f>
        <v>CORRECTIVO</v>
      </c>
      <c r="O13" s="40" t="str">
        <f t="shared" si="2"/>
        <v>CORRECTIVO</v>
      </c>
      <c r="P13" s="40" t="str">
        <f t="shared" si="3"/>
        <v>CORRECTIVO</v>
      </c>
      <c r="Q13" s="40" t="str">
        <f>VLOOKUP(M13,DIARIO!$BM$2:$BO$36,3,0)</f>
        <v>EJECUTANDO</v>
      </c>
      <c r="R13" s="40" t="str">
        <f t="shared" si="4"/>
        <v>EJECUTANDO</v>
      </c>
      <c r="S13" s="40" t="str">
        <f t="shared" si="5"/>
        <v>EJECUTANDO</v>
      </c>
      <c r="T13" s="40">
        <f>VLOOKUP(M13,DIARIO!$BM$1:$BP$36,4,0)</f>
        <v>0</v>
      </c>
      <c r="U13" s="41">
        <f t="shared" si="6"/>
        <v>0</v>
      </c>
      <c r="V13" t="str">
        <f>DIARIO!AJ42</f>
        <v>ACTIVO</v>
      </c>
      <c r="W13" s="24" t="str">
        <f>DIARIO!AJ42&amp;" "&amp;DIARIO!AJ43&amp;" "&amp;DIARIO!AJ44</f>
        <v xml:space="preserve">ACTIVO  </v>
      </c>
    </row>
    <row r="14" spans="9:23" ht="23.25" customHeight="1" x14ac:dyDescent="0.25">
      <c r="I14" s="1">
        <f>VLOOKUP(M14,DIARIO!$B$2:$C$36,2,0)</f>
        <v>43340</v>
      </c>
      <c r="J14" s="122">
        <f t="shared" si="0"/>
        <v>43340</v>
      </c>
      <c r="K14" s="40" t="str">
        <f>LISTAS!B14</f>
        <v>Cristobal Murillo</v>
      </c>
      <c r="L14" s="40" t="str">
        <f>VLOOKUP(LISTAS!$E$2,DIARIO!$AL$2:$AM$36,2,0)</f>
        <v>VIAJE A PONCE ENRIQUEZ - AINSA</v>
      </c>
      <c r="M14" s="40" t="str">
        <f t="shared" si="1"/>
        <v>VIAJE A PONCE ENRIQUEZ - AINSA</v>
      </c>
      <c r="N14" s="40" t="str">
        <f>VLOOKUP(M14,DIARIO!$B$2:$D$36,3,0)</f>
        <v>VISITA TECNICA</v>
      </c>
      <c r="O14" s="40" t="str">
        <f t="shared" si="2"/>
        <v>VISITA TECNICA</v>
      </c>
      <c r="P14" s="40" t="str">
        <f t="shared" si="3"/>
        <v>VISITA TECNICA</v>
      </c>
      <c r="Q14" s="40" t="str">
        <f>VLOOKUP(M14,DIARIO!$BM$2:$BO$36,3,0)</f>
        <v>EJECUTANDO</v>
      </c>
      <c r="R14" s="40" t="str">
        <f t="shared" si="4"/>
        <v>EJECUTANDO</v>
      </c>
      <c r="S14" s="40" t="str">
        <f t="shared" si="5"/>
        <v>EJECUTANDO</v>
      </c>
      <c r="T14" s="40">
        <f>VLOOKUP(M14,DIARIO!$BM$1:$BP$36,4,0)</f>
        <v>0</v>
      </c>
      <c r="U14" s="41">
        <f t="shared" si="6"/>
        <v>0</v>
      </c>
      <c r="V14" t="str">
        <f>DIARIO!AL42</f>
        <v>ACTIVO</v>
      </c>
      <c r="W14" s="24" t="str">
        <f>DIARIO!AL42&amp;" "&amp;DIARIO!AL43&amp;" "&amp;DIARIO!AL44</f>
        <v xml:space="preserve">ACTIVO  </v>
      </c>
    </row>
    <row r="15" spans="9:23" ht="23.25" customHeight="1" x14ac:dyDescent="0.25">
      <c r="I15" s="1">
        <f>VLOOKUP(M15,DIARIO!$B$2:$C$36,2,0)</f>
        <v>43340</v>
      </c>
      <c r="J15" s="123">
        <f t="shared" si="0"/>
        <v>43340</v>
      </c>
      <c r="K15" s="99" t="str">
        <f>LISTAS!B15</f>
        <v xml:space="preserve"> Leonardo Reina</v>
      </c>
      <c r="L15" s="99" t="str">
        <f>VLOOKUP(LISTAS!$E$2,DIARIO!$AN$2:$AO$36,2,0)</f>
        <v>LIMPIEZA GENERAL TALLER</v>
      </c>
      <c r="M15" s="99" t="str">
        <f t="shared" si="1"/>
        <v>LIMPIEZA GENERAL TALLER</v>
      </c>
      <c r="N15" s="99" t="str">
        <f>VLOOKUP(M15,DIARIO!$B$2:$D$36,3,0)</f>
        <v>VISITA TECNICA</v>
      </c>
      <c r="O15" s="99" t="str">
        <f t="shared" si="2"/>
        <v>VISITA TECNICA</v>
      </c>
      <c r="P15" s="99" t="str">
        <f t="shared" si="3"/>
        <v>VISITA TECNICA</v>
      </c>
      <c r="Q15" s="99" t="str">
        <f>VLOOKUP(M15,DIARIO!$BM$2:$BO$36,3,0)</f>
        <v>EJECUTANDO</v>
      </c>
      <c r="R15" s="99" t="str">
        <f t="shared" si="4"/>
        <v>EJECUTANDO</v>
      </c>
      <c r="S15" s="99" t="str">
        <f t="shared" si="5"/>
        <v>EJECUTANDO</v>
      </c>
      <c r="T15" s="99">
        <f>VLOOKUP(M15,DIARIO!$BM$1:$BP$36,4,0)</f>
        <v>0</v>
      </c>
      <c r="U15" s="100">
        <f t="shared" si="6"/>
        <v>0</v>
      </c>
      <c r="V15" t="str">
        <f>DIARIO!AN42</f>
        <v>ACTIVO</v>
      </c>
      <c r="W15" s="101" t="str">
        <f>DIARIO!AN42&amp;" "&amp;DIARIO!AN43&amp;" "&amp;DIARIO!AN44</f>
        <v xml:space="preserve">ACTIVO  </v>
      </c>
    </row>
    <row r="16" spans="9:23" ht="24" customHeight="1" x14ac:dyDescent="0.25">
      <c r="I16" s="1">
        <f>VLOOKUP(M16,DIARIO!$B$2:$C$36,2,0)</f>
        <v>43340</v>
      </c>
      <c r="J16" s="122">
        <f t="shared" si="0"/>
        <v>43340</v>
      </c>
      <c r="K16" s="40" t="str">
        <f>LISTAS!B16</f>
        <v xml:space="preserve"> Medardo Guevara</v>
      </c>
      <c r="L16" s="40" t="str">
        <f>VLOOKUP(LISTAS!$E$2,DIARIO!$AP$2:$AQ$36,2,0)</f>
        <v>LIMPIEZA GENERAL TALLER</v>
      </c>
      <c r="M16" s="40" t="str">
        <f t="shared" si="1"/>
        <v>LIMPIEZA GENERAL TALLER</v>
      </c>
      <c r="N16" s="40" t="str">
        <f>VLOOKUP(M16,DIARIO!$B$2:$D$36,3,0)</f>
        <v>VISITA TECNICA</v>
      </c>
      <c r="O16" s="40" t="str">
        <f t="shared" si="2"/>
        <v>VISITA TECNICA</v>
      </c>
      <c r="P16" s="40" t="str">
        <f t="shared" si="3"/>
        <v>VISITA TECNICA</v>
      </c>
      <c r="Q16" s="40" t="str">
        <f>VLOOKUP(M16,DIARIO!$BM$2:$BO$36,3,0)</f>
        <v>EJECUTANDO</v>
      </c>
      <c r="R16" s="40" t="str">
        <f t="shared" si="4"/>
        <v>EJECUTANDO</v>
      </c>
      <c r="S16" s="40" t="str">
        <f t="shared" si="5"/>
        <v>EJECUTANDO</v>
      </c>
      <c r="T16" s="40">
        <f>VLOOKUP(M16,DIARIO!$BM$1:$BP$36,4,0)</f>
        <v>0</v>
      </c>
      <c r="U16" s="41">
        <f t="shared" si="6"/>
        <v>0</v>
      </c>
      <c r="V16" s="12" t="str">
        <f>DIARIO!AP42</f>
        <v>ACTIVO</v>
      </c>
      <c r="W16" s="24" t="str">
        <f>DIARIO!AP42&amp;" "&amp;DIARIO!AP43&amp;" "&amp;DIARIO!AP44</f>
        <v xml:space="preserve">ACTIVO  </v>
      </c>
    </row>
    <row r="17" spans="9:23" ht="24" customHeight="1" x14ac:dyDescent="0.25">
      <c r="I17" s="1">
        <f>VLOOKUP(M17,DIARIO!$B$2:$C$36,2,0)</f>
        <v>43340</v>
      </c>
      <c r="J17" s="122">
        <f t="shared" si="0"/>
        <v>43340</v>
      </c>
      <c r="K17" s="40" t="str">
        <f>LISTAS!B17</f>
        <v xml:space="preserve"> Ricardo Vergara</v>
      </c>
      <c r="L17" s="40" t="str">
        <f>VLOOKUP(LISTAS!$E$2,DIARIO!$AR$2:$AS$36,2,0)</f>
        <v>LIMPIEZA GENERAL TALLER</v>
      </c>
      <c r="M17" s="40" t="str">
        <f t="shared" si="1"/>
        <v>LIMPIEZA GENERAL TALLER</v>
      </c>
      <c r="N17" s="40" t="str">
        <f>VLOOKUP(M17,DIARIO!$B$2:$D$36,3,0)</f>
        <v>VISITA TECNICA</v>
      </c>
      <c r="O17" s="40" t="str">
        <f t="shared" si="2"/>
        <v>VISITA TECNICA</v>
      </c>
      <c r="P17" s="40" t="str">
        <f t="shared" si="3"/>
        <v>VISITA TECNICA</v>
      </c>
      <c r="Q17" s="40" t="str">
        <f>VLOOKUP(M17,DIARIO!$BM$2:$BO$36,3,0)</f>
        <v>EJECUTANDO</v>
      </c>
      <c r="R17" s="40" t="str">
        <f t="shared" si="4"/>
        <v>EJECUTANDO</v>
      </c>
      <c r="S17" s="40" t="str">
        <f t="shared" si="5"/>
        <v>EJECUTANDO</v>
      </c>
      <c r="T17" s="40">
        <f>VLOOKUP(M17,DIARIO!$BM$1:$BP$36,4,0)</f>
        <v>0</v>
      </c>
      <c r="U17" s="41">
        <f t="shared" si="6"/>
        <v>0</v>
      </c>
      <c r="V17" s="12" t="str">
        <f>DIARIO!AR42</f>
        <v>ACTIVO</v>
      </c>
      <c r="W17" s="24" t="str">
        <f>DIARIO!AR42&amp;" "&amp;DIARIO!AR43&amp;" "&amp;DIARIO!AR44</f>
        <v xml:space="preserve">ACTIVO  </v>
      </c>
    </row>
    <row r="18" spans="9:23" ht="24" customHeight="1" x14ac:dyDescent="0.25">
      <c r="I18" s="1">
        <f>VLOOKUP(M18,DIARIO!$B$2:$C$36,2,0)</f>
        <v>43340</v>
      </c>
      <c r="J18" s="122">
        <f t="shared" si="0"/>
        <v>43340</v>
      </c>
      <c r="K18" s="40" t="str">
        <f>LISTAS!B18</f>
        <v xml:space="preserve"> Yostting Bermudez</v>
      </c>
      <c r="L18" s="40" t="str">
        <f>VLOOKUP(LISTAS!$E$2,DIARIO!$AT$2:$AU$36,2,0)</f>
        <v>LIMPIEZA GENERAL TALLER</v>
      </c>
      <c r="M18" s="40" t="str">
        <f t="shared" si="1"/>
        <v>LIMPIEZA GENERAL TALLER</v>
      </c>
      <c r="N18" s="40" t="str">
        <f>VLOOKUP(M18,DIARIO!$B$2:$D$36,3,0)</f>
        <v>VISITA TECNICA</v>
      </c>
      <c r="O18" s="40" t="str">
        <f t="shared" si="2"/>
        <v>VISITA TECNICA</v>
      </c>
      <c r="P18" s="40" t="str">
        <f t="shared" si="3"/>
        <v>VISITA TECNICA</v>
      </c>
      <c r="Q18" s="40" t="str">
        <f>VLOOKUP(M18,DIARIO!$BM$2:$BO$36,3,0)</f>
        <v>EJECUTANDO</v>
      </c>
      <c r="R18" s="40" t="str">
        <f t="shared" si="4"/>
        <v>EJECUTANDO</v>
      </c>
      <c r="S18" s="40" t="str">
        <f t="shared" si="5"/>
        <v>EJECUTANDO</v>
      </c>
      <c r="T18" s="40">
        <f>VLOOKUP(M18,DIARIO!$BM$1:$BP$36,4,0)</f>
        <v>0</v>
      </c>
      <c r="U18" s="41">
        <f t="shared" si="6"/>
        <v>0</v>
      </c>
      <c r="V18" s="12" t="str">
        <f>DIARIO!AT42</f>
        <v>ACTIVO</v>
      </c>
      <c r="W18" s="24" t="str">
        <f>DIARIO!AT42&amp;" "&amp;DIARIO!AT43&amp;" "&amp;DIARIO!AT44</f>
        <v xml:space="preserve">ACTIVO  </v>
      </c>
    </row>
    <row r="19" spans="9:23" ht="24" customHeight="1" thickBot="1" x14ac:dyDescent="0.3">
      <c r="I19" s="1">
        <f>VLOOKUP(M19,DIARIO!$B$2:$C$36,2,0)</f>
        <v>43340</v>
      </c>
      <c r="J19" s="124">
        <f t="shared" si="0"/>
        <v>43340</v>
      </c>
      <c r="K19" s="44" t="str">
        <f>LISTAS!B19</f>
        <v>Samuel Vasquez</v>
      </c>
      <c r="L19" s="44" t="str">
        <f>VLOOKUP(LISTAS!$E$2,DIARIO!$AV$2:$AW$36,2,0)</f>
        <v>LIMPIEZA COMPRESOR ATLAS COPCO - FALESA</v>
      </c>
      <c r="M19" s="44" t="str">
        <f t="shared" si="1"/>
        <v>LIMPIEZA COMPRESOR ATLAS COPCO - FALESA</v>
      </c>
      <c r="N19" s="44" t="str">
        <f>VLOOKUP(M19,DIARIO!$B$2:$D$36,3,0)</f>
        <v>CORRECTIVO</v>
      </c>
      <c r="O19" s="44" t="str">
        <f t="shared" si="2"/>
        <v>CORRECTIVO</v>
      </c>
      <c r="P19" s="44" t="str">
        <f t="shared" si="3"/>
        <v>CORRECTIVO</v>
      </c>
      <c r="Q19" s="44" t="str">
        <f>VLOOKUP(M19,DIARIO!$BM$2:$BO$36,3,0)</f>
        <v>COMPLETADO</v>
      </c>
      <c r="R19" s="44" t="str">
        <f t="shared" si="4"/>
        <v>COMPLETADO</v>
      </c>
      <c r="S19" s="44" t="str">
        <f t="shared" si="5"/>
        <v>COMPLETADO</v>
      </c>
      <c r="T19" s="44">
        <f>VLOOKUP(M19,DIARIO!$BM$1:$BP$36,4,0)</f>
        <v>0</v>
      </c>
      <c r="U19" s="45">
        <f t="shared" si="6"/>
        <v>0</v>
      </c>
      <c r="V19" s="14" t="str">
        <f>DIARIO!AV42</f>
        <v>ACTIVO</v>
      </c>
      <c r="W19" s="28" t="str">
        <f>DIARIO!AV42&amp;" "&amp;DIARIO!AV43&amp;" "&amp;DIARIO!AV44</f>
        <v xml:space="preserve">ACTIVO  </v>
      </c>
    </row>
    <row r="20" spans="9:23" ht="24" hidden="1" customHeight="1" thickTop="1" x14ac:dyDescent="0.25">
      <c r="I20" s="1" t="e">
        <f>VLOOKUP(M20,DIARIO!$B$2:$C$36,2,0)</f>
        <v>#N/A</v>
      </c>
      <c r="J20" s="106" t="str">
        <f t="shared" si="0"/>
        <v>SIN ASIGNAR CLIENTE</v>
      </c>
      <c r="K20" s="107" t="str">
        <f>LISTAS!B20</f>
        <v>Frank Ponce</v>
      </c>
      <c r="L20" s="107" t="e">
        <f>VLOOKUP(LISTAS!$E$2,DIARIO!$AX$2:$AY$36,2,0)</f>
        <v>#N/A</v>
      </c>
      <c r="M20" s="107" t="str">
        <f t="shared" si="1"/>
        <v>TECNICO SIN CLIENTE ASIGNADO</v>
      </c>
      <c r="N20" s="107" t="e">
        <f>VLOOKUP(M20,DIARIO!$B$2:$D$36,3,0)</f>
        <v>#N/A</v>
      </c>
      <c r="O20" s="107" t="str">
        <f t="shared" si="2"/>
        <v>TECNICO SIN CLIENTE ASIGNADO</v>
      </c>
      <c r="P20" s="107" t="str">
        <f t="shared" si="3"/>
        <v>TECNICO SIN CLIENTE ASIGNADO</v>
      </c>
      <c r="Q20" s="107" t="e">
        <f>VLOOKUP(M20,DIARIO!$BM$2:$BO$36,3,0)</f>
        <v>#N/A</v>
      </c>
      <c r="R20" s="107" t="str">
        <f t="shared" si="4"/>
        <v>ASIGNAR ESTADO DEL MANTENIMIENTO</v>
      </c>
      <c r="S20" s="107" t="str">
        <f t="shared" si="5"/>
        <v>ASIGNAR ESTADO DEL MANTENIMIENTO</v>
      </c>
      <c r="T20" s="107" t="e">
        <f>VLOOKUP(M20,DIARIO!$BM$1:$BP$36,4,0)</f>
        <v>#N/A</v>
      </c>
      <c r="U20" s="108" t="str">
        <f t="shared" si="6"/>
        <v>NO EXISTE CLIENTE</v>
      </c>
      <c r="V20" s="109" t="str">
        <f>DIARIO!AX42</f>
        <v>AUSENTE</v>
      </c>
      <c r="W20" s="110" t="str">
        <f>DIARIO!AX42&amp;" "&amp;DIARIO!AX43&amp;" "&amp;DIARIO!AX44</f>
        <v xml:space="preserve">AUSENTE  </v>
      </c>
    </row>
    <row r="21" spans="9:23" ht="24" hidden="1" customHeight="1" x14ac:dyDescent="0.25">
      <c r="I21" s="1" t="e">
        <f>VLOOKUP(M21,DIARIO!$B$2:$C$36,2,0)</f>
        <v>#N/A</v>
      </c>
      <c r="J21" s="42" t="str">
        <f t="shared" si="0"/>
        <v>SIN ASIGNAR CLIENTE</v>
      </c>
      <c r="K21" s="40" t="str">
        <f>LISTAS!B21</f>
        <v>Marcos Rampersad</v>
      </c>
      <c r="L21" s="40" t="e">
        <f>VLOOKUP(LISTAS!$E$2,DIARIO!$AZ$2:$BA$36,2,0)</f>
        <v>#N/A</v>
      </c>
      <c r="M21" s="40" t="str">
        <f t="shared" si="1"/>
        <v>TECNICO SIN CLIENTE ASIGNADO</v>
      </c>
      <c r="N21" s="40" t="e">
        <f>VLOOKUP(M21,DIARIO!$B$2:$D$36,3,0)</f>
        <v>#N/A</v>
      </c>
      <c r="O21" s="40" t="str">
        <f t="shared" si="2"/>
        <v>TECNICO SIN CLIENTE ASIGNADO</v>
      </c>
      <c r="P21" s="40" t="str">
        <f t="shared" si="3"/>
        <v>TECNICO SIN CLIENTE ASIGNADO</v>
      </c>
      <c r="Q21" s="40" t="e">
        <f>VLOOKUP(M21,DIARIO!$BM$2:$BO$36,3,0)</f>
        <v>#N/A</v>
      </c>
      <c r="R21" s="40" t="str">
        <f t="shared" si="4"/>
        <v>ASIGNAR ESTADO DEL MANTENIMIENTO</v>
      </c>
      <c r="S21" s="40" t="str">
        <f t="shared" si="5"/>
        <v>ASIGNAR ESTADO DEL MANTENIMIENTO</v>
      </c>
      <c r="T21" s="40" t="e">
        <f>VLOOKUP(M21,DIARIO!$BM$1:$BP$36,4,0)</f>
        <v>#N/A</v>
      </c>
      <c r="U21" s="41" t="str">
        <f t="shared" si="6"/>
        <v>NO EXISTE CLIENTE</v>
      </c>
      <c r="V21" s="12" t="str">
        <f>DIARIO!AZ42</f>
        <v>AUSENTE</v>
      </c>
      <c r="W21" s="24" t="str">
        <f>DIARIO!AZ42&amp;" "&amp;DIARIO!AZ43&amp;" "&amp;DIARIO!AZ44</f>
        <v xml:space="preserve">AUSENTE  </v>
      </c>
    </row>
    <row r="22" spans="9:23" ht="24" hidden="1" customHeight="1" x14ac:dyDescent="0.25">
      <c r="I22" s="1" t="e">
        <f>VLOOKUP(M22,DIARIO!$B$2:$C$36,2,0)</f>
        <v>#N/A</v>
      </c>
      <c r="J22" s="42" t="str">
        <f t="shared" si="0"/>
        <v>SIN ASIGNAR CLIENTE</v>
      </c>
      <c r="K22" s="40" t="str">
        <f>LISTAS!B22</f>
        <v>Nataly Naranjo</v>
      </c>
      <c r="L22" s="40" t="e">
        <f>VLOOKUP(LISTAS!$E$2,DIARIO!$BB$2:$BC$36,2,0)</f>
        <v>#N/A</v>
      </c>
      <c r="M22" s="40" t="str">
        <f t="shared" si="1"/>
        <v>TECNICO SIN CLIENTE ASIGNADO</v>
      </c>
      <c r="N22" s="40" t="e">
        <f>VLOOKUP(M22,DIARIO!$B$2:$D$36,3,0)</f>
        <v>#N/A</v>
      </c>
      <c r="O22" s="40" t="str">
        <f t="shared" si="2"/>
        <v>TECNICO SIN CLIENTE ASIGNADO</v>
      </c>
      <c r="P22" s="40" t="str">
        <f t="shared" si="3"/>
        <v>TECNICO SIN CLIENTE ASIGNADO</v>
      </c>
      <c r="Q22" s="40" t="e">
        <f>VLOOKUP(M22,DIARIO!$BM$2:$BO$36,3,0)</f>
        <v>#N/A</v>
      </c>
      <c r="R22" s="40" t="str">
        <f t="shared" si="4"/>
        <v>ASIGNAR ESTADO DEL MANTENIMIENTO</v>
      </c>
      <c r="S22" s="40" t="str">
        <f t="shared" si="5"/>
        <v>ASIGNAR ESTADO DEL MANTENIMIENTO</v>
      </c>
      <c r="T22" s="40" t="e">
        <f>VLOOKUP(M22,DIARIO!$BM$1:$BP$36,4,0)</f>
        <v>#N/A</v>
      </c>
      <c r="U22" s="41" t="str">
        <f t="shared" si="6"/>
        <v>NO EXISTE CLIENTE</v>
      </c>
      <c r="V22" s="12" t="str">
        <f>DIARIO!BB42</f>
        <v>AUSENTE</v>
      </c>
      <c r="W22" s="24" t="str">
        <f>DIARIO!BB42&amp;" "&amp;DIARIO!BB43&amp;" "&amp;DIARIO!BB44</f>
        <v xml:space="preserve">AUSENTE  </v>
      </c>
    </row>
    <row r="23" spans="9:23" ht="24" hidden="1" customHeight="1" x14ac:dyDescent="0.25">
      <c r="I23" s="1" t="e">
        <f>VLOOKUP(M23,DIARIO!$B$2:$C$36,2,0)</f>
        <v>#N/A</v>
      </c>
      <c r="J23" s="42" t="str">
        <f t="shared" si="0"/>
        <v>SIN ASIGNAR CLIENTE</v>
      </c>
      <c r="K23" s="40" t="str">
        <f>LISTAS!B23</f>
        <v>TEC22</v>
      </c>
      <c r="L23" s="40" t="e">
        <f>VLOOKUP(LISTAS!$E$2,DIARIO!$BD$2:$BE$36,2,0)</f>
        <v>#N/A</v>
      </c>
      <c r="M23" s="40" t="str">
        <f t="shared" si="1"/>
        <v>TECNICO SIN CLIENTE ASIGNADO</v>
      </c>
      <c r="N23" s="40" t="e">
        <f>VLOOKUP(M23,DIARIO!$B$2:$D$36,3,0)</f>
        <v>#N/A</v>
      </c>
      <c r="O23" s="40" t="str">
        <f t="shared" si="2"/>
        <v>TECNICO SIN CLIENTE ASIGNADO</v>
      </c>
      <c r="P23" s="40" t="str">
        <f t="shared" si="3"/>
        <v>TECNICO SIN CLIENTE ASIGNADO</v>
      </c>
      <c r="Q23" s="40" t="e">
        <f>VLOOKUP(M23,DIARIO!$BM$2:$BO$36,3,0)</f>
        <v>#N/A</v>
      </c>
      <c r="R23" s="40" t="str">
        <f t="shared" si="4"/>
        <v>ASIGNAR ESTADO DEL MANTENIMIENTO</v>
      </c>
      <c r="S23" s="40" t="str">
        <f t="shared" si="5"/>
        <v>ASIGNAR ESTADO DEL MANTENIMIENTO</v>
      </c>
      <c r="T23" s="40" t="e">
        <f>VLOOKUP(M23,DIARIO!$BM$1:$BP$36,4,0)</f>
        <v>#N/A</v>
      </c>
      <c r="U23" s="41" t="str">
        <f t="shared" si="6"/>
        <v>NO EXISTE CLIENTE</v>
      </c>
      <c r="V23" s="12" t="str">
        <f>DIARIO!BD42</f>
        <v>AUSENTE</v>
      </c>
      <c r="W23" s="24" t="str">
        <f>DIARIO!BD42&amp;" "&amp;DIARIO!BD43&amp;" "&amp;DIARIO!BD44</f>
        <v xml:space="preserve">AUSENTE  </v>
      </c>
    </row>
    <row r="24" spans="9:23" ht="24" hidden="1" customHeight="1" x14ac:dyDescent="0.25">
      <c r="I24" s="1" t="e">
        <f>VLOOKUP(M24,DIARIO!$B$2:$C$36,2,0)</f>
        <v>#N/A</v>
      </c>
      <c r="J24" s="42" t="str">
        <f t="shared" si="0"/>
        <v>SIN ASIGNAR CLIENTE</v>
      </c>
      <c r="K24" s="40" t="str">
        <f>LISTAS!B24</f>
        <v>TEC23</v>
      </c>
      <c r="L24" s="40" t="e">
        <f>VLOOKUP(LISTAS!$E$2,DIARIO!$BF$2:$BG$36,2,0)</f>
        <v>#N/A</v>
      </c>
      <c r="M24" s="40" t="str">
        <f t="shared" si="1"/>
        <v>TECNICO SIN CLIENTE ASIGNADO</v>
      </c>
      <c r="N24" s="40" t="e">
        <f>VLOOKUP(M24,DIARIO!$B$2:$D$36,3,0)</f>
        <v>#N/A</v>
      </c>
      <c r="O24" s="40" t="str">
        <f t="shared" si="2"/>
        <v>TECNICO SIN CLIENTE ASIGNADO</v>
      </c>
      <c r="P24" s="40" t="str">
        <f t="shared" si="3"/>
        <v>TECNICO SIN CLIENTE ASIGNADO</v>
      </c>
      <c r="Q24" s="40" t="e">
        <f>VLOOKUP(M24,DIARIO!$BM$2:$BO$36,3,0)</f>
        <v>#N/A</v>
      </c>
      <c r="R24" s="40" t="str">
        <f t="shared" si="4"/>
        <v>ASIGNAR ESTADO DEL MANTENIMIENTO</v>
      </c>
      <c r="S24" s="40" t="str">
        <f t="shared" si="5"/>
        <v>ASIGNAR ESTADO DEL MANTENIMIENTO</v>
      </c>
      <c r="T24" s="40" t="e">
        <f>VLOOKUP(M24,DIARIO!$BM$1:$BP$36,4,0)</f>
        <v>#N/A</v>
      </c>
      <c r="U24" s="41" t="str">
        <f t="shared" si="6"/>
        <v>NO EXISTE CLIENTE</v>
      </c>
      <c r="V24" s="12" t="str">
        <f>DIARIO!BF42</f>
        <v>AUSENTE</v>
      </c>
      <c r="W24" s="24" t="str">
        <f>DIARIO!BF42&amp;" "&amp;DIARIO!BF43&amp;" "&amp;DIARIO!BF44</f>
        <v xml:space="preserve">AUSENTE  </v>
      </c>
    </row>
    <row r="25" spans="9:23" ht="24" hidden="1" customHeight="1" x14ac:dyDescent="0.25">
      <c r="I25" s="1" t="e">
        <f>VLOOKUP(M25,DIARIO!$B$2:$C$36,2,0)</f>
        <v>#N/A</v>
      </c>
      <c r="J25" s="42" t="str">
        <f t="shared" si="0"/>
        <v>SIN ASIGNAR CLIENTE</v>
      </c>
      <c r="K25" s="40" t="str">
        <f>LISTAS!B25</f>
        <v>TEC24</v>
      </c>
      <c r="L25" s="40" t="e">
        <f>VLOOKUP(LISTAS!$E$2,DIARIO!$BH$2:$BI$36,2,0)</f>
        <v>#N/A</v>
      </c>
      <c r="M25" s="40" t="str">
        <f t="shared" si="1"/>
        <v>TECNICO SIN CLIENTE ASIGNADO</v>
      </c>
      <c r="N25" s="40" t="e">
        <f>VLOOKUP(M25,DIARIO!$B$2:$D$36,3,0)</f>
        <v>#N/A</v>
      </c>
      <c r="O25" s="40" t="str">
        <f t="shared" si="2"/>
        <v>TECNICO SIN CLIENTE ASIGNADO</v>
      </c>
      <c r="P25" s="40" t="str">
        <f t="shared" si="3"/>
        <v>TECNICO SIN CLIENTE ASIGNADO</v>
      </c>
      <c r="Q25" s="40" t="e">
        <f>VLOOKUP(M25,DIARIO!$BM$2:$BO$36,3,0)</f>
        <v>#N/A</v>
      </c>
      <c r="R25" s="40" t="str">
        <f t="shared" si="4"/>
        <v>ASIGNAR ESTADO DEL MANTENIMIENTO</v>
      </c>
      <c r="S25" s="40" t="str">
        <f t="shared" si="5"/>
        <v>ASIGNAR ESTADO DEL MANTENIMIENTO</v>
      </c>
      <c r="T25" s="40" t="e">
        <f>VLOOKUP(M25,DIARIO!$BM$1:$BP$36,4,0)</f>
        <v>#N/A</v>
      </c>
      <c r="U25" s="41" t="str">
        <f t="shared" si="6"/>
        <v>NO EXISTE CLIENTE</v>
      </c>
      <c r="V25" s="12" t="str">
        <f>DIARIO!BH42</f>
        <v>AUSENTE</v>
      </c>
      <c r="W25" s="24" t="str">
        <f>DIARIO!BH42&amp;" "&amp;DIARIO!BH43&amp;" "&amp;DIARIO!BH44</f>
        <v xml:space="preserve">AUSENTE  </v>
      </c>
    </row>
    <row r="26" spans="9:23" ht="24" hidden="1" customHeight="1" thickBot="1" x14ac:dyDescent="0.3">
      <c r="I26" s="1" t="e">
        <f>VLOOKUP(M26,DIARIO!$B$2:$C$36,2,0)</f>
        <v>#N/A</v>
      </c>
      <c r="J26" s="43" t="str">
        <f t="shared" si="0"/>
        <v>SIN ASIGNAR CLIENTE</v>
      </c>
      <c r="K26" s="44" t="str">
        <f>LISTAS!B26</f>
        <v>TEC25</v>
      </c>
      <c r="L26" s="44" t="e">
        <f>VLOOKUP(LISTAS!$E$2,DIARIO!$BJ$2:$BK$36,2,0)</f>
        <v>#N/A</v>
      </c>
      <c r="M26" s="44" t="str">
        <f t="shared" si="1"/>
        <v>TECNICO SIN CLIENTE ASIGNADO</v>
      </c>
      <c r="N26" s="44" t="e">
        <f>VLOOKUP(M26,DIARIO!$B$2:$D$36,3,0)</f>
        <v>#N/A</v>
      </c>
      <c r="O26" s="44" t="str">
        <f t="shared" si="2"/>
        <v>TECNICO SIN CLIENTE ASIGNADO</v>
      </c>
      <c r="P26" s="44" t="str">
        <f t="shared" si="3"/>
        <v>TECNICO SIN CLIENTE ASIGNADO</v>
      </c>
      <c r="Q26" s="44" t="e">
        <f>VLOOKUP(M26,DIARIO!$BM$2:$BO$36,3,0)</f>
        <v>#N/A</v>
      </c>
      <c r="R26" s="44" t="str">
        <f t="shared" si="4"/>
        <v>ASIGNAR ESTADO DEL MANTENIMIENTO</v>
      </c>
      <c r="S26" s="44" t="str">
        <f t="shared" si="5"/>
        <v>ASIGNAR ESTADO DEL MANTENIMIENTO</v>
      </c>
      <c r="T26" s="44" t="e">
        <f>VLOOKUP(M26,DIARIO!$BM$1:$BP$36,4,0)</f>
        <v>#N/A</v>
      </c>
      <c r="U26" s="45" t="str">
        <f t="shared" si="6"/>
        <v>NO EXISTE CLIENTE</v>
      </c>
      <c r="V26" s="14" t="str">
        <f>DIARIO!BJ42</f>
        <v>AUSENTE</v>
      </c>
      <c r="W26" s="28" t="str">
        <f>DIARIO!BJ42&amp;" "&amp;DIARIO!BJ43&amp;" "&amp;DIARIO!BJ44</f>
        <v xml:space="preserve">AUSENTE  </v>
      </c>
    </row>
    <row r="27" spans="9:23" ht="15.75" thickTop="1" x14ac:dyDescent="0.25"/>
  </sheetData>
  <sheetProtection algorithmName="SHA-512" hashValue="VDY6QECME9pk+nIUJR41zU5t3KwD4BkT1iFFDKE0GdeZF5CUYu//wZAtc3ueCIyn7rMWXppq1hgKD9hTPxESxg==" saltValue="8Ysm31dFTVk5Ic6VCvPP4w==" spinCount="100000" sheet="1" objects="1" scenarios="1"/>
  <conditionalFormatting sqref="V2:V26">
    <cfRule type="containsText" dxfId="26" priority="49" operator="containsText" text="AUSENTE">
      <formula>NOT(ISERROR(SEARCH("AUSENTE",V2)))</formula>
    </cfRule>
  </conditionalFormatting>
  <conditionalFormatting sqref="W2">
    <cfRule type="expression" dxfId="25" priority="48">
      <formula>V2="AUSENTE"</formula>
    </cfRule>
  </conditionalFormatting>
  <conditionalFormatting sqref="W3">
    <cfRule type="expression" dxfId="24" priority="26">
      <formula>V3="AUSENTE"</formula>
    </cfRule>
  </conditionalFormatting>
  <conditionalFormatting sqref="W4">
    <cfRule type="expression" dxfId="23" priority="25">
      <formula>V4="AUSENTE"</formula>
    </cfRule>
  </conditionalFormatting>
  <conditionalFormatting sqref="W5">
    <cfRule type="expression" dxfId="22" priority="24">
      <formula>V5="AUSENTE"</formula>
    </cfRule>
  </conditionalFormatting>
  <conditionalFormatting sqref="W6">
    <cfRule type="expression" dxfId="21" priority="23">
      <formula>V6="AUSENTE"</formula>
    </cfRule>
  </conditionalFormatting>
  <conditionalFormatting sqref="W7">
    <cfRule type="expression" dxfId="20" priority="22">
      <formula>V7="AUSENTE"</formula>
    </cfRule>
  </conditionalFormatting>
  <conditionalFormatting sqref="W8">
    <cfRule type="expression" dxfId="19" priority="21">
      <formula>V8="AUSENTE"</formula>
    </cfRule>
  </conditionalFormatting>
  <conditionalFormatting sqref="W9">
    <cfRule type="expression" dxfId="18" priority="20">
      <formula>V9="AUSENTE"</formula>
    </cfRule>
  </conditionalFormatting>
  <conditionalFormatting sqref="W10">
    <cfRule type="expression" dxfId="17" priority="19">
      <formula>V10="AUSENTE"</formula>
    </cfRule>
  </conditionalFormatting>
  <conditionalFormatting sqref="W11">
    <cfRule type="expression" dxfId="16" priority="18">
      <formula>V11="AUSENTE"</formula>
    </cfRule>
  </conditionalFormatting>
  <conditionalFormatting sqref="W12">
    <cfRule type="expression" dxfId="15" priority="17">
      <formula>V12="AUSENTE"</formula>
    </cfRule>
  </conditionalFormatting>
  <conditionalFormatting sqref="W13">
    <cfRule type="expression" dxfId="14" priority="16">
      <formula>V13="AUSENTE"</formula>
    </cfRule>
  </conditionalFormatting>
  <conditionalFormatting sqref="W14">
    <cfRule type="expression" dxfId="13" priority="15">
      <formula>V14="AUSENTE"</formula>
    </cfRule>
  </conditionalFormatting>
  <conditionalFormatting sqref="W15">
    <cfRule type="expression" dxfId="12" priority="14">
      <formula>V15="AUSENTE"</formula>
    </cfRule>
  </conditionalFormatting>
  <conditionalFormatting sqref="J2:J26">
    <cfRule type="containsText" dxfId="11" priority="12" operator="containsText" text="SIN ASIGNAR CLIENTE">
      <formula>NOT(ISERROR(SEARCH("SIN ASIGNAR CLIENTE",J2)))</formula>
    </cfRule>
  </conditionalFormatting>
  <conditionalFormatting sqref="W16">
    <cfRule type="expression" dxfId="10" priority="11">
      <formula>V16="AUSENTE"</formula>
    </cfRule>
  </conditionalFormatting>
  <conditionalFormatting sqref="W17">
    <cfRule type="expression" dxfId="9" priority="10">
      <formula>V17="AUSENTE"</formula>
    </cfRule>
  </conditionalFormatting>
  <conditionalFormatting sqref="W18">
    <cfRule type="expression" dxfId="8" priority="9">
      <formula>V18="AUSENTE"</formula>
    </cfRule>
  </conditionalFormatting>
  <conditionalFormatting sqref="W19">
    <cfRule type="expression" dxfId="7" priority="8">
      <formula>V19="AUSENTE"</formula>
    </cfRule>
  </conditionalFormatting>
  <conditionalFormatting sqref="W20">
    <cfRule type="expression" dxfId="6" priority="7">
      <formula>V20="AUSENTE"</formula>
    </cfRule>
  </conditionalFormatting>
  <conditionalFormatting sqref="W21">
    <cfRule type="expression" dxfId="5" priority="6">
      <formula>V21="AUSENTE"</formula>
    </cfRule>
  </conditionalFormatting>
  <conditionalFormatting sqref="W22">
    <cfRule type="expression" dxfId="4" priority="5">
      <formula>V22="AUSENTE"</formula>
    </cfRule>
  </conditionalFormatting>
  <conditionalFormatting sqref="W23">
    <cfRule type="expression" dxfId="3" priority="4">
      <formula>V23="AUSENTE"</formula>
    </cfRule>
  </conditionalFormatting>
  <conditionalFormatting sqref="W24">
    <cfRule type="expression" dxfId="2" priority="3">
      <formula>V24="AUSENTE"</formula>
    </cfRule>
  </conditionalFormatting>
  <conditionalFormatting sqref="W25">
    <cfRule type="expression" dxfId="1" priority="2">
      <formula>V25="AUSENTE"</formula>
    </cfRule>
  </conditionalFormatting>
  <conditionalFormatting sqref="W26">
    <cfRule type="expression" dxfId="0" priority="1">
      <formula>V26="AUSENTE"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LISTAS</vt:lpstr>
      <vt:lpstr>Hoja1</vt:lpstr>
      <vt:lpstr>DIARIO</vt:lpstr>
      <vt:lpstr>TECNICOS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Andy</cp:lastModifiedBy>
  <dcterms:created xsi:type="dcterms:W3CDTF">2018-08-19T18:06:11Z</dcterms:created>
  <dcterms:modified xsi:type="dcterms:W3CDTF">2019-03-10T17:32:25Z</dcterms:modified>
</cp:coreProperties>
</file>