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y\Downloads\"/>
    </mc:Choice>
  </mc:AlternateContent>
  <xr:revisionPtr revIDLastSave="0" documentId="13_ncr:1_{300E8561-27D2-420E-90CA-59B19EC7C460}" xr6:coauthVersionLast="37" xr6:coauthVersionMax="37" xr10:uidLastSave="{00000000-0000-0000-0000-000000000000}"/>
  <bookViews>
    <workbookView xWindow="0" yWindow="0" windowWidth="20490" windowHeight="7545" activeTab="3" xr2:uid="{00000000-000D-0000-FFFF-FFFF00000000}"/>
  </bookViews>
  <sheets>
    <sheet name="INFO" sheetId="2" r:id="rId1"/>
    <sheet name="BD" sheetId="1" r:id="rId2"/>
    <sheet name="TBD" sheetId="11" r:id="rId3"/>
    <sheet name="DASHBOARD" sheetId="12" r:id="rId4"/>
    <sheet name="Hoja1" sheetId="13" r:id="rId5"/>
  </sheets>
  <externalReferences>
    <externalReference r:id="rId6"/>
  </externalReferences>
  <definedNames>
    <definedName name="_xlnm._FilterDatabase" localSheetId="1" hidden="1">BD!$A$1:$AA$1213</definedName>
    <definedName name="SegmentaciónDeDatos_Area">#N/A</definedName>
    <definedName name="SegmentaciónDeDatos_Día">#N/A</definedName>
    <definedName name="SegmentaciónDeDatos_Fecha">#N/A</definedName>
    <definedName name="SegmentaciónDeDatos_Fecha1">#N/A</definedName>
    <definedName name="SegmentaciónDeDatos_Grupo">#N/A</definedName>
    <definedName name="SegmentaciónDeDatos_MES">#N/A</definedName>
    <definedName name="SegmentaciónDeDatos_Placa1">#N/A</definedName>
    <definedName name="SegmentaciónDeDatos_POSICIÓN_FINAL_DEL_VEHÍCULO">#N/A</definedName>
    <definedName name="SegmentaciónDeDatos_Semana">#N/A</definedName>
  </definedNames>
  <calcPr calcId="179021"/>
  <pivotCaches>
    <pivotCache cacheId="14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M1401" i="1" l="1"/>
  <c r="O1401" i="1"/>
  <c r="N1401" i="1" s="1"/>
  <c r="P1401" i="1"/>
  <c r="Q1401" i="1"/>
  <c r="T1401" i="1"/>
  <c r="S1401" i="1" s="1"/>
  <c r="U1401" i="1"/>
  <c r="V1401" i="1"/>
  <c r="W1401" i="1" s="1"/>
  <c r="X1401" i="1"/>
  <c r="Y1401" i="1"/>
  <c r="M1402" i="1"/>
  <c r="N1402" i="1"/>
  <c r="O1402" i="1"/>
  <c r="P1402" i="1"/>
  <c r="Q1402" i="1"/>
  <c r="S1402" i="1"/>
  <c r="T1402" i="1"/>
  <c r="U1402" i="1"/>
  <c r="V1402" i="1"/>
  <c r="W1402" i="1" s="1"/>
  <c r="X1402" i="1"/>
  <c r="Y1402" i="1"/>
  <c r="M1403" i="1"/>
  <c r="N1403" i="1"/>
  <c r="O1403" i="1"/>
  <c r="P1403" i="1"/>
  <c r="Q1403" i="1"/>
  <c r="S1403" i="1"/>
  <c r="T1403" i="1"/>
  <c r="U1403" i="1"/>
  <c r="V1403" i="1"/>
  <c r="W1403" i="1" s="1"/>
  <c r="X1403" i="1"/>
  <c r="Y1403" i="1"/>
  <c r="M1404" i="1"/>
  <c r="O1404" i="1"/>
  <c r="N1404" i="1" s="1"/>
  <c r="P1404" i="1"/>
  <c r="Q1404" i="1"/>
  <c r="T1404" i="1"/>
  <c r="S1404" i="1" s="1"/>
  <c r="U1404" i="1"/>
  <c r="V1404" i="1"/>
  <c r="W1404" i="1" s="1"/>
  <c r="X1404" i="1"/>
  <c r="Y1404" i="1"/>
  <c r="M1405" i="1"/>
  <c r="O1405" i="1"/>
  <c r="N1405" i="1" s="1"/>
  <c r="P1405" i="1"/>
  <c r="Q1405" i="1"/>
  <c r="T1405" i="1"/>
  <c r="S1405" i="1" s="1"/>
  <c r="U1405" i="1"/>
  <c r="V1405" i="1"/>
  <c r="W1405" i="1" s="1"/>
  <c r="X1405" i="1"/>
  <c r="Y1405" i="1"/>
  <c r="M1406" i="1"/>
  <c r="N1406" i="1"/>
  <c r="O1406" i="1"/>
  <c r="P1406" i="1"/>
  <c r="Q1406" i="1"/>
  <c r="S1406" i="1"/>
  <c r="T1406" i="1"/>
  <c r="U1406" i="1"/>
  <c r="V1406" i="1"/>
  <c r="W1406" i="1" s="1"/>
  <c r="X1406" i="1"/>
  <c r="Y1406" i="1"/>
  <c r="M1407" i="1"/>
  <c r="N1407" i="1"/>
  <c r="O1407" i="1"/>
  <c r="P1407" i="1"/>
  <c r="Q1407" i="1"/>
  <c r="S1407" i="1"/>
  <c r="T1407" i="1"/>
  <c r="U1407" i="1"/>
  <c r="V1407" i="1"/>
  <c r="W1407" i="1" s="1"/>
  <c r="X1407" i="1"/>
  <c r="Y1407" i="1"/>
  <c r="M1408" i="1"/>
  <c r="O1408" i="1"/>
  <c r="N1408" i="1" s="1"/>
  <c r="P1408" i="1"/>
  <c r="Q1408" i="1"/>
  <c r="T1408" i="1"/>
  <c r="S1408" i="1" s="1"/>
  <c r="U1408" i="1"/>
  <c r="V1408" i="1"/>
  <c r="W1408" i="1" s="1"/>
  <c r="X1408" i="1"/>
  <c r="Y1408" i="1"/>
  <c r="M1409" i="1"/>
  <c r="O1409" i="1"/>
  <c r="N1409" i="1" s="1"/>
  <c r="P1409" i="1"/>
  <c r="Q1409" i="1"/>
  <c r="T1409" i="1"/>
  <c r="S1409" i="1" s="1"/>
  <c r="U1409" i="1"/>
  <c r="V1409" i="1"/>
  <c r="W1409" i="1" s="1"/>
  <c r="X1409" i="1"/>
  <c r="Y1409" i="1"/>
  <c r="M1410" i="1"/>
  <c r="N1410" i="1"/>
  <c r="O1410" i="1"/>
  <c r="P1410" i="1"/>
  <c r="Q1410" i="1"/>
  <c r="S1410" i="1"/>
  <c r="T1410" i="1"/>
  <c r="U1410" i="1"/>
  <c r="V1410" i="1"/>
  <c r="W1410" i="1" s="1"/>
  <c r="X1410" i="1"/>
  <c r="Y1410" i="1"/>
  <c r="M1411" i="1"/>
  <c r="N1411" i="1"/>
  <c r="O1411" i="1"/>
  <c r="P1411" i="1"/>
  <c r="Q1411" i="1"/>
  <c r="S1411" i="1"/>
  <c r="T1411" i="1"/>
  <c r="U1411" i="1"/>
  <c r="V1411" i="1"/>
  <c r="W1411" i="1" s="1"/>
  <c r="X1411" i="1"/>
  <c r="Y1411" i="1"/>
  <c r="M1412" i="1"/>
  <c r="O1412" i="1"/>
  <c r="N1412" i="1" s="1"/>
  <c r="P1412" i="1"/>
  <c r="Q1412" i="1"/>
  <c r="T1412" i="1"/>
  <c r="S1412" i="1" s="1"/>
  <c r="U1412" i="1"/>
  <c r="V1412" i="1"/>
  <c r="W1412" i="1" s="1"/>
  <c r="X1412" i="1"/>
  <c r="Y1412" i="1"/>
  <c r="M1413" i="1"/>
  <c r="N1413" i="1"/>
  <c r="O1413" i="1"/>
  <c r="P1413" i="1"/>
  <c r="Q1413" i="1"/>
  <c r="S1413" i="1"/>
  <c r="T1413" i="1"/>
  <c r="U1413" i="1"/>
  <c r="V1413" i="1"/>
  <c r="W1413" i="1" s="1"/>
  <c r="X1413" i="1"/>
  <c r="Y1413" i="1"/>
  <c r="M1414" i="1"/>
  <c r="O1414" i="1"/>
  <c r="N1414" i="1" s="1"/>
  <c r="P1414" i="1"/>
  <c r="Q1414" i="1"/>
  <c r="T1414" i="1"/>
  <c r="S1414" i="1" s="1"/>
  <c r="U1414" i="1"/>
  <c r="V1414" i="1"/>
  <c r="W1414" i="1" s="1"/>
  <c r="X1414" i="1"/>
  <c r="Y1414" i="1"/>
  <c r="M1415" i="1"/>
  <c r="N1415" i="1"/>
  <c r="O1415" i="1"/>
  <c r="P1415" i="1"/>
  <c r="Q1415" i="1"/>
  <c r="S1415" i="1"/>
  <c r="T1415" i="1"/>
  <c r="U1415" i="1"/>
  <c r="V1415" i="1"/>
  <c r="W1415" i="1" s="1"/>
  <c r="X1415" i="1"/>
  <c r="Y1415" i="1"/>
  <c r="M1416" i="1"/>
  <c r="O1416" i="1"/>
  <c r="N1416" i="1" s="1"/>
  <c r="P1416" i="1"/>
  <c r="Q1416" i="1"/>
  <c r="T1416" i="1"/>
  <c r="S1416" i="1" s="1"/>
  <c r="U1416" i="1"/>
  <c r="V1416" i="1"/>
  <c r="W1416" i="1" s="1"/>
  <c r="X1416" i="1"/>
  <c r="Y1416" i="1"/>
  <c r="M1417" i="1"/>
  <c r="N1417" i="1"/>
  <c r="O1417" i="1"/>
  <c r="P1417" i="1"/>
  <c r="Q1417" i="1"/>
  <c r="S1417" i="1"/>
  <c r="T1417" i="1"/>
  <c r="U1417" i="1"/>
  <c r="V1417" i="1"/>
  <c r="W1417" i="1" s="1"/>
  <c r="X1417" i="1"/>
  <c r="Y1417" i="1"/>
  <c r="M1418" i="1"/>
  <c r="O1418" i="1"/>
  <c r="N1418" i="1" s="1"/>
  <c r="P1418" i="1"/>
  <c r="Q1418" i="1"/>
  <c r="T1418" i="1"/>
  <c r="S1418" i="1" s="1"/>
  <c r="U1418" i="1"/>
  <c r="V1418" i="1"/>
  <c r="W1418" i="1" s="1"/>
  <c r="X1418" i="1"/>
  <c r="Y1418" i="1"/>
  <c r="M1419" i="1"/>
  <c r="N1419" i="1"/>
  <c r="O1419" i="1"/>
  <c r="P1419" i="1"/>
  <c r="Q1419" i="1"/>
  <c r="S1419" i="1"/>
  <c r="T1419" i="1"/>
  <c r="U1419" i="1"/>
  <c r="V1419" i="1"/>
  <c r="W1419" i="1" s="1"/>
  <c r="X1419" i="1"/>
  <c r="Y1419" i="1"/>
  <c r="M1420" i="1"/>
  <c r="O1420" i="1"/>
  <c r="N1420" i="1" s="1"/>
  <c r="P1420" i="1"/>
  <c r="Q1420" i="1"/>
  <c r="T1420" i="1"/>
  <c r="S1420" i="1" s="1"/>
  <c r="U1420" i="1"/>
  <c r="V1420" i="1"/>
  <c r="W1420" i="1" s="1"/>
  <c r="X1420" i="1"/>
  <c r="Y1420" i="1"/>
  <c r="M1421" i="1"/>
  <c r="O1421" i="1"/>
  <c r="N1421" i="1" s="1"/>
  <c r="P1421" i="1"/>
  <c r="Q1421" i="1"/>
  <c r="T1421" i="1"/>
  <c r="S1421" i="1" s="1"/>
  <c r="U1421" i="1"/>
  <c r="V1421" i="1"/>
  <c r="W1421" i="1" s="1"/>
  <c r="X1421" i="1"/>
  <c r="Y1421" i="1"/>
  <c r="M1422" i="1"/>
  <c r="O1422" i="1"/>
  <c r="N1422" i="1" s="1"/>
  <c r="P1422" i="1"/>
  <c r="Q1422" i="1"/>
  <c r="T1422" i="1"/>
  <c r="S1422" i="1" s="1"/>
  <c r="U1422" i="1"/>
  <c r="V1422" i="1"/>
  <c r="W1422" i="1" s="1"/>
  <c r="X1422" i="1"/>
  <c r="Y1422" i="1"/>
  <c r="M1423" i="1"/>
  <c r="O1423" i="1"/>
  <c r="N1423" i="1" s="1"/>
  <c r="P1423" i="1"/>
  <c r="Q1423" i="1"/>
  <c r="T1423" i="1"/>
  <c r="S1423" i="1" s="1"/>
  <c r="U1423" i="1"/>
  <c r="V1423" i="1"/>
  <c r="W1423" i="1" s="1"/>
  <c r="X1423" i="1"/>
  <c r="Y1423" i="1"/>
  <c r="M1424" i="1"/>
  <c r="O1424" i="1"/>
  <c r="N1424" i="1" s="1"/>
  <c r="P1424" i="1"/>
  <c r="Q1424" i="1"/>
  <c r="T1424" i="1"/>
  <c r="S1424" i="1" s="1"/>
  <c r="U1424" i="1"/>
  <c r="V1424" i="1"/>
  <c r="W1424" i="1" s="1"/>
  <c r="X1424" i="1"/>
  <c r="Y1424" i="1"/>
  <c r="M1425" i="1"/>
  <c r="O1425" i="1"/>
  <c r="N1425" i="1" s="1"/>
  <c r="P1425" i="1"/>
  <c r="Q1425" i="1"/>
  <c r="T1425" i="1"/>
  <c r="S1425" i="1" s="1"/>
  <c r="U1425" i="1"/>
  <c r="V1425" i="1"/>
  <c r="W1425" i="1" s="1"/>
  <c r="X1425" i="1"/>
  <c r="Y1425" i="1"/>
  <c r="M1426" i="1"/>
  <c r="O1426" i="1"/>
  <c r="N1426" i="1" s="1"/>
  <c r="P1426" i="1"/>
  <c r="Q1426" i="1"/>
  <c r="T1426" i="1"/>
  <c r="S1426" i="1" s="1"/>
  <c r="U1426" i="1"/>
  <c r="V1426" i="1"/>
  <c r="W1426" i="1" s="1"/>
  <c r="X1426" i="1"/>
  <c r="Y1426" i="1"/>
  <c r="M1427" i="1"/>
  <c r="O1427" i="1"/>
  <c r="N1427" i="1" s="1"/>
  <c r="P1427" i="1"/>
  <c r="Q1427" i="1"/>
  <c r="T1427" i="1"/>
  <c r="S1427" i="1" s="1"/>
  <c r="U1427" i="1"/>
  <c r="V1427" i="1"/>
  <c r="W1427" i="1" s="1"/>
  <c r="X1427" i="1"/>
  <c r="Y1427" i="1"/>
  <c r="M1428" i="1"/>
  <c r="O1428" i="1"/>
  <c r="N1428" i="1" s="1"/>
  <c r="P1428" i="1"/>
  <c r="Q1428" i="1"/>
  <c r="T1428" i="1"/>
  <c r="S1428" i="1" s="1"/>
  <c r="U1428" i="1"/>
  <c r="V1428" i="1"/>
  <c r="W1428" i="1" s="1"/>
  <c r="X1428" i="1"/>
  <c r="Y1428" i="1"/>
  <c r="M1429" i="1"/>
  <c r="O1429" i="1"/>
  <c r="N1429" i="1" s="1"/>
  <c r="P1429" i="1"/>
  <c r="Q1429" i="1"/>
  <c r="T1429" i="1"/>
  <c r="S1429" i="1" s="1"/>
  <c r="U1429" i="1"/>
  <c r="V1429" i="1"/>
  <c r="W1429" i="1" s="1"/>
  <c r="X1429" i="1"/>
  <c r="Y1429" i="1"/>
  <c r="M1430" i="1"/>
  <c r="O1430" i="1"/>
  <c r="N1430" i="1" s="1"/>
  <c r="P1430" i="1"/>
  <c r="Q1430" i="1"/>
  <c r="T1430" i="1"/>
  <c r="S1430" i="1" s="1"/>
  <c r="U1430" i="1"/>
  <c r="V1430" i="1"/>
  <c r="W1430" i="1" s="1"/>
  <c r="X1430" i="1"/>
  <c r="Y1430" i="1"/>
  <c r="M1431" i="1"/>
  <c r="O1431" i="1"/>
  <c r="N1431" i="1" s="1"/>
  <c r="P1431" i="1"/>
  <c r="Q1431" i="1"/>
  <c r="T1431" i="1"/>
  <c r="S1431" i="1" s="1"/>
  <c r="U1431" i="1"/>
  <c r="V1431" i="1"/>
  <c r="W1431" i="1" s="1"/>
  <c r="X1431" i="1"/>
  <c r="Y1431" i="1"/>
  <c r="Q1399" i="1"/>
  <c r="T1399" i="1"/>
  <c r="S1399" i="1" s="1"/>
  <c r="U1399" i="1"/>
  <c r="V1399" i="1"/>
  <c r="W1399" i="1" s="1"/>
  <c r="X1399" i="1"/>
  <c r="Y1399" i="1"/>
  <c r="Q1400" i="1"/>
  <c r="T1400" i="1"/>
  <c r="S1400" i="1" s="1"/>
  <c r="U1400" i="1"/>
  <c r="V1400" i="1"/>
  <c r="W1400" i="1" s="1"/>
  <c r="X1400" i="1"/>
  <c r="Y1400" i="1"/>
  <c r="M1400" i="1"/>
  <c r="O1400" i="1"/>
  <c r="N1400" i="1" s="1"/>
  <c r="P1400" i="1"/>
  <c r="M1399" i="1"/>
  <c r="O1399" i="1"/>
  <c r="N1399" i="1" s="1"/>
  <c r="P1399" i="1"/>
  <c r="M1348" i="1"/>
  <c r="O1348" i="1"/>
  <c r="N1348" i="1" s="1"/>
  <c r="P1348" i="1"/>
  <c r="Q1348" i="1"/>
  <c r="T1348" i="1"/>
  <c r="S1348" i="1" s="1"/>
  <c r="U1348" i="1"/>
  <c r="V1348" i="1"/>
  <c r="W1348" i="1" s="1"/>
  <c r="X1348" i="1"/>
  <c r="Y1348" i="1"/>
  <c r="M1349" i="1"/>
  <c r="O1349" i="1"/>
  <c r="N1349" i="1" s="1"/>
  <c r="P1349" i="1"/>
  <c r="Q1349" i="1"/>
  <c r="T1349" i="1"/>
  <c r="S1349" i="1" s="1"/>
  <c r="U1349" i="1"/>
  <c r="V1349" i="1"/>
  <c r="W1349" i="1" s="1"/>
  <c r="X1349" i="1"/>
  <c r="Y1349" i="1"/>
  <c r="M1350" i="1"/>
  <c r="O1350" i="1"/>
  <c r="N1350" i="1" s="1"/>
  <c r="P1350" i="1"/>
  <c r="Q1350" i="1"/>
  <c r="T1350" i="1"/>
  <c r="S1350" i="1" s="1"/>
  <c r="U1350" i="1"/>
  <c r="V1350" i="1"/>
  <c r="W1350" i="1" s="1"/>
  <c r="X1350" i="1"/>
  <c r="Y1350" i="1"/>
  <c r="M1351" i="1"/>
  <c r="O1351" i="1"/>
  <c r="N1351" i="1" s="1"/>
  <c r="P1351" i="1"/>
  <c r="Q1351" i="1"/>
  <c r="T1351" i="1"/>
  <c r="S1351" i="1" s="1"/>
  <c r="U1351" i="1"/>
  <c r="V1351" i="1"/>
  <c r="W1351" i="1" s="1"/>
  <c r="X1351" i="1"/>
  <c r="Y1351" i="1"/>
  <c r="M1352" i="1"/>
  <c r="O1352" i="1"/>
  <c r="N1352" i="1" s="1"/>
  <c r="P1352" i="1"/>
  <c r="Q1352" i="1"/>
  <c r="T1352" i="1"/>
  <c r="S1352" i="1" s="1"/>
  <c r="U1352" i="1"/>
  <c r="V1352" i="1"/>
  <c r="W1352" i="1" s="1"/>
  <c r="X1352" i="1"/>
  <c r="Y1352" i="1"/>
  <c r="M1353" i="1"/>
  <c r="O1353" i="1"/>
  <c r="N1353" i="1" s="1"/>
  <c r="P1353" i="1"/>
  <c r="Q1353" i="1"/>
  <c r="T1353" i="1"/>
  <c r="S1353" i="1" s="1"/>
  <c r="U1353" i="1"/>
  <c r="V1353" i="1"/>
  <c r="W1353" i="1" s="1"/>
  <c r="X1353" i="1"/>
  <c r="Y1353" i="1"/>
  <c r="M1354" i="1"/>
  <c r="O1354" i="1"/>
  <c r="N1354" i="1" s="1"/>
  <c r="P1354" i="1"/>
  <c r="Q1354" i="1"/>
  <c r="T1354" i="1"/>
  <c r="S1354" i="1" s="1"/>
  <c r="U1354" i="1"/>
  <c r="V1354" i="1"/>
  <c r="W1354" i="1" s="1"/>
  <c r="X1354" i="1"/>
  <c r="Y1354" i="1"/>
  <c r="M1355" i="1"/>
  <c r="O1355" i="1"/>
  <c r="N1355" i="1" s="1"/>
  <c r="P1355" i="1"/>
  <c r="Q1355" i="1"/>
  <c r="T1355" i="1"/>
  <c r="S1355" i="1" s="1"/>
  <c r="U1355" i="1"/>
  <c r="V1355" i="1"/>
  <c r="W1355" i="1" s="1"/>
  <c r="X1355" i="1"/>
  <c r="Y1355" i="1"/>
  <c r="M1356" i="1"/>
  <c r="O1356" i="1"/>
  <c r="N1356" i="1" s="1"/>
  <c r="P1356" i="1"/>
  <c r="Q1356" i="1"/>
  <c r="T1356" i="1"/>
  <c r="S1356" i="1" s="1"/>
  <c r="U1356" i="1"/>
  <c r="V1356" i="1"/>
  <c r="W1356" i="1" s="1"/>
  <c r="X1356" i="1"/>
  <c r="Y1356" i="1"/>
  <c r="M1357" i="1"/>
  <c r="O1357" i="1"/>
  <c r="N1357" i="1" s="1"/>
  <c r="P1357" i="1"/>
  <c r="Q1357" i="1"/>
  <c r="T1357" i="1"/>
  <c r="S1357" i="1" s="1"/>
  <c r="U1357" i="1"/>
  <c r="V1357" i="1"/>
  <c r="W1357" i="1" s="1"/>
  <c r="X1357" i="1"/>
  <c r="Y1357" i="1"/>
  <c r="M1358" i="1"/>
  <c r="O1358" i="1"/>
  <c r="N1358" i="1" s="1"/>
  <c r="P1358" i="1"/>
  <c r="Q1358" i="1"/>
  <c r="T1358" i="1"/>
  <c r="S1358" i="1" s="1"/>
  <c r="U1358" i="1"/>
  <c r="V1358" i="1"/>
  <c r="W1358" i="1" s="1"/>
  <c r="X1358" i="1"/>
  <c r="Y1358" i="1"/>
  <c r="M1359" i="1"/>
  <c r="O1359" i="1"/>
  <c r="N1359" i="1" s="1"/>
  <c r="P1359" i="1"/>
  <c r="Q1359" i="1"/>
  <c r="T1359" i="1"/>
  <c r="S1359" i="1" s="1"/>
  <c r="U1359" i="1"/>
  <c r="V1359" i="1"/>
  <c r="W1359" i="1" s="1"/>
  <c r="X1359" i="1"/>
  <c r="Y1359" i="1"/>
  <c r="M1360" i="1"/>
  <c r="O1360" i="1"/>
  <c r="N1360" i="1" s="1"/>
  <c r="P1360" i="1"/>
  <c r="Q1360" i="1"/>
  <c r="T1360" i="1"/>
  <c r="S1360" i="1" s="1"/>
  <c r="U1360" i="1"/>
  <c r="V1360" i="1"/>
  <c r="W1360" i="1" s="1"/>
  <c r="X1360" i="1"/>
  <c r="Y1360" i="1"/>
  <c r="M1361" i="1"/>
  <c r="O1361" i="1"/>
  <c r="N1361" i="1" s="1"/>
  <c r="P1361" i="1"/>
  <c r="Q1361" i="1"/>
  <c r="T1361" i="1"/>
  <c r="S1361" i="1" s="1"/>
  <c r="U1361" i="1"/>
  <c r="V1361" i="1"/>
  <c r="W1361" i="1" s="1"/>
  <c r="X1361" i="1"/>
  <c r="Y1361" i="1"/>
  <c r="M1362" i="1"/>
  <c r="O1362" i="1"/>
  <c r="N1362" i="1" s="1"/>
  <c r="P1362" i="1"/>
  <c r="Q1362" i="1"/>
  <c r="T1362" i="1"/>
  <c r="S1362" i="1" s="1"/>
  <c r="U1362" i="1"/>
  <c r="V1362" i="1"/>
  <c r="W1362" i="1" s="1"/>
  <c r="X1362" i="1"/>
  <c r="Y1362" i="1"/>
  <c r="M1363" i="1"/>
  <c r="O1363" i="1"/>
  <c r="N1363" i="1" s="1"/>
  <c r="P1363" i="1"/>
  <c r="Q1363" i="1"/>
  <c r="T1363" i="1"/>
  <c r="S1363" i="1" s="1"/>
  <c r="U1363" i="1"/>
  <c r="V1363" i="1"/>
  <c r="W1363" i="1" s="1"/>
  <c r="X1363" i="1"/>
  <c r="Y1363" i="1"/>
  <c r="M1364" i="1"/>
  <c r="O1364" i="1"/>
  <c r="N1364" i="1" s="1"/>
  <c r="P1364" i="1"/>
  <c r="Q1364" i="1"/>
  <c r="T1364" i="1"/>
  <c r="S1364" i="1" s="1"/>
  <c r="U1364" i="1"/>
  <c r="V1364" i="1"/>
  <c r="W1364" i="1" s="1"/>
  <c r="X1364" i="1"/>
  <c r="Y1364" i="1"/>
  <c r="M1365" i="1"/>
  <c r="O1365" i="1"/>
  <c r="N1365" i="1" s="1"/>
  <c r="P1365" i="1"/>
  <c r="Q1365" i="1"/>
  <c r="T1365" i="1"/>
  <c r="S1365" i="1" s="1"/>
  <c r="U1365" i="1"/>
  <c r="V1365" i="1"/>
  <c r="W1365" i="1" s="1"/>
  <c r="X1365" i="1"/>
  <c r="Y1365" i="1"/>
  <c r="M1366" i="1"/>
  <c r="O1366" i="1"/>
  <c r="N1366" i="1" s="1"/>
  <c r="P1366" i="1"/>
  <c r="Q1366" i="1"/>
  <c r="T1366" i="1"/>
  <c r="S1366" i="1" s="1"/>
  <c r="U1366" i="1"/>
  <c r="V1366" i="1"/>
  <c r="W1366" i="1" s="1"/>
  <c r="X1366" i="1"/>
  <c r="Y1366" i="1"/>
  <c r="M1367" i="1"/>
  <c r="O1367" i="1"/>
  <c r="N1367" i="1" s="1"/>
  <c r="P1367" i="1"/>
  <c r="Q1367" i="1"/>
  <c r="T1367" i="1"/>
  <c r="S1367" i="1" s="1"/>
  <c r="U1367" i="1"/>
  <c r="V1367" i="1"/>
  <c r="W1367" i="1" s="1"/>
  <c r="X1367" i="1"/>
  <c r="Y1367" i="1"/>
  <c r="M1368" i="1"/>
  <c r="O1368" i="1"/>
  <c r="N1368" i="1" s="1"/>
  <c r="P1368" i="1"/>
  <c r="Q1368" i="1"/>
  <c r="T1368" i="1"/>
  <c r="S1368" i="1" s="1"/>
  <c r="U1368" i="1"/>
  <c r="V1368" i="1"/>
  <c r="W1368" i="1" s="1"/>
  <c r="X1368" i="1"/>
  <c r="Y1368" i="1"/>
  <c r="M1369" i="1"/>
  <c r="O1369" i="1"/>
  <c r="N1369" i="1" s="1"/>
  <c r="P1369" i="1"/>
  <c r="Q1369" i="1"/>
  <c r="T1369" i="1"/>
  <c r="S1369" i="1" s="1"/>
  <c r="U1369" i="1"/>
  <c r="V1369" i="1"/>
  <c r="W1369" i="1" s="1"/>
  <c r="X1369" i="1"/>
  <c r="Y1369" i="1"/>
  <c r="M1370" i="1"/>
  <c r="O1370" i="1"/>
  <c r="N1370" i="1" s="1"/>
  <c r="P1370" i="1"/>
  <c r="Q1370" i="1"/>
  <c r="T1370" i="1"/>
  <c r="S1370" i="1" s="1"/>
  <c r="U1370" i="1"/>
  <c r="V1370" i="1"/>
  <c r="W1370" i="1" s="1"/>
  <c r="X1370" i="1"/>
  <c r="Y1370" i="1"/>
  <c r="M1371" i="1"/>
  <c r="O1371" i="1"/>
  <c r="N1371" i="1" s="1"/>
  <c r="P1371" i="1"/>
  <c r="Q1371" i="1"/>
  <c r="T1371" i="1"/>
  <c r="S1371" i="1" s="1"/>
  <c r="U1371" i="1"/>
  <c r="V1371" i="1"/>
  <c r="W1371" i="1" s="1"/>
  <c r="X1371" i="1"/>
  <c r="Y1371" i="1"/>
  <c r="M1372" i="1"/>
  <c r="O1372" i="1"/>
  <c r="N1372" i="1" s="1"/>
  <c r="P1372" i="1"/>
  <c r="Q1372" i="1"/>
  <c r="T1372" i="1"/>
  <c r="S1372" i="1" s="1"/>
  <c r="U1372" i="1"/>
  <c r="V1372" i="1"/>
  <c r="W1372" i="1" s="1"/>
  <c r="X1372" i="1"/>
  <c r="Y1372" i="1"/>
  <c r="M1373" i="1"/>
  <c r="O1373" i="1"/>
  <c r="N1373" i="1" s="1"/>
  <c r="P1373" i="1"/>
  <c r="Q1373" i="1"/>
  <c r="T1373" i="1"/>
  <c r="S1373" i="1" s="1"/>
  <c r="U1373" i="1"/>
  <c r="V1373" i="1"/>
  <c r="W1373" i="1" s="1"/>
  <c r="X1373" i="1"/>
  <c r="Y1373" i="1"/>
  <c r="M1374" i="1"/>
  <c r="O1374" i="1"/>
  <c r="N1374" i="1" s="1"/>
  <c r="P1374" i="1"/>
  <c r="Q1374" i="1"/>
  <c r="T1374" i="1"/>
  <c r="S1374" i="1" s="1"/>
  <c r="U1374" i="1"/>
  <c r="V1374" i="1"/>
  <c r="W1374" i="1" s="1"/>
  <c r="X1374" i="1"/>
  <c r="Y1374" i="1"/>
  <c r="M1375" i="1"/>
  <c r="O1375" i="1"/>
  <c r="N1375" i="1" s="1"/>
  <c r="P1375" i="1"/>
  <c r="Q1375" i="1"/>
  <c r="T1375" i="1"/>
  <c r="S1375" i="1" s="1"/>
  <c r="U1375" i="1"/>
  <c r="V1375" i="1"/>
  <c r="W1375" i="1" s="1"/>
  <c r="X1375" i="1"/>
  <c r="Y1375" i="1"/>
  <c r="M1376" i="1"/>
  <c r="O1376" i="1"/>
  <c r="N1376" i="1" s="1"/>
  <c r="P1376" i="1"/>
  <c r="Q1376" i="1"/>
  <c r="T1376" i="1"/>
  <c r="S1376" i="1" s="1"/>
  <c r="U1376" i="1"/>
  <c r="V1376" i="1"/>
  <c r="W1376" i="1" s="1"/>
  <c r="X1376" i="1"/>
  <c r="Y1376" i="1"/>
  <c r="M1377" i="1"/>
  <c r="N1377" i="1"/>
  <c r="O1377" i="1"/>
  <c r="P1377" i="1"/>
  <c r="Q1377" i="1"/>
  <c r="S1377" i="1"/>
  <c r="T1377" i="1"/>
  <c r="U1377" i="1"/>
  <c r="V1377" i="1"/>
  <c r="W1377" i="1" s="1"/>
  <c r="X1377" i="1"/>
  <c r="Y1377" i="1"/>
  <c r="M1378" i="1"/>
  <c r="O1378" i="1"/>
  <c r="N1378" i="1" s="1"/>
  <c r="P1378" i="1"/>
  <c r="Q1378" i="1"/>
  <c r="T1378" i="1"/>
  <c r="S1378" i="1" s="1"/>
  <c r="U1378" i="1"/>
  <c r="V1378" i="1"/>
  <c r="W1378" i="1" s="1"/>
  <c r="X1378" i="1"/>
  <c r="Y1378" i="1"/>
  <c r="M1379" i="1"/>
  <c r="N1379" i="1"/>
  <c r="O1379" i="1"/>
  <c r="P1379" i="1"/>
  <c r="Q1379" i="1"/>
  <c r="S1379" i="1"/>
  <c r="T1379" i="1"/>
  <c r="U1379" i="1"/>
  <c r="V1379" i="1"/>
  <c r="W1379" i="1" s="1"/>
  <c r="X1379" i="1"/>
  <c r="Y1379" i="1"/>
  <c r="M1380" i="1"/>
  <c r="O1380" i="1"/>
  <c r="N1380" i="1" s="1"/>
  <c r="P1380" i="1"/>
  <c r="Q1380" i="1"/>
  <c r="T1380" i="1"/>
  <c r="S1380" i="1" s="1"/>
  <c r="U1380" i="1"/>
  <c r="V1380" i="1"/>
  <c r="W1380" i="1" s="1"/>
  <c r="X1380" i="1"/>
  <c r="Y1380" i="1"/>
  <c r="M1381" i="1"/>
  <c r="N1381" i="1"/>
  <c r="O1381" i="1"/>
  <c r="P1381" i="1"/>
  <c r="Q1381" i="1"/>
  <c r="S1381" i="1"/>
  <c r="T1381" i="1"/>
  <c r="U1381" i="1"/>
  <c r="V1381" i="1"/>
  <c r="W1381" i="1" s="1"/>
  <c r="X1381" i="1"/>
  <c r="Y1381" i="1"/>
  <c r="M1382" i="1"/>
  <c r="O1382" i="1"/>
  <c r="N1382" i="1" s="1"/>
  <c r="P1382" i="1"/>
  <c r="Q1382" i="1"/>
  <c r="T1382" i="1"/>
  <c r="S1382" i="1" s="1"/>
  <c r="U1382" i="1"/>
  <c r="V1382" i="1"/>
  <c r="W1382" i="1" s="1"/>
  <c r="X1382" i="1"/>
  <c r="Y1382" i="1"/>
  <c r="M1383" i="1"/>
  <c r="O1383" i="1"/>
  <c r="N1383" i="1" s="1"/>
  <c r="P1383" i="1"/>
  <c r="Q1383" i="1"/>
  <c r="T1383" i="1"/>
  <c r="S1383" i="1" s="1"/>
  <c r="U1383" i="1"/>
  <c r="V1383" i="1"/>
  <c r="W1383" i="1" s="1"/>
  <c r="X1383" i="1"/>
  <c r="Y1383" i="1"/>
  <c r="M1384" i="1"/>
  <c r="O1384" i="1"/>
  <c r="N1384" i="1" s="1"/>
  <c r="P1384" i="1"/>
  <c r="Q1384" i="1"/>
  <c r="T1384" i="1"/>
  <c r="S1384" i="1" s="1"/>
  <c r="U1384" i="1"/>
  <c r="V1384" i="1"/>
  <c r="W1384" i="1" s="1"/>
  <c r="X1384" i="1"/>
  <c r="Y1384" i="1"/>
  <c r="M1385" i="1"/>
  <c r="O1385" i="1"/>
  <c r="N1385" i="1" s="1"/>
  <c r="P1385" i="1"/>
  <c r="Q1385" i="1"/>
  <c r="T1385" i="1"/>
  <c r="S1385" i="1" s="1"/>
  <c r="U1385" i="1"/>
  <c r="V1385" i="1"/>
  <c r="W1385" i="1" s="1"/>
  <c r="X1385" i="1"/>
  <c r="Y1385" i="1"/>
  <c r="M1386" i="1"/>
  <c r="O1386" i="1"/>
  <c r="N1386" i="1" s="1"/>
  <c r="P1386" i="1"/>
  <c r="Q1386" i="1"/>
  <c r="T1386" i="1"/>
  <c r="S1386" i="1" s="1"/>
  <c r="U1386" i="1"/>
  <c r="V1386" i="1"/>
  <c r="W1386" i="1" s="1"/>
  <c r="X1386" i="1"/>
  <c r="Y1386" i="1"/>
  <c r="M1387" i="1"/>
  <c r="O1387" i="1"/>
  <c r="N1387" i="1" s="1"/>
  <c r="P1387" i="1"/>
  <c r="Q1387" i="1"/>
  <c r="T1387" i="1"/>
  <c r="S1387" i="1" s="1"/>
  <c r="U1387" i="1"/>
  <c r="V1387" i="1"/>
  <c r="W1387" i="1" s="1"/>
  <c r="X1387" i="1"/>
  <c r="Y1387" i="1"/>
  <c r="M1388" i="1"/>
  <c r="O1388" i="1"/>
  <c r="N1388" i="1" s="1"/>
  <c r="P1388" i="1"/>
  <c r="Q1388" i="1"/>
  <c r="T1388" i="1"/>
  <c r="S1388" i="1" s="1"/>
  <c r="U1388" i="1"/>
  <c r="V1388" i="1"/>
  <c r="W1388" i="1" s="1"/>
  <c r="X1388" i="1"/>
  <c r="Y1388" i="1"/>
  <c r="M1389" i="1"/>
  <c r="O1389" i="1"/>
  <c r="N1389" i="1" s="1"/>
  <c r="P1389" i="1"/>
  <c r="Q1389" i="1"/>
  <c r="T1389" i="1"/>
  <c r="S1389" i="1" s="1"/>
  <c r="U1389" i="1"/>
  <c r="V1389" i="1"/>
  <c r="W1389" i="1" s="1"/>
  <c r="X1389" i="1"/>
  <c r="Y1389" i="1"/>
  <c r="M1390" i="1"/>
  <c r="O1390" i="1"/>
  <c r="N1390" i="1" s="1"/>
  <c r="P1390" i="1"/>
  <c r="Q1390" i="1"/>
  <c r="T1390" i="1"/>
  <c r="S1390" i="1" s="1"/>
  <c r="U1390" i="1"/>
  <c r="V1390" i="1"/>
  <c r="W1390" i="1" s="1"/>
  <c r="X1390" i="1"/>
  <c r="Y1390" i="1"/>
  <c r="M1391" i="1"/>
  <c r="O1391" i="1"/>
  <c r="N1391" i="1" s="1"/>
  <c r="P1391" i="1"/>
  <c r="Q1391" i="1"/>
  <c r="T1391" i="1"/>
  <c r="S1391" i="1" s="1"/>
  <c r="U1391" i="1"/>
  <c r="V1391" i="1"/>
  <c r="W1391" i="1" s="1"/>
  <c r="X1391" i="1"/>
  <c r="Y1391" i="1"/>
  <c r="M1392" i="1"/>
  <c r="O1392" i="1"/>
  <c r="N1392" i="1" s="1"/>
  <c r="P1392" i="1"/>
  <c r="Q1392" i="1"/>
  <c r="T1392" i="1"/>
  <c r="S1392" i="1" s="1"/>
  <c r="U1392" i="1"/>
  <c r="V1392" i="1"/>
  <c r="W1392" i="1" s="1"/>
  <c r="X1392" i="1"/>
  <c r="Y1392" i="1"/>
  <c r="M1393" i="1"/>
  <c r="O1393" i="1"/>
  <c r="N1393" i="1" s="1"/>
  <c r="P1393" i="1"/>
  <c r="Q1393" i="1"/>
  <c r="T1393" i="1"/>
  <c r="S1393" i="1" s="1"/>
  <c r="U1393" i="1"/>
  <c r="V1393" i="1"/>
  <c r="W1393" i="1" s="1"/>
  <c r="X1393" i="1"/>
  <c r="Y1393" i="1"/>
  <c r="M1394" i="1"/>
  <c r="O1394" i="1"/>
  <c r="N1394" i="1" s="1"/>
  <c r="P1394" i="1"/>
  <c r="Q1394" i="1"/>
  <c r="T1394" i="1"/>
  <c r="S1394" i="1" s="1"/>
  <c r="U1394" i="1"/>
  <c r="V1394" i="1"/>
  <c r="W1394" i="1" s="1"/>
  <c r="X1394" i="1"/>
  <c r="Y1394" i="1"/>
  <c r="M1395" i="1"/>
  <c r="O1395" i="1"/>
  <c r="N1395" i="1" s="1"/>
  <c r="P1395" i="1"/>
  <c r="Q1395" i="1"/>
  <c r="T1395" i="1"/>
  <c r="S1395" i="1" s="1"/>
  <c r="U1395" i="1"/>
  <c r="V1395" i="1"/>
  <c r="W1395" i="1" s="1"/>
  <c r="X1395" i="1"/>
  <c r="Y1395" i="1"/>
  <c r="M1396" i="1"/>
  <c r="O1396" i="1"/>
  <c r="N1396" i="1" s="1"/>
  <c r="P1396" i="1"/>
  <c r="Q1396" i="1"/>
  <c r="T1396" i="1"/>
  <c r="S1396" i="1" s="1"/>
  <c r="U1396" i="1"/>
  <c r="V1396" i="1"/>
  <c r="W1396" i="1" s="1"/>
  <c r="X1396" i="1"/>
  <c r="Y1396" i="1"/>
  <c r="M1397" i="1"/>
  <c r="O1397" i="1"/>
  <c r="N1397" i="1" s="1"/>
  <c r="P1397" i="1"/>
  <c r="Q1397" i="1"/>
  <c r="T1397" i="1"/>
  <c r="S1397" i="1" s="1"/>
  <c r="U1397" i="1"/>
  <c r="V1397" i="1"/>
  <c r="W1397" i="1" s="1"/>
  <c r="X1397" i="1"/>
  <c r="Y1397" i="1"/>
  <c r="M1398" i="1"/>
  <c r="O1398" i="1"/>
  <c r="N1398" i="1" s="1"/>
  <c r="P1398" i="1"/>
  <c r="Q1398" i="1"/>
  <c r="T1398" i="1"/>
  <c r="S1398" i="1" s="1"/>
  <c r="U1398" i="1"/>
  <c r="V1398" i="1"/>
  <c r="W1398" i="1" s="1"/>
  <c r="X1398" i="1"/>
  <c r="Y1398" i="1"/>
  <c r="Q1346" i="1"/>
  <c r="T1346" i="1"/>
  <c r="S1346" i="1" s="1"/>
  <c r="U1346" i="1"/>
  <c r="V1346" i="1"/>
  <c r="W1346" i="1" s="1"/>
  <c r="X1346" i="1"/>
  <c r="Y1346" i="1"/>
  <c r="Q1347" i="1"/>
  <c r="T1347" i="1"/>
  <c r="S1347" i="1" s="1"/>
  <c r="U1347" i="1"/>
  <c r="V1347" i="1"/>
  <c r="W1347" i="1" s="1"/>
  <c r="X1347" i="1"/>
  <c r="Y1347" i="1"/>
  <c r="M1347" i="1"/>
  <c r="O1347" i="1"/>
  <c r="N1347" i="1" s="1"/>
  <c r="P1347" i="1"/>
  <c r="M1346" i="1"/>
  <c r="O1346" i="1"/>
  <c r="N1346" i="1" s="1"/>
  <c r="P1346" i="1"/>
  <c r="M1216" i="1"/>
  <c r="O1216" i="1"/>
  <c r="N1216" i="1" s="1"/>
  <c r="P1216" i="1"/>
  <c r="M1217" i="1"/>
  <c r="O1217" i="1"/>
  <c r="N1217" i="1" s="1"/>
  <c r="P1217" i="1"/>
  <c r="M1218" i="1"/>
  <c r="O1218" i="1"/>
  <c r="N1218" i="1" s="1"/>
  <c r="P1218" i="1"/>
  <c r="M1219" i="1"/>
  <c r="O1219" i="1"/>
  <c r="N1219" i="1" s="1"/>
  <c r="P1219" i="1"/>
  <c r="M1220" i="1"/>
  <c r="O1220" i="1"/>
  <c r="N1220" i="1" s="1"/>
  <c r="P1220" i="1"/>
  <c r="M1221" i="1"/>
  <c r="O1221" i="1"/>
  <c r="N1221" i="1" s="1"/>
  <c r="P1221" i="1"/>
  <c r="M1222" i="1"/>
  <c r="O1222" i="1"/>
  <c r="N1222" i="1" s="1"/>
  <c r="P1222" i="1"/>
  <c r="M1223" i="1"/>
  <c r="O1223" i="1"/>
  <c r="N1223" i="1" s="1"/>
  <c r="P1223" i="1"/>
  <c r="M1224" i="1"/>
  <c r="O1224" i="1"/>
  <c r="N1224" i="1" s="1"/>
  <c r="P1224" i="1"/>
  <c r="M1225" i="1"/>
  <c r="O1225" i="1"/>
  <c r="N1225" i="1" s="1"/>
  <c r="P1225" i="1"/>
  <c r="M1226" i="1"/>
  <c r="O1226" i="1"/>
  <c r="N1226" i="1" s="1"/>
  <c r="P1226" i="1"/>
  <c r="M1227" i="1"/>
  <c r="O1227" i="1"/>
  <c r="N1227" i="1" s="1"/>
  <c r="P1227" i="1"/>
  <c r="M1228" i="1"/>
  <c r="O1228" i="1"/>
  <c r="N1228" i="1" s="1"/>
  <c r="P1228" i="1"/>
  <c r="M1229" i="1"/>
  <c r="O1229" i="1"/>
  <c r="N1229" i="1" s="1"/>
  <c r="P1229" i="1"/>
  <c r="M1230" i="1"/>
  <c r="O1230" i="1"/>
  <c r="N1230" i="1" s="1"/>
  <c r="P1230" i="1"/>
  <c r="M1231" i="1"/>
  <c r="O1231" i="1"/>
  <c r="N1231" i="1" s="1"/>
  <c r="P1231" i="1"/>
  <c r="M1232" i="1"/>
  <c r="O1232" i="1"/>
  <c r="N1232" i="1" s="1"/>
  <c r="P1232" i="1"/>
  <c r="M1233" i="1"/>
  <c r="O1233" i="1"/>
  <c r="N1233" i="1" s="1"/>
  <c r="P1233" i="1"/>
  <c r="M1234" i="1"/>
  <c r="O1234" i="1"/>
  <c r="N1234" i="1" s="1"/>
  <c r="P1234" i="1"/>
  <c r="M1235" i="1"/>
  <c r="O1235" i="1"/>
  <c r="N1235" i="1" s="1"/>
  <c r="P1235" i="1"/>
  <c r="M1236" i="1"/>
  <c r="O1236" i="1"/>
  <c r="N1236" i="1" s="1"/>
  <c r="P1236" i="1"/>
  <c r="M1237" i="1"/>
  <c r="O1237" i="1"/>
  <c r="N1237" i="1" s="1"/>
  <c r="P1237" i="1"/>
  <c r="M1238" i="1"/>
  <c r="O1238" i="1"/>
  <c r="N1238" i="1" s="1"/>
  <c r="P1238" i="1"/>
  <c r="M1239" i="1"/>
  <c r="O1239" i="1"/>
  <c r="N1239" i="1" s="1"/>
  <c r="P1239" i="1"/>
  <c r="M1240" i="1"/>
  <c r="O1240" i="1"/>
  <c r="N1240" i="1" s="1"/>
  <c r="P1240" i="1"/>
  <c r="M1241" i="1"/>
  <c r="O1241" i="1"/>
  <c r="N1241" i="1" s="1"/>
  <c r="P1241" i="1"/>
  <c r="M1242" i="1"/>
  <c r="O1242" i="1"/>
  <c r="N1242" i="1" s="1"/>
  <c r="P1242" i="1"/>
  <c r="M1243" i="1"/>
  <c r="O1243" i="1"/>
  <c r="N1243" i="1" s="1"/>
  <c r="P1243" i="1"/>
  <c r="M1244" i="1"/>
  <c r="O1244" i="1"/>
  <c r="N1244" i="1" s="1"/>
  <c r="P1244" i="1"/>
  <c r="M1245" i="1"/>
  <c r="O1245" i="1"/>
  <c r="N1245" i="1" s="1"/>
  <c r="P1245" i="1"/>
  <c r="M1246" i="1"/>
  <c r="O1246" i="1"/>
  <c r="N1246" i="1" s="1"/>
  <c r="P1246" i="1"/>
  <c r="M1247" i="1"/>
  <c r="O1247" i="1"/>
  <c r="N1247" i="1" s="1"/>
  <c r="P1247" i="1"/>
  <c r="M1248" i="1"/>
  <c r="O1248" i="1"/>
  <c r="N1248" i="1" s="1"/>
  <c r="P1248" i="1"/>
  <c r="M1249" i="1"/>
  <c r="O1249" i="1"/>
  <c r="N1249" i="1" s="1"/>
  <c r="P1249" i="1"/>
  <c r="M1250" i="1"/>
  <c r="O1250" i="1"/>
  <c r="N1250" i="1" s="1"/>
  <c r="P1250" i="1"/>
  <c r="M1251" i="1"/>
  <c r="O1251" i="1"/>
  <c r="N1251" i="1" s="1"/>
  <c r="P1251" i="1"/>
  <c r="M1252" i="1"/>
  <c r="O1252" i="1"/>
  <c r="N1252" i="1" s="1"/>
  <c r="P1252" i="1"/>
  <c r="M1253" i="1"/>
  <c r="O1253" i="1"/>
  <c r="N1253" i="1" s="1"/>
  <c r="P1253" i="1"/>
  <c r="M1254" i="1"/>
  <c r="O1254" i="1"/>
  <c r="N1254" i="1" s="1"/>
  <c r="P1254" i="1"/>
  <c r="M1255" i="1"/>
  <c r="O1255" i="1"/>
  <c r="N1255" i="1" s="1"/>
  <c r="P1255" i="1"/>
  <c r="M1256" i="1"/>
  <c r="O1256" i="1"/>
  <c r="N1256" i="1" s="1"/>
  <c r="P1256" i="1"/>
  <c r="M1257" i="1"/>
  <c r="O1257" i="1"/>
  <c r="N1257" i="1" s="1"/>
  <c r="P1257" i="1"/>
  <c r="M1258" i="1"/>
  <c r="O1258" i="1"/>
  <c r="N1258" i="1" s="1"/>
  <c r="P1258" i="1"/>
  <c r="M1259" i="1"/>
  <c r="O1259" i="1"/>
  <c r="N1259" i="1" s="1"/>
  <c r="P1259" i="1"/>
  <c r="M1260" i="1"/>
  <c r="O1260" i="1"/>
  <c r="N1260" i="1" s="1"/>
  <c r="P1260" i="1"/>
  <c r="M1261" i="1"/>
  <c r="O1261" i="1"/>
  <c r="N1261" i="1" s="1"/>
  <c r="P1261" i="1"/>
  <c r="M1262" i="1"/>
  <c r="O1262" i="1"/>
  <c r="N1262" i="1" s="1"/>
  <c r="P1262" i="1"/>
  <c r="M1263" i="1"/>
  <c r="O1263" i="1"/>
  <c r="N1263" i="1" s="1"/>
  <c r="P1263" i="1"/>
  <c r="M1264" i="1"/>
  <c r="O1264" i="1"/>
  <c r="N1264" i="1" s="1"/>
  <c r="P1264" i="1"/>
  <c r="M1265" i="1"/>
  <c r="O1265" i="1"/>
  <c r="N1265" i="1" s="1"/>
  <c r="P1265" i="1"/>
  <c r="M1266" i="1"/>
  <c r="O1266" i="1"/>
  <c r="N1266" i="1" s="1"/>
  <c r="P1266" i="1"/>
  <c r="M1267" i="1"/>
  <c r="O1267" i="1"/>
  <c r="N1267" i="1" s="1"/>
  <c r="P1267" i="1"/>
  <c r="M1268" i="1"/>
  <c r="O1268" i="1"/>
  <c r="N1268" i="1" s="1"/>
  <c r="P1268" i="1"/>
  <c r="M1269" i="1"/>
  <c r="O1269" i="1"/>
  <c r="N1269" i="1" s="1"/>
  <c r="P1269" i="1"/>
  <c r="M1270" i="1"/>
  <c r="O1270" i="1"/>
  <c r="N1270" i="1" s="1"/>
  <c r="P1270" i="1"/>
  <c r="M1271" i="1"/>
  <c r="O1271" i="1"/>
  <c r="N1271" i="1" s="1"/>
  <c r="P1271" i="1"/>
  <c r="M1272" i="1"/>
  <c r="O1272" i="1"/>
  <c r="N1272" i="1" s="1"/>
  <c r="P1272" i="1"/>
  <c r="M1273" i="1"/>
  <c r="O1273" i="1"/>
  <c r="N1273" i="1" s="1"/>
  <c r="P1273" i="1"/>
  <c r="M1274" i="1"/>
  <c r="O1274" i="1"/>
  <c r="N1274" i="1" s="1"/>
  <c r="P1274" i="1"/>
  <c r="M1275" i="1"/>
  <c r="O1275" i="1"/>
  <c r="N1275" i="1" s="1"/>
  <c r="P1275" i="1"/>
  <c r="M1276" i="1"/>
  <c r="O1276" i="1"/>
  <c r="N1276" i="1" s="1"/>
  <c r="P1276" i="1"/>
  <c r="M1277" i="1"/>
  <c r="O1277" i="1"/>
  <c r="N1277" i="1" s="1"/>
  <c r="P1277" i="1"/>
  <c r="M1278" i="1"/>
  <c r="O1278" i="1"/>
  <c r="N1278" i="1" s="1"/>
  <c r="P1278" i="1"/>
  <c r="M1279" i="1"/>
  <c r="O1279" i="1"/>
  <c r="N1279" i="1" s="1"/>
  <c r="P1279" i="1"/>
  <c r="M1280" i="1"/>
  <c r="O1280" i="1"/>
  <c r="N1280" i="1" s="1"/>
  <c r="P1280" i="1"/>
  <c r="M1281" i="1"/>
  <c r="O1281" i="1"/>
  <c r="N1281" i="1" s="1"/>
  <c r="P1281" i="1"/>
  <c r="M1282" i="1"/>
  <c r="O1282" i="1"/>
  <c r="N1282" i="1" s="1"/>
  <c r="P1282" i="1"/>
  <c r="M1283" i="1"/>
  <c r="O1283" i="1"/>
  <c r="N1283" i="1" s="1"/>
  <c r="P1283" i="1"/>
  <c r="M1284" i="1"/>
  <c r="O1284" i="1"/>
  <c r="N1284" i="1" s="1"/>
  <c r="P1284" i="1"/>
  <c r="M1285" i="1"/>
  <c r="O1285" i="1"/>
  <c r="N1285" i="1" s="1"/>
  <c r="P1285" i="1"/>
  <c r="M1286" i="1"/>
  <c r="O1286" i="1"/>
  <c r="N1286" i="1" s="1"/>
  <c r="P1286" i="1"/>
  <c r="M1287" i="1"/>
  <c r="O1287" i="1"/>
  <c r="N1287" i="1" s="1"/>
  <c r="P1287" i="1"/>
  <c r="M1288" i="1"/>
  <c r="O1288" i="1"/>
  <c r="N1288" i="1" s="1"/>
  <c r="P1288" i="1"/>
  <c r="M1289" i="1"/>
  <c r="O1289" i="1"/>
  <c r="N1289" i="1" s="1"/>
  <c r="P1289" i="1"/>
  <c r="M1290" i="1"/>
  <c r="O1290" i="1"/>
  <c r="N1290" i="1" s="1"/>
  <c r="P1290" i="1"/>
  <c r="M1291" i="1"/>
  <c r="O1291" i="1"/>
  <c r="N1291" i="1" s="1"/>
  <c r="P1291" i="1"/>
  <c r="M1292" i="1"/>
  <c r="O1292" i="1"/>
  <c r="N1292" i="1" s="1"/>
  <c r="P1292" i="1"/>
  <c r="M1293" i="1"/>
  <c r="O1293" i="1"/>
  <c r="N1293" i="1" s="1"/>
  <c r="P1293" i="1"/>
  <c r="M1294" i="1"/>
  <c r="O1294" i="1"/>
  <c r="N1294" i="1" s="1"/>
  <c r="P1294" i="1"/>
  <c r="M1295" i="1"/>
  <c r="O1295" i="1"/>
  <c r="N1295" i="1" s="1"/>
  <c r="P1295" i="1"/>
  <c r="M1296" i="1"/>
  <c r="O1296" i="1"/>
  <c r="N1296" i="1" s="1"/>
  <c r="P1296" i="1"/>
  <c r="M1297" i="1"/>
  <c r="O1297" i="1"/>
  <c r="N1297" i="1" s="1"/>
  <c r="P1297" i="1"/>
  <c r="M1298" i="1"/>
  <c r="O1298" i="1"/>
  <c r="N1298" i="1" s="1"/>
  <c r="P1298" i="1"/>
  <c r="M1299" i="1"/>
  <c r="O1299" i="1"/>
  <c r="N1299" i="1" s="1"/>
  <c r="P1299" i="1"/>
  <c r="M1300" i="1"/>
  <c r="O1300" i="1"/>
  <c r="N1300" i="1" s="1"/>
  <c r="P1300" i="1"/>
  <c r="M1301" i="1"/>
  <c r="O1301" i="1"/>
  <c r="N1301" i="1" s="1"/>
  <c r="P1301" i="1"/>
  <c r="M1302" i="1"/>
  <c r="O1302" i="1"/>
  <c r="N1302" i="1" s="1"/>
  <c r="P1302" i="1"/>
  <c r="M1303" i="1"/>
  <c r="O1303" i="1"/>
  <c r="N1303" i="1" s="1"/>
  <c r="P1303" i="1"/>
  <c r="M1304" i="1"/>
  <c r="O1304" i="1"/>
  <c r="N1304" i="1" s="1"/>
  <c r="P1304" i="1"/>
  <c r="M1305" i="1"/>
  <c r="O1305" i="1"/>
  <c r="N1305" i="1" s="1"/>
  <c r="P1305" i="1"/>
  <c r="M1306" i="1"/>
  <c r="O1306" i="1"/>
  <c r="N1306" i="1" s="1"/>
  <c r="P1306" i="1"/>
  <c r="M1307" i="1"/>
  <c r="O1307" i="1"/>
  <c r="N1307" i="1" s="1"/>
  <c r="P1307" i="1"/>
  <c r="M1308" i="1"/>
  <c r="O1308" i="1"/>
  <c r="N1308" i="1" s="1"/>
  <c r="P1308" i="1"/>
  <c r="M1309" i="1"/>
  <c r="O1309" i="1"/>
  <c r="N1309" i="1" s="1"/>
  <c r="P1309" i="1"/>
  <c r="M1310" i="1"/>
  <c r="O1310" i="1"/>
  <c r="N1310" i="1" s="1"/>
  <c r="P1310" i="1"/>
  <c r="M1311" i="1"/>
  <c r="O1311" i="1"/>
  <c r="N1311" i="1" s="1"/>
  <c r="P1311" i="1"/>
  <c r="M1312" i="1"/>
  <c r="O1312" i="1"/>
  <c r="N1312" i="1" s="1"/>
  <c r="P1312" i="1"/>
  <c r="M1313" i="1"/>
  <c r="O1313" i="1"/>
  <c r="N1313" i="1" s="1"/>
  <c r="P1313" i="1"/>
  <c r="M1314" i="1"/>
  <c r="O1314" i="1"/>
  <c r="N1314" i="1" s="1"/>
  <c r="P1314" i="1"/>
  <c r="M1315" i="1"/>
  <c r="O1315" i="1"/>
  <c r="N1315" i="1" s="1"/>
  <c r="P1315" i="1"/>
  <c r="M1316" i="1"/>
  <c r="O1316" i="1"/>
  <c r="N1316" i="1" s="1"/>
  <c r="P1316" i="1"/>
  <c r="M1317" i="1"/>
  <c r="O1317" i="1"/>
  <c r="N1317" i="1" s="1"/>
  <c r="P1317" i="1"/>
  <c r="M1318" i="1"/>
  <c r="O1318" i="1"/>
  <c r="N1318" i="1" s="1"/>
  <c r="P1318" i="1"/>
  <c r="M1319" i="1"/>
  <c r="O1319" i="1"/>
  <c r="N1319" i="1" s="1"/>
  <c r="P1319" i="1"/>
  <c r="M1320" i="1"/>
  <c r="O1320" i="1"/>
  <c r="N1320" i="1" s="1"/>
  <c r="P1320" i="1"/>
  <c r="M1321" i="1"/>
  <c r="O1321" i="1"/>
  <c r="N1321" i="1" s="1"/>
  <c r="P1321" i="1"/>
  <c r="M1322" i="1"/>
  <c r="O1322" i="1"/>
  <c r="N1322" i="1" s="1"/>
  <c r="P1322" i="1"/>
  <c r="M1323" i="1"/>
  <c r="O1323" i="1"/>
  <c r="N1323" i="1" s="1"/>
  <c r="P1323" i="1"/>
  <c r="M1324" i="1"/>
  <c r="O1324" i="1"/>
  <c r="N1324" i="1" s="1"/>
  <c r="P1324" i="1"/>
  <c r="M1325" i="1"/>
  <c r="O1325" i="1"/>
  <c r="N1325" i="1" s="1"/>
  <c r="P1325" i="1"/>
  <c r="M1326" i="1"/>
  <c r="O1326" i="1"/>
  <c r="N1326" i="1" s="1"/>
  <c r="P1326" i="1"/>
  <c r="M1327" i="1"/>
  <c r="O1327" i="1"/>
  <c r="N1327" i="1" s="1"/>
  <c r="P1327" i="1"/>
  <c r="M1328" i="1"/>
  <c r="O1328" i="1"/>
  <c r="N1328" i="1" s="1"/>
  <c r="P1328" i="1"/>
  <c r="M1329" i="1"/>
  <c r="O1329" i="1"/>
  <c r="N1329" i="1" s="1"/>
  <c r="P1329" i="1"/>
  <c r="M1330" i="1"/>
  <c r="O1330" i="1"/>
  <c r="N1330" i="1" s="1"/>
  <c r="P1330" i="1"/>
  <c r="M1331" i="1"/>
  <c r="O1331" i="1"/>
  <c r="N1331" i="1" s="1"/>
  <c r="P1331" i="1"/>
  <c r="M1332" i="1"/>
  <c r="O1332" i="1"/>
  <c r="N1332" i="1" s="1"/>
  <c r="P1332" i="1"/>
  <c r="M1333" i="1"/>
  <c r="O1333" i="1"/>
  <c r="N1333" i="1" s="1"/>
  <c r="P1333" i="1"/>
  <c r="M1334" i="1"/>
  <c r="O1334" i="1"/>
  <c r="N1334" i="1" s="1"/>
  <c r="P1334" i="1"/>
  <c r="M1335" i="1"/>
  <c r="O1335" i="1"/>
  <c r="N1335" i="1" s="1"/>
  <c r="P1335" i="1"/>
  <c r="M1336" i="1"/>
  <c r="O1336" i="1"/>
  <c r="N1336" i="1" s="1"/>
  <c r="P1336" i="1"/>
  <c r="M1337" i="1"/>
  <c r="O1337" i="1"/>
  <c r="N1337" i="1" s="1"/>
  <c r="P1337" i="1"/>
  <c r="M1338" i="1"/>
  <c r="O1338" i="1"/>
  <c r="N1338" i="1" s="1"/>
  <c r="P1338" i="1"/>
  <c r="M1339" i="1"/>
  <c r="O1339" i="1"/>
  <c r="N1339" i="1" s="1"/>
  <c r="P1339" i="1"/>
  <c r="M1340" i="1"/>
  <c r="O1340" i="1"/>
  <c r="N1340" i="1" s="1"/>
  <c r="P1340" i="1"/>
  <c r="M1341" i="1"/>
  <c r="O1341" i="1"/>
  <c r="N1341" i="1" s="1"/>
  <c r="P1341" i="1"/>
  <c r="M1342" i="1"/>
  <c r="O1342" i="1"/>
  <c r="N1342" i="1" s="1"/>
  <c r="P1342" i="1"/>
  <c r="M1343" i="1"/>
  <c r="O1343" i="1"/>
  <c r="N1343" i="1" s="1"/>
  <c r="P1343" i="1"/>
  <c r="M1344" i="1"/>
  <c r="O1344" i="1"/>
  <c r="N1344" i="1" s="1"/>
  <c r="P1344" i="1"/>
  <c r="M1345" i="1"/>
  <c r="O1345" i="1"/>
  <c r="N1345" i="1" s="1"/>
  <c r="P1345" i="1"/>
  <c r="Q1216" i="1"/>
  <c r="T1216" i="1"/>
  <c r="S1216" i="1" s="1"/>
  <c r="U1216" i="1"/>
  <c r="V1216" i="1"/>
  <c r="W1216" i="1" s="1"/>
  <c r="X1216" i="1"/>
  <c r="Y1216" i="1"/>
  <c r="Q1217" i="1"/>
  <c r="T1217" i="1"/>
  <c r="S1217" i="1" s="1"/>
  <c r="U1217" i="1"/>
  <c r="V1217" i="1"/>
  <c r="W1217" i="1" s="1"/>
  <c r="X1217" i="1"/>
  <c r="Y1217" i="1"/>
  <c r="Q1218" i="1"/>
  <c r="T1218" i="1"/>
  <c r="S1218" i="1" s="1"/>
  <c r="U1218" i="1"/>
  <c r="V1218" i="1"/>
  <c r="W1218" i="1" s="1"/>
  <c r="X1218" i="1"/>
  <c r="Y1218" i="1"/>
  <c r="Q1219" i="1"/>
  <c r="T1219" i="1"/>
  <c r="S1219" i="1" s="1"/>
  <c r="U1219" i="1"/>
  <c r="V1219" i="1"/>
  <c r="W1219" i="1" s="1"/>
  <c r="X1219" i="1"/>
  <c r="Y1219" i="1"/>
  <c r="Q1220" i="1"/>
  <c r="T1220" i="1"/>
  <c r="S1220" i="1" s="1"/>
  <c r="U1220" i="1"/>
  <c r="V1220" i="1"/>
  <c r="W1220" i="1" s="1"/>
  <c r="X1220" i="1"/>
  <c r="Y1220" i="1"/>
  <c r="Q1221" i="1"/>
  <c r="T1221" i="1"/>
  <c r="S1221" i="1" s="1"/>
  <c r="U1221" i="1"/>
  <c r="V1221" i="1"/>
  <c r="W1221" i="1" s="1"/>
  <c r="X1221" i="1"/>
  <c r="Y1221" i="1"/>
  <c r="Q1222" i="1"/>
  <c r="T1222" i="1"/>
  <c r="S1222" i="1" s="1"/>
  <c r="U1222" i="1"/>
  <c r="V1222" i="1"/>
  <c r="W1222" i="1" s="1"/>
  <c r="X1222" i="1"/>
  <c r="Y1222" i="1"/>
  <c r="Q1223" i="1"/>
  <c r="T1223" i="1"/>
  <c r="S1223" i="1" s="1"/>
  <c r="U1223" i="1"/>
  <c r="V1223" i="1"/>
  <c r="W1223" i="1" s="1"/>
  <c r="X1223" i="1"/>
  <c r="Y1223" i="1"/>
  <c r="Q1224" i="1"/>
  <c r="T1224" i="1"/>
  <c r="S1224" i="1" s="1"/>
  <c r="U1224" i="1"/>
  <c r="V1224" i="1"/>
  <c r="W1224" i="1" s="1"/>
  <c r="X1224" i="1"/>
  <c r="Y1224" i="1"/>
  <c r="Q1225" i="1"/>
  <c r="T1225" i="1"/>
  <c r="S1225" i="1" s="1"/>
  <c r="U1225" i="1"/>
  <c r="V1225" i="1"/>
  <c r="W1225" i="1" s="1"/>
  <c r="X1225" i="1"/>
  <c r="Y1225" i="1"/>
  <c r="Q1226" i="1"/>
  <c r="T1226" i="1"/>
  <c r="S1226" i="1" s="1"/>
  <c r="U1226" i="1"/>
  <c r="V1226" i="1"/>
  <c r="W1226" i="1" s="1"/>
  <c r="X1226" i="1"/>
  <c r="Y1226" i="1"/>
  <c r="Q1227" i="1"/>
  <c r="T1227" i="1"/>
  <c r="S1227" i="1" s="1"/>
  <c r="U1227" i="1"/>
  <c r="V1227" i="1"/>
  <c r="W1227" i="1" s="1"/>
  <c r="X1227" i="1"/>
  <c r="Y1227" i="1"/>
  <c r="Q1228" i="1"/>
  <c r="T1228" i="1"/>
  <c r="S1228" i="1" s="1"/>
  <c r="U1228" i="1"/>
  <c r="V1228" i="1"/>
  <c r="W1228" i="1" s="1"/>
  <c r="X1228" i="1"/>
  <c r="Y1228" i="1"/>
  <c r="Q1229" i="1"/>
  <c r="T1229" i="1"/>
  <c r="S1229" i="1" s="1"/>
  <c r="U1229" i="1"/>
  <c r="V1229" i="1"/>
  <c r="W1229" i="1" s="1"/>
  <c r="X1229" i="1"/>
  <c r="Y1229" i="1"/>
  <c r="Q1230" i="1"/>
  <c r="T1230" i="1"/>
  <c r="S1230" i="1" s="1"/>
  <c r="U1230" i="1"/>
  <c r="V1230" i="1"/>
  <c r="W1230" i="1" s="1"/>
  <c r="X1230" i="1"/>
  <c r="Y1230" i="1"/>
  <c r="Q1231" i="1"/>
  <c r="T1231" i="1"/>
  <c r="S1231" i="1" s="1"/>
  <c r="U1231" i="1"/>
  <c r="V1231" i="1"/>
  <c r="W1231" i="1" s="1"/>
  <c r="X1231" i="1"/>
  <c r="Y1231" i="1"/>
  <c r="Q1232" i="1"/>
  <c r="T1232" i="1"/>
  <c r="S1232" i="1" s="1"/>
  <c r="U1232" i="1"/>
  <c r="V1232" i="1"/>
  <c r="W1232" i="1" s="1"/>
  <c r="X1232" i="1"/>
  <c r="Y1232" i="1"/>
  <c r="Q1233" i="1"/>
  <c r="T1233" i="1"/>
  <c r="S1233" i="1" s="1"/>
  <c r="U1233" i="1"/>
  <c r="V1233" i="1"/>
  <c r="W1233" i="1" s="1"/>
  <c r="X1233" i="1"/>
  <c r="Y1233" i="1"/>
  <c r="Q1234" i="1"/>
  <c r="T1234" i="1"/>
  <c r="S1234" i="1" s="1"/>
  <c r="U1234" i="1"/>
  <c r="V1234" i="1"/>
  <c r="W1234" i="1" s="1"/>
  <c r="X1234" i="1"/>
  <c r="Y1234" i="1"/>
  <c r="Q1235" i="1"/>
  <c r="T1235" i="1"/>
  <c r="S1235" i="1" s="1"/>
  <c r="U1235" i="1"/>
  <c r="V1235" i="1"/>
  <c r="W1235" i="1" s="1"/>
  <c r="X1235" i="1"/>
  <c r="Y1235" i="1"/>
  <c r="Q1236" i="1"/>
  <c r="T1236" i="1"/>
  <c r="S1236" i="1" s="1"/>
  <c r="U1236" i="1"/>
  <c r="V1236" i="1"/>
  <c r="W1236" i="1" s="1"/>
  <c r="X1236" i="1"/>
  <c r="Y1236" i="1"/>
  <c r="Q1237" i="1"/>
  <c r="T1237" i="1"/>
  <c r="S1237" i="1" s="1"/>
  <c r="U1237" i="1"/>
  <c r="V1237" i="1"/>
  <c r="W1237" i="1" s="1"/>
  <c r="X1237" i="1"/>
  <c r="Y1237" i="1"/>
  <c r="Q1238" i="1"/>
  <c r="T1238" i="1"/>
  <c r="S1238" i="1" s="1"/>
  <c r="U1238" i="1"/>
  <c r="V1238" i="1"/>
  <c r="W1238" i="1" s="1"/>
  <c r="X1238" i="1"/>
  <c r="Y1238" i="1"/>
  <c r="Q1239" i="1"/>
  <c r="T1239" i="1"/>
  <c r="S1239" i="1" s="1"/>
  <c r="U1239" i="1"/>
  <c r="V1239" i="1"/>
  <c r="W1239" i="1" s="1"/>
  <c r="X1239" i="1"/>
  <c r="Y1239" i="1"/>
  <c r="Q1240" i="1"/>
  <c r="T1240" i="1"/>
  <c r="S1240" i="1" s="1"/>
  <c r="U1240" i="1"/>
  <c r="V1240" i="1"/>
  <c r="W1240" i="1" s="1"/>
  <c r="X1240" i="1"/>
  <c r="Y1240" i="1"/>
  <c r="Q1241" i="1"/>
  <c r="T1241" i="1"/>
  <c r="S1241" i="1" s="1"/>
  <c r="U1241" i="1"/>
  <c r="V1241" i="1"/>
  <c r="W1241" i="1" s="1"/>
  <c r="X1241" i="1"/>
  <c r="Y1241" i="1"/>
  <c r="Q1242" i="1"/>
  <c r="T1242" i="1"/>
  <c r="S1242" i="1" s="1"/>
  <c r="U1242" i="1"/>
  <c r="V1242" i="1"/>
  <c r="W1242" i="1" s="1"/>
  <c r="X1242" i="1"/>
  <c r="Y1242" i="1"/>
  <c r="Q1243" i="1"/>
  <c r="T1243" i="1"/>
  <c r="S1243" i="1" s="1"/>
  <c r="U1243" i="1"/>
  <c r="V1243" i="1"/>
  <c r="W1243" i="1" s="1"/>
  <c r="X1243" i="1"/>
  <c r="Y1243" i="1"/>
  <c r="Q1244" i="1"/>
  <c r="T1244" i="1"/>
  <c r="S1244" i="1" s="1"/>
  <c r="U1244" i="1"/>
  <c r="V1244" i="1"/>
  <c r="W1244" i="1" s="1"/>
  <c r="X1244" i="1"/>
  <c r="Y1244" i="1"/>
  <c r="Q1245" i="1"/>
  <c r="T1245" i="1"/>
  <c r="S1245" i="1" s="1"/>
  <c r="U1245" i="1"/>
  <c r="V1245" i="1"/>
  <c r="W1245" i="1" s="1"/>
  <c r="X1245" i="1"/>
  <c r="Y1245" i="1"/>
  <c r="Q1246" i="1"/>
  <c r="T1246" i="1"/>
  <c r="S1246" i="1" s="1"/>
  <c r="U1246" i="1"/>
  <c r="V1246" i="1"/>
  <c r="W1246" i="1" s="1"/>
  <c r="X1246" i="1"/>
  <c r="Y1246" i="1"/>
  <c r="Q1247" i="1"/>
  <c r="T1247" i="1"/>
  <c r="S1247" i="1" s="1"/>
  <c r="U1247" i="1"/>
  <c r="V1247" i="1"/>
  <c r="W1247" i="1" s="1"/>
  <c r="X1247" i="1"/>
  <c r="Y1247" i="1"/>
  <c r="Q1248" i="1"/>
  <c r="T1248" i="1"/>
  <c r="S1248" i="1" s="1"/>
  <c r="U1248" i="1"/>
  <c r="V1248" i="1"/>
  <c r="W1248" i="1" s="1"/>
  <c r="X1248" i="1"/>
  <c r="Y1248" i="1"/>
  <c r="Q1249" i="1"/>
  <c r="T1249" i="1"/>
  <c r="S1249" i="1" s="1"/>
  <c r="U1249" i="1"/>
  <c r="V1249" i="1"/>
  <c r="W1249" i="1" s="1"/>
  <c r="X1249" i="1"/>
  <c r="Y1249" i="1"/>
  <c r="Q1250" i="1"/>
  <c r="T1250" i="1"/>
  <c r="S1250" i="1" s="1"/>
  <c r="U1250" i="1"/>
  <c r="V1250" i="1"/>
  <c r="W1250" i="1" s="1"/>
  <c r="X1250" i="1"/>
  <c r="Y1250" i="1"/>
  <c r="Q1251" i="1"/>
  <c r="T1251" i="1"/>
  <c r="S1251" i="1" s="1"/>
  <c r="U1251" i="1"/>
  <c r="V1251" i="1"/>
  <c r="W1251" i="1" s="1"/>
  <c r="X1251" i="1"/>
  <c r="Y1251" i="1"/>
  <c r="Q1252" i="1"/>
  <c r="T1252" i="1"/>
  <c r="S1252" i="1" s="1"/>
  <c r="U1252" i="1"/>
  <c r="V1252" i="1"/>
  <c r="W1252" i="1" s="1"/>
  <c r="X1252" i="1"/>
  <c r="Y1252" i="1"/>
  <c r="Q1253" i="1"/>
  <c r="T1253" i="1"/>
  <c r="S1253" i="1" s="1"/>
  <c r="U1253" i="1"/>
  <c r="V1253" i="1"/>
  <c r="W1253" i="1" s="1"/>
  <c r="X1253" i="1"/>
  <c r="Y1253" i="1"/>
  <c r="Q1254" i="1"/>
  <c r="T1254" i="1"/>
  <c r="S1254" i="1" s="1"/>
  <c r="U1254" i="1"/>
  <c r="V1254" i="1"/>
  <c r="W1254" i="1" s="1"/>
  <c r="X1254" i="1"/>
  <c r="Y1254" i="1"/>
  <c r="Q1255" i="1"/>
  <c r="T1255" i="1"/>
  <c r="S1255" i="1" s="1"/>
  <c r="U1255" i="1"/>
  <c r="V1255" i="1"/>
  <c r="W1255" i="1" s="1"/>
  <c r="X1255" i="1"/>
  <c r="Y1255" i="1"/>
  <c r="Q1256" i="1"/>
  <c r="T1256" i="1"/>
  <c r="S1256" i="1" s="1"/>
  <c r="U1256" i="1"/>
  <c r="V1256" i="1"/>
  <c r="W1256" i="1" s="1"/>
  <c r="X1256" i="1"/>
  <c r="Y1256" i="1"/>
  <c r="Q1257" i="1"/>
  <c r="T1257" i="1"/>
  <c r="S1257" i="1" s="1"/>
  <c r="U1257" i="1"/>
  <c r="V1257" i="1"/>
  <c r="W1257" i="1" s="1"/>
  <c r="X1257" i="1"/>
  <c r="Y1257" i="1"/>
  <c r="Q1258" i="1"/>
  <c r="T1258" i="1"/>
  <c r="S1258" i="1" s="1"/>
  <c r="U1258" i="1"/>
  <c r="V1258" i="1"/>
  <c r="W1258" i="1" s="1"/>
  <c r="X1258" i="1"/>
  <c r="Y1258" i="1"/>
  <c r="Q1259" i="1"/>
  <c r="T1259" i="1"/>
  <c r="S1259" i="1" s="1"/>
  <c r="U1259" i="1"/>
  <c r="V1259" i="1"/>
  <c r="W1259" i="1" s="1"/>
  <c r="X1259" i="1"/>
  <c r="Y1259" i="1"/>
  <c r="Q1260" i="1"/>
  <c r="T1260" i="1"/>
  <c r="S1260" i="1" s="1"/>
  <c r="U1260" i="1"/>
  <c r="V1260" i="1"/>
  <c r="W1260" i="1" s="1"/>
  <c r="X1260" i="1"/>
  <c r="Y1260" i="1"/>
  <c r="Q1261" i="1"/>
  <c r="T1261" i="1"/>
  <c r="S1261" i="1" s="1"/>
  <c r="U1261" i="1"/>
  <c r="V1261" i="1"/>
  <c r="W1261" i="1" s="1"/>
  <c r="X1261" i="1"/>
  <c r="Y1261" i="1"/>
  <c r="Q1262" i="1"/>
  <c r="T1262" i="1"/>
  <c r="S1262" i="1" s="1"/>
  <c r="U1262" i="1"/>
  <c r="V1262" i="1"/>
  <c r="W1262" i="1" s="1"/>
  <c r="X1262" i="1"/>
  <c r="Y1262" i="1"/>
  <c r="Q1263" i="1"/>
  <c r="T1263" i="1"/>
  <c r="S1263" i="1" s="1"/>
  <c r="U1263" i="1"/>
  <c r="V1263" i="1"/>
  <c r="W1263" i="1" s="1"/>
  <c r="X1263" i="1"/>
  <c r="Y1263" i="1"/>
  <c r="Q1264" i="1"/>
  <c r="T1264" i="1"/>
  <c r="S1264" i="1" s="1"/>
  <c r="U1264" i="1"/>
  <c r="V1264" i="1"/>
  <c r="W1264" i="1" s="1"/>
  <c r="X1264" i="1"/>
  <c r="Y1264" i="1"/>
  <c r="Q1265" i="1"/>
  <c r="T1265" i="1"/>
  <c r="S1265" i="1" s="1"/>
  <c r="U1265" i="1"/>
  <c r="V1265" i="1"/>
  <c r="W1265" i="1" s="1"/>
  <c r="X1265" i="1"/>
  <c r="Y1265" i="1"/>
  <c r="Q1266" i="1"/>
  <c r="T1266" i="1"/>
  <c r="S1266" i="1" s="1"/>
  <c r="U1266" i="1"/>
  <c r="V1266" i="1"/>
  <c r="W1266" i="1" s="1"/>
  <c r="X1266" i="1"/>
  <c r="Y1266" i="1"/>
  <c r="Q1267" i="1"/>
  <c r="T1267" i="1"/>
  <c r="S1267" i="1" s="1"/>
  <c r="U1267" i="1"/>
  <c r="V1267" i="1"/>
  <c r="W1267" i="1" s="1"/>
  <c r="X1267" i="1"/>
  <c r="Y1267" i="1"/>
  <c r="Q1268" i="1"/>
  <c r="T1268" i="1"/>
  <c r="S1268" i="1" s="1"/>
  <c r="U1268" i="1"/>
  <c r="V1268" i="1"/>
  <c r="W1268" i="1" s="1"/>
  <c r="X1268" i="1"/>
  <c r="Y1268" i="1"/>
  <c r="Q1269" i="1"/>
  <c r="T1269" i="1"/>
  <c r="S1269" i="1" s="1"/>
  <c r="U1269" i="1"/>
  <c r="V1269" i="1"/>
  <c r="W1269" i="1" s="1"/>
  <c r="X1269" i="1"/>
  <c r="Y1269" i="1"/>
  <c r="Q1270" i="1"/>
  <c r="T1270" i="1"/>
  <c r="S1270" i="1" s="1"/>
  <c r="U1270" i="1"/>
  <c r="V1270" i="1"/>
  <c r="W1270" i="1" s="1"/>
  <c r="X1270" i="1"/>
  <c r="Y1270" i="1"/>
  <c r="Q1271" i="1"/>
  <c r="T1271" i="1"/>
  <c r="S1271" i="1" s="1"/>
  <c r="U1271" i="1"/>
  <c r="V1271" i="1"/>
  <c r="W1271" i="1" s="1"/>
  <c r="X1271" i="1"/>
  <c r="Y1271" i="1"/>
  <c r="Q1272" i="1"/>
  <c r="T1272" i="1"/>
  <c r="S1272" i="1" s="1"/>
  <c r="U1272" i="1"/>
  <c r="V1272" i="1"/>
  <c r="W1272" i="1" s="1"/>
  <c r="X1272" i="1"/>
  <c r="Y1272" i="1"/>
  <c r="Q1273" i="1"/>
  <c r="T1273" i="1"/>
  <c r="S1273" i="1" s="1"/>
  <c r="U1273" i="1"/>
  <c r="V1273" i="1"/>
  <c r="W1273" i="1" s="1"/>
  <c r="X1273" i="1"/>
  <c r="Y1273" i="1"/>
  <c r="Q1274" i="1"/>
  <c r="T1274" i="1"/>
  <c r="S1274" i="1" s="1"/>
  <c r="U1274" i="1"/>
  <c r="V1274" i="1"/>
  <c r="W1274" i="1" s="1"/>
  <c r="X1274" i="1"/>
  <c r="Y1274" i="1"/>
  <c r="Q1275" i="1"/>
  <c r="T1275" i="1"/>
  <c r="S1275" i="1" s="1"/>
  <c r="U1275" i="1"/>
  <c r="V1275" i="1"/>
  <c r="W1275" i="1" s="1"/>
  <c r="X1275" i="1"/>
  <c r="Y1275" i="1"/>
  <c r="Q1276" i="1"/>
  <c r="T1276" i="1"/>
  <c r="S1276" i="1" s="1"/>
  <c r="U1276" i="1"/>
  <c r="V1276" i="1"/>
  <c r="W1276" i="1" s="1"/>
  <c r="X1276" i="1"/>
  <c r="Y1276" i="1"/>
  <c r="Q1277" i="1"/>
  <c r="T1277" i="1"/>
  <c r="S1277" i="1" s="1"/>
  <c r="U1277" i="1"/>
  <c r="V1277" i="1"/>
  <c r="W1277" i="1" s="1"/>
  <c r="X1277" i="1"/>
  <c r="Y1277" i="1"/>
  <c r="Q1278" i="1"/>
  <c r="T1278" i="1"/>
  <c r="S1278" i="1" s="1"/>
  <c r="U1278" i="1"/>
  <c r="V1278" i="1"/>
  <c r="W1278" i="1" s="1"/>
  <c r="X1278" i="1"/>
  <c r="Y1278" i="1"/>
  <c r="Q1279" i="1"/>
  <c r="T1279" i="1"/>
  <c r="S1279" i="1" s="1"/>
  <c r="U1279" i="1"/>
  <c r="V1279" i="1"/>
  <c r="W1279" i="1" s="1"/>
  <c r="X1279" i="1"/>
  <c r="Y1279" i="1"/>
  <c r="Q1280" i="1"/>
  <c r="T1280" i="1"/>
  <c r="S1280" i="1" s="1"/>
  <c r="U1280" i="1"/>
  <c r="V1280" i="1"/>
  <c r="W1280" i="1" s="1"/>
  <c r="X1280" i="1"/>
  <c r="Y1280" i="1"/>
  <c r="Q1281" i="1"/>
  <c r="T1281" i="1"/>
  <c r="S1281" i="1" s="1"/>
  <c r="U1281" i="1"/>
  <c r="V1281" i="1"/>
  <c r="W1281" i="1" s="1"/>
  <c r="X1281" i="1"/>
  <c r="Y1281" i="1"/>
  <c r="Q1282" i="1"/>
  <c r="T1282" i="1"/>
  <c r="S1282" i="1" s="1"/>
  <c r="U1282" i="1"/>
  <c r="V1282" i="1"/>
  <c r="W1282" i="1" s="1"/>
  <c r="X1282" i="1"/>
  <c r="Y1282" i="1"/>
  <c r="Q1283" i="1"/>
  <c r="T1283" i="1"/>
  <c r="S1283" i="1" s="1"/>
  <c r="U1283" i="1"/>
  <c r="V1283" i="1"/>
  <c r="W1283" i="1" s="1"/>
  <c r="X1283" i="1"/>
  <c r="Y1283" i="1"/>
  <c r="Q1284" i="1"/>
  <c r="T1284" i="1"/>
  <c r="S1284" i="1" s="1"/>
  <c r="U1284" i="1"/>
  <c r="V1284" i="1"/>
  <c r="W1284" i="1" s="1"/>
  <c r="X1284" i="1"/>
  <c r="Y1284" i="1"/>
  <c r="Q1285" i="1"/>
  <c r="T1285" i="1"/>
  <c r="S1285" i="1" s="1"/>
  <c r="U1285" i="1"/>
  <c r="V1285" i="1"/>
  <c r="W1285" i="1" s="1"/>
  <c r="X1285" i="1"/>
  <c r="Y1285" i="1"/>
  <c r="Q1286" i="1"/>
  <c r="T1286" i="1"/>
  <c r="S1286" i="1" s="1"/>
  <c r="U1286" i="1"/>
  <c r="V1286" i="1"/>
  <c r="W1286" i="1" s="1"/>
  <c r="X1286" i="1"/>
  <c r="Y1286" i="1"/>
  <c r="Q1287" i="1"/>
  <c r="T1287" i="1"/>
  <c r="S1287" i="1" s="1"/>
  <c r="U1287" i="1"/>
  <c r="V1287" i="1"/>
  <c r="W1287" i="1" s="1"/>
  <c r="X1287" i="1"/>
  <c r="Y1287" i="1"/>
  <c r="Q1288" i="1"/>
  <c r="T1288" i="1"/>
  <c r="S1288" i="1" s="1"/>
  <c r="U1288" i="1"/>
  <c r="V1288" i="1"/>
  <c r="W1288" i="1" s="1"/>
  <c r="X1288" i="1"/>
  <c r="Y1288" i="1"/>
  <c r="Q1289" i="1"/>
  <c r="T1289" i="1"/>
  <c r="S1289" i="1" s="1"/>
  <c r="U1289" i="1"/>
  <c r="V1289" i="1"/>
  <c r="W1289" i="1" s="1"/>
  <c r="X1289" i="1"/>
  <c r="Y1289" i="1"/>
  <c r="Q1290" i="1"/>
  <c r="T1290" i="1"/>
  <c r="S1290" i="1" s="1"/>
  <c r="U1290" i="1"/>
  <c r="V1290" i="1"/>
  <c r="W1290" i="1" s="1"/>
  <c r="X1290" i="1"/>
  <c r="Y1290" i="1"/>
  <c r="Q1291" i="1"/>
  <c r="T1291" i="1"/>
  <c r="S1291" i="1" s="1"/>
  <c r="U1291" i="1"/>
  <c r="V1291" i="1"/>
  <c r="W1291" i="1" s="1"/>
  <c r="X1291" i="1"/>
  <c r="Y1291" i="1"/>
  <c r="Q1292" i="1"/>
  <c r="T1292" i="1"/>
  <c r="S1292" i="1" s="1"/>
  <c r="U1292" i="1"/>
  <c r="V1292" i="1"/>
  <c r="W1292" i="1" s="1"/>
  <c r="X1292" i="1"/>
  <c r="Y1292" i="1"/>
  <c r="Q1293" i="1"/>
  <c r="T1293" i="1"/>
  <c r="S1293" i="1" s="1"/>
  <c r="U1293" i="1"/>
  <c r="V1293" i="1"/>
  <c r="W1293" i="1" s="1"/>
  <c r="X1293" i="1"/>
  <c r="Y1293" i="1"/>
  <c r="Q1294" i="1"/>
  <c r="T1294" i="1"/>
  <c r="S1294" i="1" s="1"/>
  <c r="U1294" i="1"/>
  <c r="V1294" i="1"/>
  <c r="W1294" i="1" s="1"/>
  <c r="X1294" i="1"/>
  <c r="Y1294" i="1"/>
  <c r="Q1295" i="1"/>
  <c r="T1295" i="1"/>
  <c r="S1295" i="1" s="1"/>
  <c r="U1295" i="1"/>
  <c r="V1295" i="1"/>
  <c r="W1295" i="1" s="1"/>
  <c r="X1295" i="1"/>
  <c r="Y1295" i="1"/>
  <c r="Q1296" i="1"/>
  <c r="T1296" i="1"/>
  <c r="S1296" i="1" s="1"/>
  <c r="U1296" i="1"/>
  <c r="V1296" i="1"/>
  <c r="W1296" i="1" s="1"/>
  <c r="X1296" i="1"/>
  <c r="Y1296" i="1"/>
  <c r="Q1297" i="1"/>
  <c r="T1297" i="1"/>
  <c r="S1297" i="1" s="1"/>
  <c r="U1297" i="1"/>
  <c r="V1297" i="1"/>
  <c r="W1297" i="1" s="1"/>
  <c r="X1297" i="1"/>
  <c r="Y1297" i="1"/>
  <c r="Q1298" i="1"/>
  <c r="T1298" i="1"/>
  <c r="S1298" i="1" s="1"/>
  <c r="U1298" i="1"/>
  <c r="V1298" i="1"/>
  <c r="W1298" i="1" s="1"/>
  <c r="X1298" i="1"/>
  <c r="Y1298" i="1"/>
  <c r="Q1299" i="1"/>
  <c r="T1299" i="1"/>
  <c r="S1299" i="1" s="1"/>
  <c r="U1299" i="1"/>
  <c r="V1299" i="1"/>
  <c r="W1299" i="1" s="1"/>
  <c r="X1299" i="1"/>
  <c r="Y1299" i="1"/>
  <c r="Q1300" i="1"/>
  <c r="T1300" i="1"/>
  <c r="S1300" i="1" s="1"/>
  <c r="U1300" i="1"/>
  <c r="V1300" i="1"/>
  <c r="W1300" i="1" s="1"/>
  <c r="X1300" i="1"/>
  <c r="Y1300" i="1"/>
  <c r="Q1301" i="1"/>
  <c r="S1301" i="1"/>
  <c r="T1301" i="1"/>
  <c r="U1301" i="1"/>
  <c r="V1301" i="1"/>
  <c r="W1301" i="1"/>
  <c r="X1301" i="1"/>
  <c r="Y1301" i="1"/>
  <c r="Q1302" i="1"/>
  <c r="S1302" i="1"/>
  <c r="T1302" i="1"/>
  <c r="U1302" i="1"/>
  <c r="V1302" i="1"/>
  <c r="W1302" i="1"/>
  <c r="X1302" i="1"/>
  <c r="Y1302" i="1"/>
  <c r="Q1303" i="1"/>
  <c r="S1303" i="1"/>
  <c r="T1303" i="1"/>
  <c r="U1303" i="1"/>
  <c r="V1303" i="1"/>
  <c r="W1303" i="1"/>
  <c r="X1303" i="1"/>
  <c r="Y1303" i="1"/>
  <c r="Q1304" i="1"/>
  <c r="S1304" i="1"/>
  <c r="T1304" i="1"/>
  <c r="U1304" i="1"/>
  <c r="V1304" i="1"/>
  <c r="W1304" i="1"/>
  <c r="X1304" i="1"/>
  <c r="Y1304" i="1"/>
  <c r="Q1305" i="1"/>
  <c r="S1305" i="1"/>
  <c r="T1305" i="1"/>
  <c r="U1305" i="1"/>
  <c r="V1305" i="1"/>
  <c r="W1305" i="1"/>
  <c r="X1305" i="1"/>
  <c r="Y1305" i="1"/>
  <c r="Q1306" i="1"/>
  <c r="S1306" i="1"/>
  <c r="T1306" i="1"/>
  <c r="U1306" i="1"/>
  <c r="V1306" i="1"/>
  <c r="W1306" i="1"/>
  <c r="X1306" i="1"/>
  <c r="Y1306" i="1"/>
  <c r="Q1307" i="1"/>
  <c r="S1307" i="1"/>
  <c r="T1307" i="1"/>
  <c r="U1307" i="1"/>
  <c r="V1307" i="1"/>
  <c r="W1307" i="1"/>
  <c r="X1307" i="1"/>
  <c r="Y1307" i="1"/>
  <c r="Q1308" i="1"/>
  <c r="S1308" i="1"/>
  <c r="T1308" i="1"/>
  <c r="U1308" i="1"/>
  <c r="V1308" i="1"/>
  <c r="W1308" i="1"/>
  <c r="X1308" i="1"/>
  <c r="Y1308" i="1"/>
  <c r="Q1309" i="1"/>
  <c r="S1309" i="1"/>
  <c r="T1309" i="1"/>
  <c r="U1309" i="1"/>
  <c r="V1309" i="1"/>
  <c r="W1309" i="1"/>
  <c r="X1309" i="1"/>
  <c r="Y1309" i="1"/>
  <c r="Q1310" i="1"/>
  <c r="S1310" i="1"/>
  <c r="T1310" i="1"/>
  <c r="U1310" i="1"/>
  <c r="V1310" i="1"/>
  <c r="W1310" i="1"/>
  <c r="X1310" i="1"/>
  <c r="Y1310" i="1"/>
  <c r="Q1311" i="1"/>
  <c r="S1311" i="1"/>
  <c r="T1311" i="1"/>
  <c r="U1311" i="1"/>
  <c r="V1311" i="1"/>
  <c r="W1311" i="1"/>
  <c r="X1311" i="1"/>
  <c r="Y1311" i="1"/>
  <c r="Q1312" i="1"/>
  <c r="S1312" i="1"/>
  <c r="T1312" i="1"/>
  <c r="U1312" i="1"/>
  <c r="V1312" i="1"/>
  <c r="W1312" i="1"/>
  <c r="X1312" i="1"/>
  <c r="Y1312" i="1"/>
  <c r="Q1313" i="1"/>
  <c r="S1313" i="1"/>
  <c r="T1313" i="1"/>
  <c r="U1313" i="1"/>
  <c r="V1313" i="1"/>
  <c r="W1313" i="1"/>
  <c r="X1313" i="1"/>
  <c r="Y1313" i="1"/>
  <c r="Q1314" i="1"/>
  <c r="S1314" i="1"/>
  <c r="T1314" i="1"/>
  <c r="U1314" i="1"/>
  <c r="V1314" i="1"/>
  <c r="W1314" i="1"/>
  <c r="X1314" i="1"/>
  <c r="Y1314" i="1"/>
  <c r="Q1315" i="1"/>
  <c r="S1315" i="1"/>
  <c r="T1315" i="1"/>
  <c r="U1315" i="1"/>
  <c r="V1315" i="1"/>
  <c r="W1315" i="1"/>
  <c r="X1315" i="1"/>
  <c r="Y1315" i="1"/>
  <c r="Q1316" i="1"/>
  <c r="S1316" i="1"/>
  <c r="T1316" i="1"/>
  <c r="U1316" i="1"/>
  <c r="V1316" i="1"/>
  <c r="W1316" i="1"/>
  <c r="X1316" i="1"/>
  <c r="Y1316" i="1"/>
  <c r="Q1317" i="1"/>
  <c r="S1317" i="1"/>
  <c r="T1317" i="1"/>
  <c r="U1317" i="1"/>
  <c r="V1317" i="1"/>
  <c r="W1317" i="1"/>
  <c r="X1317" i="1"/>
  <c r="Y1317" i="1"/>
  <c r="Q1318" i="1"/>
  <c r="S1318" i="1"/>
  <c r="T1318" i="1"/>
  <c r="U1318" i="1"/>
  <c r="V1318" i="1"/>
  <c r="W1318" i="1"/>
  <c r="X1318" i="1"/>
  <c r="Y1318" i="1"/>
  <c r="Q1319" i="1"/>
  <c r="S1319" i="1"/>
  <c r="T1319" i="1"/>
  <c r="U1319" i="1"/>
  <c r="V1319" i="1"/>
  <c r="W1319" i="1"/>
  <c r="X1319" i="1"/>
  <c r="Y1319" i="1"/>
  <c r="Q1320" i="1"/>
  <c r="S1320" i="1"/>
  <c r="T1320" i="1"/>
  <c r="U1320" i="1"/>
  <c r="V1320" i="1"/>
  <c r="W1320" i="1"/>
  <c r="X1320" i="1"/>
  <c r="Y1320" i="1"/>
  <c r="Q1321" i="1"/>
  <c r="S1321" i="1"/>
  <c r="T1321" i="1"/>
  <c r="U1321" i="1"/>
  <c r="V1321" i="1"/>
  <c r="W1321" i="1"/>
  <c r="X1321" i="1"/>
  <c r="Y1321" i="1"/>
  <c r="Q1322" i="1"/>
  <c r="S1322" i="1"/>
  <c r="T1322" i="1"/>
  <c r="U1322" i="1"/>
  <c r="V1322" i="1"/>
  <c r="W1322" i="1"/>
  <c r="X1322" i="1"/>
  <c r="Y1322" i="1"/>
  <c r="Q1323" i="1"/>
  <c r="S1323" i="1"/>
  <c r="T1323" i="1"/>
  <c r="U1323" i="1"/>
  <c r="V1323" i="1"/>
  <c r="W1323" i="1"/>
  <c r="X1323" i="1"/>
  <c r="Y1323" i="1"/>
  <c r="Q1324" i="1"/>
  <c r="S1324" i="1"/>
  <c r="T1324" i="1"/>
  <c r="U1324" i="1"/>
  <c r="V1324" i="1"/>
  <c r="W1324" i="1"/>
  <c r="X1324" i="1"/>
  <c r="Y1324" i="1"/>
  <c r="Q1325" i="1"/>
  <c r="S1325" i="1"/>
  <c r="T1325" i="1"/>
  <c r="U1325" i="1"/>
  <c r="V1325" i="1"/>
  <c r="W1325" i="1"/>
  <c r="X1325" i="1"/>
  <c r="Y1325" i="1"/>
  <c r="Q1326" i="1"/>
  <c r="S1326" i="1"/>
  <c r="T1326" i="1"/>
  <c r="U1326" i="1"/>
  <c r="V1326" i="1"/>
  <c r="W1326" i="1"/>
  <c r="X1326" i="1"/>
  <c r="Y1326" i="1"/>
  <c r="Q1327" i="1"/>
  <c r="S1327" i="1"/>
  <c r="T1327" i="1"/>
  <c r="U1327" i="1"/>
  <c r="V1327" i="1"/>
  <c r="W1327" i="1"/>
  <c r="X1327" i="1"/>
  <c r="Y1327" i="1"/>
  <c r="Q1328" i="1"/>
  <c r="S1328" i="1"/>
  <c r="T1328" i="1"/>
  <c r="U1328" i="1"/>
  <c r="V1328" i="1"/>
  <c r="W1328" i="1"/>
  <c r="X1328" i="1"/>
  <c r="Y1328" i="1"/>
  <c r="Q1329" i="1"/>
  <c r="S1329" i="1"/>
  <c r="T1329" i="1"/>
  <c r="U1329" i="1"/>
  <c r="V1329" i="1"/>
  <c r="W1329" i="1"/>
  <c r="X1329" i="1"/>
  <c r="Y1329" i="1"/>
  <c r="Q1330" i="1"/>
  <c r="S1330" i="1"/>
  <c r="T1330" i="1"/>
  <c r="U1330" i="1"/>
  <c r="V1330" i="1"/>
  <c r="W1330" i="1"/>
  <c r="X1330" i="1"/>
  <c r="Y1330" i="1"/>
  <c r="Q1331" i="1"/>
  <c r="S1331" i="1"/>
  <c r="T1331" i="1"/>
  <c r="U1331" i="1"/>
  <c r="V1331" i="1"/>
  <c r="W1331" i="1"/>
  <c r="X1331" i="1"/>
  <c r="Y1331" i="1"/>
  <c r="Q1332" i="1"/>
  <c r="S1332" i="1"/>
  <c r="T1332" i="1"/>
  <c r="U1332" i="1"/>
  <c r="V1332" i="1"/>
  <c r="W1332" i="1"/>
  <c r="X1332" i="1"/>
  <c r="Y1332" i="1"/>
  <c r="Q1333" i="1"/>
  <c r="S1333" i="1"/>
  <c r="T1333" i="1"/>
  <c r="U1333" i="1"/>
  <c r="V1333" i="1"/>
  <c r="W1333" i="1"/>
  <c r="X1333" i="1"/>
  <c r="Y1333" i="1"/>
  <c r="Q1334" i="1"/>
  <c r="S1334" i="1"/>
  <c r="T1334" i="1"/>
  <c r="U1334" i="1"/>
  <c r="V1334" i="1"/>
  <c r="W1334" i="1"/>
  <c r="X1334" i="1"/>
  <c r="Y1334" i="1"/>
  <c r="Q1335" i="1"/>
  <c r="S1335" i="1"/>
  <c r="T1335" i="1"/>
  <c r="U1335" i="1"/>
  <c r="V1335" i="1"/>
  <c r="W1335" i="1"/>
  <c r="X1335" i="1"/>
  <c r="Y1335" i="1"/>
  <c r="Q1336" i="1"/>
  <c r="S1336" i="1"/>
  <c r="T1336" i="1"/>
  <c r="U1336" i="1"/>
  <c r="V1336" i="1"/>
  <c r="W1336" i="1"/>
  <c r="X1336" i="1"/>
  <c r="Y1336" i="1"/>
  <c r="Q1337" i="1"/>
  <c r="S1337" i="1"/>
  <c r="T1337" i="1"/>
  <c r="U1337" i="1"/>
  <c r="V1337" i="1"/>
  <c r="W1337" i="1"/>
  <c r="X1337" i="1"/>
  <c r="Y1337" i="1"/>
  <c r="Q1338" i="1"/>
  <c r="S1338" i="1"/>
  <c r="T1338" i="1"/>
  <c r="U1338" i="1"/>
  <c r="V1338" i="1"/>
  <c r="W1338" i="1"/>
  <c r="X1338" i="1"/>
  <c r="Y1338" i="1"/>
  <c r="Q1339" i="1"/>
  <c r="S1339" i="1"/>
  <c r="T1339" i="1"/>
  <c r="U1339" i="1"/>
  <c r="V1339" i="1"/>
  <c r="W1339" i="1"/>
  <c r="X1339" i="1"/>
  <c r="Y1339" i="1"/>
  <c r="Q1340" i="1"/>
  <c r="S1340" i="1"/>
  <c r="T1340" i="1"/>
  <c r="U1340" i="1"/>
  <c r="V1340" i="1"/>
  <c r="W1340" i="1"/>
  <c r="X1340" i="1"/>
  <c r="Y1340" i="1"/>
  <c r="Q1341" i="1"/>
  <c r="S1341" i="1"/>
  <c r="T1341" i="1"/>
  <c r="U1341" i="1"/>
  <c r="V1341" i="1"/>
  <c r="W1341" i="1"/>
  <c r="X1341" i="1"/>
  <c r="Y1341" i="1"/>
  <c r="Q1342" i="1"/>
  <c r="S1342" i="1"/>
  <c r="T1342" i="1"/>
  <c r="U1342" i="1"/>
  <c r="V1342" i="1"/>
  <c r="W1342" i="1"/>
  <c r="X1342" i="1"/>
  <c r="Y1342" i="1"/>
  <c r="Q1343" i="1"/>
  <c r="S1343" i="1"/>
  <c r="T1343" i="1"/>
  <c r="U1343" i="1"/>
  <c r="V1343" i="1"/>
  <c r="W1343" i="1"/>
  <c r="X1343" i="1"/>
  <c r="Y1343" i="1"/>
  <c r="Q1344" i="1"/>
  <c r="S1344" i="1"/>
  <c r="T1344" i="1"/>
  <c r="U1344" i="1"/>
  <c r="V1344" i="1"/>
  <c r="W1344" i="1"/>
  <c r="X1344" i="1"/>
  <c r="Y1344" i="1"/>
  <c r="Q1345" i="1"/>
  <c r="S1345" i="1"/>
  <c r="T1345" i="1"/>
  <c r="U1345" i="1"/>
  <c r="V1345" i="1"/>
  <c r="W1345" i="1"/>
  <c r="X1345" i="1"/>
  <c r="Y1345" i="1"/>
  <c r="Q1214" i="1"/>
  <c r="T1214" i="1"/>
  <c r="S1214" i="1" s="1"/>
  <c r="U1214" i="1"/>
  <c r="V1214" i="1"/>
  <c r="W1214" i="1" s="1"/>
  <c r="X1214" i="1"/>
  <c r="Y1214" i="1"/>
  <c r="Q1215" i="1"/>
  <c r="T1215" i="1"/>
  <c r="S1215" i="1" s="1"/>
  <c r="U1215" i="1"/>
  <c r="V1215" i="1"/>
  <c r="W1215" i="1" s="1"/>
  <c r="X1215" i="1"/>
  <c r="Y1215" i="1"/>
  <c r="M1215" i="1"/>
  <c r="O1215" i="1"/>
  <c r="N1215" i="1" s="1"/>
  <c r="P1215" i="1"/>
  <c r="M1214" i="1"/>
  <c r="O1214" i="1"/>
  <c r="N1214" i="1" s="1"/>
  <c r="P1214" i="1"/>
  <c r="M1054" i="1" l="1"/>
  <c r="O1054" i="1"/>
  <c r="N1054" i="1" s="1"/>
  <c r="P1054" i="1"/>
  <c r="Q1054" i="1"/>
  <c r="T1054" i="1"/>
  <c r="S1054" i="1" s="1"/>
  <c r="U1054" i="1"/>
  <c r="V1054" i="1"/>
  <c r="W1054" i="1" s="1"/>
  <c r="X1054" i="1"/>
  <c r="Y1054" i="1"/>
  <c r="M1055" i="1"/>
  <c r="O1055" i="1"/>
  <c r="N1055" i="1" s="1"/>
  <c r="P1055" i="1"/>
  <c r="Q1055" i="1"/>
  <c r="T1055" i="1"/>
  <c r="S1055" i="1" s="1"/>
  <c r="U1055" i="1"/>
  <c r="V1055" i="1"/>
  <c r="W1055" i="1" s="1"/>
  <c r="X1055" i="1"/>
  <c r="Y1055" i="1"/>
  <c r="M1056" i="1"/>
  <c r="O1056" i="1"/>
  <c r="N1056" i="1" s="1"/>
  <c r="P1056" i="1"/>
  <c r="Q1056" i="1"/>
  <c r="T1056" i="1"/>
  <c r="S1056" i="1" s="1"/>
  <c r="U1056" i="1"/>
  <c r="V1056" i="1"/>
  <c r="W1056" i="1" s="1"/>
  <c r="X1056" i="1"/>
  <c r="Y1056" i="1"/>
  <c r="M1057" i="1"/>
  <c r="O1057" i="1"/>
  <c r="N1057" i="1" s="1"/>
  <c r="P1057" i="1"/>
  <c r="Q1057" i="1"/>
  <c r="T1057" i="1"/>
  <c r="S1057" i="1" s="1"/>
  <c r="U1057" i="1"/>
  <c r="V1057" i="1"/>
  <c r="W1057" i="1" s="1"/>
  <c r="X1057" i="1"/>
  <c r="Y1057" i="1"/>
  <c r="M1058" i="1"/>
  <c r="O1058" i="1"/>
  <c r="N1058" i="1" s="1"/>
  <c r="P1058" i="1"/>
  <c r="Q1058" i="1"/>
  <c r="T1058" i="1"/>
  <c r="S1058" i="1" s="1"/>
  <c r="U1058" i="1"/>
  <c r="V1058" i="1"/>
  <c r="W1058" i="1" s="1"/>
  <c r="X1058" i="1"/>
  <c r="Y1058" i="1"/>
  <c r="M1059" i="1"/>
  <c r="O1059" i="1"/>
  <c r="N1059" i="1" s="1"/>
  <c r="P1059" i="1"/>
  <c r="Q1059" i="1"/>
  <c r="T1059" i="1"/>
  <c r="S1059" i="1" s="1"/>
  <c r="U1059" i="1"/>
  <c r="V1059" i="1"/>
  <c r="W1059" i="1" s="1"/>
  <c r="X1059" i="1"/>
  <c r="Y1059" i="1"/>
  <c r="M1060" i="1"/>
  <c r="O1060" i="1"/>
  <c r="N1060" i="1" s="1"/>
  <c r="P1060" i="1"/>
  <c r="Q1060" i="1"/>
  <c r="T1060" i="1"/>
  <c r="S1060" i="1" s="1"/>
  <c r="U1060" i="1"/>
  <c r="V1060" i="1"/>
  <c r="W1060" i="1" s="1"/>
  <c r="X1060" i="1"/>
  <c r="Y1060" i="1"/>
  <c r="M1061" i="1"/>
  <c r="O1061" i="1"/>
  <c r="N1061" i="1" s="1"/>
  <c r="P1061" i="1"/>
  <c r="Q1061" i="1"/>
  <c r="T1061" i="1"/>
  <c r="S1061" i="1" s="1"/>
  <c r="U1061" i="1"/>
  <c r="V1061" i="1"/>
  <c r="W1061" i="1" s="1"/>
  <c r="X1061" i="1"/>
  <c r="Y1061" i="1"/>
  <c r="M1062" i="1"/>
  <c r="O1062" i="1"/>
  <c r="N1062" i="1" s="1"/>
  <c r="P1062" i="1"/>
  <c r="Q1062" i="1"/>
  <c r="T1062" i="1"/>
  <c r="S1062" i="1" s="1"/>
  <c r="U1062" i="1"/>
  <c r="V1062" i="1"/>
  <c r="W1062" i="1" s="1"/>
  <c r="X1062" i="1"/>
  <c r="Y1062" i="1"/>
  <c r="M1063" i="1"/>
  <c r="O1063" i="1"/>
  <c r="N1063" i="1" s="1"/>
  <c r="P1063" i="1"/>
  <c r="Q1063" i="1"/>
  <c r="T1063" i="1"/>
  <c r="S1063" i="1" s="1"/>
  <c r="U1063" i="1"/>
  <c r="V1063" i="1"/>
  <c r="W1063" i="1" s="1"/>
  <c r="X1063" i="1"/>
  <c r="Y1063" i="1"/>
  <c r="M1064" i="1"/>
  <c r="O1064" i="1"/>
  <c r="N1064" i="1" s="1"/>
  <c r="P1064" i="1"/>
  <c r="Q1064" i="1"/>
  <c r="T1064" i="1"/>
  <c r="S1064" i="1" s="1"/>
  <c r="U1064" i="1"/>
  <c r="V1064" i="1"/>
  <c r="W1064" i="1" s="1"/>
  <c r="X1064" i="1"/>
  <c r="Y1064" i="1"/>
  <c r="M1065" i="1"/>
  <c r="O1065" i="1"/>
  <c r="N1065" i="1" s="1"/>
  <c r="P1065" i="1"/>
  <c r="Q1065" i="1"/>
  <c r="T1065" i="1"/>
  <c r="S1065" i="1" s="1"/>
  <c r="U1065" i="1"/>
  <c r="V1065" i="1"/>
  <c r="W1065" i="1" s="1"/>
  <c r="X1065" i="1"/>
  <c r="Y1065" i="1"/>
  <c r="M1066" i="1"/>
  <c r="O1066" i="1"/>
  <c r="N1066" i="1" s="1"/>
  <c r="P1066" i="1"/>
  <c r="Q1066" i="1"/>
  <c r="T1066" i="1"/>
  <c r="S1066" i="1" s="1"/>
  <c r="U1066" i="1"/>
  <c r="V1066" i="1"/>
  <c r="W1066" i="1" s="1"/>
  <c r="X1066" i="1"/>
  <c r="Y1066" i="1"/>
  <c r="M1067" i="1"/>
  <c r="O1067" i="1"/>
  <c r="N1067" i="1" s="1"/>
  <c r="P1067" i="1"/>
  <c r="Q1067" i="1"/>
  <c r="T1067" i="1"/>
  <c r="S1067" i="1" s="1"/>
  <c r="U1067" i="1"/>
  <c r="V1067" i="1"/>
  <c r="W1067" i="1" s="1"/>
  <c r="X1067" i="1"/>
  <c r="Y1067" i="1"/>
  <c r="M1068" i="1"/>
  <c r="O1068" i="1"/>
  <c r="N1068" i="1" s="1"/>
  <c r="P1068" i="1"/>
  <c r="Q1068" i="1"/>
  <c r="T1068" i="1"/>
  <c r="S1068" i="1" s="1"/>
  <c r="U1068" i="1"/>
  <c r="V1068" i="1"/>
  <c r="W1068" i="1" s="1"/>
  <c r="X1068" i="1"/>
  <c r="Y1068" i="1"/>
  <c r="M1069" i="1"/>
  <c r="O1069" i="1"/>
  <c r="N1069" i="1" s="1"/>
  <c r="P1069" i="1"/>
  <c r="Q1069" i="1"/>
  <c r="T1069" i="1"/>
  <c r="S1069" i="1" s="1"/>
  <c r="U1069" i="1"/>
  <c r="V1069" i="1"/>
  <c r="W1069" i="1" s="1"/>
  <c r="X1069" i="1"/>
  <c r="Y1069" i="1"/>
  <c r="M1070" i="1"/>
  <c r="O1070" i="1"/>
  <c r="N1070" i="1" s="1"/>
  <c r="P1070" i="1"/>
  <c r="Q1070" i="1"/>
  <c r="T1070" i="1"/>
  <c r="S1070" i="1" s="1"/>
  <c r="U1070" i="1"/>
  <c r="V1070" i="1"/>
  <c r="W1070" i="1" s="1"/>
  <c r="X1070" i="1"/>
  <c r="Y1070" i="1"/>
  <c r="M1071" i="1"/>
  <c r="O1071" i="1"/>
  <c r="N1071" i="1" s="1"/>
  <c r="P1071" i="1"/>
  <c r="Q1071" i="1"/>
  <c r="T1071" i="1"/>
  <c r="S1071" i="1" s="1"/>
  <c r="U1071" i="1"/>
  <c r="V1071" i="1"/>
  <c r="W1071" i="1" s="1"/>
  <c r="X1071" i="1"/>
  <c r="Y1071" i="1"/>
  <c r="M1072" i="1"/>
  <c r="O1072" i="1"/>
  <c r="N1072" i="1" s="1"/>
  <c r="P1072" i="1"/>
  <c r="Q1072" i="1"/>
  <c r="T1072" i="1"/>
  <c r="S1072" i="1" s="1"/>
  <c r="U1072" i="1"/>
  <c r="V1072" i="1"/>
  <c r="W1072" i="1" s="1"/>
  <c r="X1072" i="1"/>
  <c r="Y1072" i="1"/>
  <c r="M1073" i="1"/>
  <c r="O1073" i="1"/>
  <c r="N1073" i="1" s="1"/>
  <c r="P1073" i="1"/>
  <c r="Q1073" i="1"/>
  <c r="T1073" i="1"/>
  <c r="S1073" i="1" s="1"/>
  <c r="U1073" i="1"/>
  <c r="V1073" i="1"/>
  <c r="W1073" i="1" s="1"/>
  <c r="X1073" i="1"/>
  <c r="Y1073" i="1"/>
  <c r="M1074" i="1"/>
  <c r="O1074" i="1"/>
  <c r="N1074" i="1" s="1"/>
  <c r="P1074" i="1"/>
  <c r="Q1074" i="1"/>
  <c r="T1074" i="1"/>
  <c r="S1074" i="1" s="1"/>
  <c r="U1074" i="1"/>
  <c r="V1074" i="1"/>
  <c r="W1074" i="1" s="1"/>
  <c r="X1074" i="1"/>
  <c r="Y1074" i="1"/>
  <c r="M1075" i="1"/>
  <c r="O1075" i="1"/>
  <c r="N1075" i="1" s="1"/>
  <c r="P1075" i="1"/>
  <c r="Q1075" i="1"/>
  <c r="T1075" i="1"/>
  <c r="S1075" i="1" s="1"/>
  <c r="U1075" i="1"/>
  <c r="V1075" i="1"/>
  <c r="W1075" i="1" s="1"/>
  <c r="X1075" i="1"/>
  <c r="Y1075" i="1"/>
  <c r="M1076" i="1"/>
  <c r="O1076" i="1"/>
  <c r="N1076" i="1" s="1"/>
  <c r="P1076" i="1"/>
  <c r="Q1076" i="1"/>
  <c r="T1076" i="1"/>
  <c r="S1076" i="1" s="1"/>
  <c r="U1076" i="1"/>
  <c r="V1076" i="1"/>
  <c r="W1076" i="1" s="1"/>
  <c r="X1076" i="1"/>
  <c r="Y1076" i="1"/>
  <c r="M1077" i="1"/>
  <c r="O1077" i="1"/>
  <c r="N1077" i="1" s="1"/>
  <c r="P1077" i="1"/>
  <c r="Q1077" i="1"/>
  <c r="T1077" i="1"/>
  <c r="S1077" i="1" s="1"/>
  <c r="U1077" i="1"/>
  <c r="V1077" i="1"/>
  <c r="W1077" i="1" s="1"/>
  <c r="X1077" i="1"/>
  <c r="Y1077" i="1"/>
  <c r="M1078" i="1"/>
  <c r="O1078" i="1"/>
  <c r="N1078" i="1" s="1"/>
  <c r="P1078" i="1"/>
  <c r="Q1078" i="1"/>
  <c r="T1078" i="1"/>
  <c r="S1078" i="1" s="1"/>
  <c r="U1078" i="1"/>
  <c r="V1078" i="1"/>
  <c r="W1078" i="1" s="1"/>
  <c r="X1078" i="1"/>
  <c r="Y1078" i="1"/>
  <c r="M1079" i="1"/>
  <c r="O1079" i="1"/>
  <c r="N1079" i="1" s="1"/>
  <c r="P1079" i="1"/>
  <c r="Q1079" i="1"/>
  <c r="T1079" i="1"/>
  <c r="S1079" i="1" s="1"/>
  <c r="U1079" i="1"/>
  <c r="V1079" i="1"/>
  <c r="W1079" i="1" s="1"/>
  <c r="X1079" i="1"/>
  <c r="Y1079" i="1"/>
  <c r="M1080" i="1"/>
  <c r="O1080" i="1"/>
  <c r="N1080" i="1" s="1"/>
  <c r="P1080" i="1"/>
  <c r="Q1080" i="1"/>
  <c r="T1080" i="1"/>
  <c r="S1080" i="1" s="1"/>
  <c r="U1080" i="1"/>
  <c r="V1080" i="1"/>
  <c r="W1080" i="1" s="1"/>
  <c r="X1080" i="1"/>
  <c r="Y1080" i="1"/>
  <c r="M1081" i="1"/>
  <c r="O1081" i="1"/>
  <c r="N1081" i="1" s="1"/>
  <c r="P1081" i="1"/>
  <c r="Q1081" i="1"/>
  <c r="T1081" i="1"/>
  <c r="S1081" i="1" s="1"/>
  <c r="U1081" i="1"/>
  <c r="V1081" i="1"/>
  <c r="W1081" i="1" s="1"/>
  <c r="X1081" i="1"/>
  <c r="Y1081" i="1"/>
  <c r="M1082" i="1"/>
  <c r="O1082" i="1"/>
  <c r="N1082" i="1" s="1"/>
  <c r="P1082" i="1"/>
  <c r="Q1082" i="1"/>
  <c r="T1082" i="1"/>
  <c r="S1082" i="1" s="1"/>
  <c r="U1082" i="1"/>
  <c r="V1082" i="1"/>
  <c r="W1082" i="1"/>
  <c r="X1082" i="1"/>
  <c r="Y1082" i="1"/>
  <c r="M1083" i="1"/>
  <c r="O1083" i="1"/>
  <c r="N1083" i="1" s="1"/>
  <c r="P1083" i="1"/>
  <c r="Q1083" i="1"/>
  <c r="T1083" i="1"/>
  <c r="S1083" i="1" s="1"/>
  <c r="U1083" i="1"/>
  <c r="V1083" i="1"/>
  <c r="W1083" i="1"/>
  <c r="X1083" i="1"/>
  <c r="Y1083" i="1"/>
  <c r="M1084" i="1"/>
  <c r="O1084" i="1"/>
  <c r="N1084" i="1" s="1"/>
  <c r="P1084" i="1"/>
  <c r="Q1084" i="1"/>
  <c r="T1084" i="1"/>
  <c r="S1084" i="1" s="1"/>
  <c r="U1084" i="1"/>
  <c r="V1084" i="1"/>
  <c r="W1084" i="1" s="1"/>
  <c r="X1084" i="1"/>
  <c r="Y1084" i="1"/>
  <c r="M1085" i="1"/>
  <c r="O1085" i="1"/>
  <c r="N1085" i="1" s="1"/>
  <c r="P1085" i="1"/>
  <c r="Q1085" i="1"/>
  <c r="T1085" i="1"/>
  <c r="S1085" i="1" s="1"/>
  <c r="U1085" i="1"/>
  <c r="V1085" i="1"/>
  <c r="W1085" i="1" s="1"/>
  <c r="X1085" i="1"/>
  <c r="Y1085" i="1"/>
  <c r="M1086" i="1"/>
  <c r="O1086" i="1"/>
  <c r="N1086" i="1" s="1"/>
  <c r="P1086" i="1"/>
  <c r="Q1086" i="1"/>
  <c r="T1086" i="1"/>
  <c r="S1086" i="1" s="1"/>
  <c r="U1086" i="1"/>
  <c r="V1086" i="1"/>
  <c r="W1086" i="1" s="1"/>
  <c r="X1086" i="1"/>
  <c r="Y1086" i="1"/>
  <c r="M1087" i="1"/>
  <c r="O1087" i="1"/>
  <c r="N1087" i="1" s="1"/>
  <c r="P1087" i="1"/>
  <c r="Q1087" i="1"/>
  <c r="T1087" i="1"/>
  <c r="S1087" i="1" s="1"/>
  <c r="U1087" i="1"/>
  <c r="V1087" i="1"/>
  <c r="W1087" i="1" s="1"/>
  <c r="X1087" i="1"/>
  <c r="Y1087" i="1"/>
  <c r="M1088" i="1"/>
  <c r="O1088" i="1"/>
  <c r="N1088" i="1" s="1"/>
  <c r="P1088" i="1"/>
  <c r="Q1088" i="1"/>
  <c r="T1088" i="1"/>
  <c r="S1088" i="1" s="1"/>
  <c r="U1088" i="1"/>
  <c r="V1088" i="1"/>
  <c r="W1088" i="1" s="1"/>
  <c r="X1088" i="1"/>
  <c r="Y1088" i="1"/>
  <c r="M1089" i="1"/>
  <c r="O1089" i="1"/>
  <c r="N1089" i="1" s="1"/>
  <c r="P1089" i="1"/>
  <c r="Q1089" i="1"/>
  <c r="T1089" i="1"/>
  <c r="S1089" i="1" s="1"/>
  <c r="U1089" i="1"/>
  <c r="V1089" i="1"/>
  <c r="W1089" i="1" s="1"/>
  <c r="X1089" i="1"/>
  <c r="Y1089" i="1"/>
  <c r="M1090" i="1"/>
  <c r="O1090" i="1"/>
  <c r="N1090" i="1" s="1"/>
  <c r="P1090" i="1"/>
  <c r="Q1090" i="1"/>
  <c r="T1090" i="1"/>
  <c r="S1090" i="1" s="1"/>
  <c r="U1090" i="1"/>
  <c r="V1090" i="1"/>
  <c r="W1090" i="1" s="1"/>
  <c r="X1090" i="1"/>
  <c r="Y1090" i="1"/>
  <c r="M1091" i="1"/>
  <c r="O1091" i="1"/>
  <c r="N1091" i="1" s="1"/>
  <c r="P1091" i="1"/>
  <c r="Q1091" i="1"/>
  <c r="T1091" i="1"/>
  <c r="S1091" i="1" s="1"/>
  <c r="U1091" i="1"/>
  <c r="V1091" i="1"/>
  <c r="W1091" i="1" s="1"/>
  <c r="X1091" i="1"/>
  <c r="Y1091" i="1"/>
  <c r="M1092" i="1"/>
  <c r="O1092" i="1"/>
  <c r="N1092" i="1" s="1"/>
  <c r="P1092" i="1"/>
  <c r="Q1092" i="1"/>
  <c r="T1092" i="1"/>
  <c r="S1092" i="1" s="1"/>
  <c r="U1092" i="1"/>
  <c r="V1092" i="1"/>
  <c r="W1092" i="1" s="1"/>
  <c r="X1092" i="1"/>
  <c r="Y1092" i="1"/>
  <c r="M1093" i="1"/>
  <c r="O1093" i="1"/>
  <c r="N1093" i="1" s="1"/>
  <c r="P1093" i="1"/>
  <c r="Q1093" i="1"/>
  <c r="T1093" i="1"/>
  <c r="S1093" i="1" s="1"/>
  <c r="U1093" i="1"/>
  <c r="V1093" i="1"/>
  <c r="W1093" i="1" s="1"/>
  <c r="X1093" i="1"/>
  <c r="Y1093" i="1"/>
  <c r="M1094" i="1"/>
  <c r="O1094" i="1"/>
  <c r="N1094" i="1" s="1"/>
  <c r="P1094" i="1"/>
  <c r="Q1094" i="1"/>
  <c r="T1094" i="1"/>
  <c r="S1094" i="1" s="1"/>
  <c r="U1094" i="1"/>
  <c r="V1094" i="1"/>
  <c r="W1094" i="1" s="1"/>
  <c r="X1094" i="1"/>
  <c r="Y1094" i="1"/>
  <c r="M1095" i="1"/>
  <c r="O1095" i="1"/>
  <c r="N1095" i="1" s="1"/>
  <c r="P1095" i="1"/>
  <c r="Q1095" i="1"/>
  <c r="T1095" i="1"/>
  <c r="S1095" i="1" s="1"/>
  <c r="U1095" i="1"/>
  <c r="V1095" i="1"/>
  <c r="W1095" i="1" s="1"/>
  <c r="X1095" i="1"/>
  <c r="Y1095" i="1"/>
  <c r="M1096" i="1"/>
  <c r="O1096" i="1"/>
  <c r="N1096" i="1" s="1"/>
  <c r="P1096" i="1"/>
  <c r="Q1096" i="1"/>
  <c r="T1096" i="1"/>
  <c r="S1096" i="1" s="1"/>
  <c r="U1096" i="1"/>
  <c r="V1096" i="1"/>
  <c r="W1096" i="1" s="1"/>
  <c r="X1096" i="1"/>
  <c r="Y1096" i="1"/>
  <c r="M1097" i="1"/>
  <c r="O1097" i="1"/>
  <c r="N1097" i="1" s="1"/>
  <c r="P1097" i="1"/>
  <c r="Q1097" i="1"/>
  <c r="T1097" i="1"/>
  <c r="S1097" i="1" s="1"/>
  <c r="U1097" i="1"/>
  <c r="V1097" i="1"/>
  <c r="W1097" i="1" s="1"/>
  <c r="X1097" i="1"/>
  <c r="Y1097" i="1"/>
  <c r="M1098" i="1"/>
  <c r="O1098" i="1"/>
  <c r="N1098" i="1" s="1"/>
  <c r="P1098" i="1"/>
  <c r="Q1098" i="1"/>
  <c r="T1098" i="1"/>
  <c r="S1098" i="1" s="1"/>
  <c r="U1098" i="1"/>
  <c r="V1098" i="1"/>
  <c r="W1098" i="1" s="1"/>
  <c r="X1098" i="1"/>
  <c r="Y1098" i="1"/>
  <c r="M1099" i="1"/>
  <c r="O1099" i="1"/>
  <c r="N1099" i="1" s="1"/>
  <c r="P1099" i="1"/>
  <c r="Q1099" i="1"/>
  <c r="T1099" i="1"/>
  <c r="S1099" i="1" s="1"/>
  <c r="U1099" i="1"/>
  <c r="V1099" i="1"/>
  <c r="W1099" i="1" s="1"/>
  <c r="X1099" i="1"/>
  <c r="Y1099" i="1"/>
  <c r="M1100" i="1"/>
  <c r="O1100" i="1"/>
  <c r="N1100" i="1" s="1"/>
  <c r="P1100" i="1"/>
  <c r="Q1100" i="1"/>
  <c r="T1100" i="1"/>
  <c r="S1100" i="1" s="1"/>
  <c r="U1100" i="1"/>
  <c r="V1100" i="1"/>
  <c r="W1100" i="1" s="1"/>
  <c r="X1100" i="1"/>
  <c r="Y1100" i="1"/>
  <c r="M1101" i="1"/>
  <c r="O1101" i="1"/>
  <c r="N1101" i="1" s="1"/>
  <c r="P1101" i="1"/>
  <c r="Q1101" i="1"/>
  <c r="T1101" i="1"/>
  <c r="S1101" i="1" s="1"/>
  <c r="U1101" i="1"/>
  <c r="V1101" i="1"/>
  <c r="W1101" i="1" s="1"/>
  <c r="X1101" i="1"/>
  <c r="Y1101" i="1"/>
  <c r="M1102" i="1"/>
  <c r="O1102" i="1"/>
  <c r="N1102" i="1" s="1"/>
  <c r="P1102" i="1"/>
  <c r="Q1102" i="1"/>
  <c r="T1102" i="1"/>
  <c r="S1102" i="1" s="1"/>
  <c r="U1102" i="1"/>
  <c r="V1102" i="1"/>
  <c r="W1102" i="1" s="1"/>
  <c r="X1102" i="1"/>
  <c r="Y1102" i="1"/>
  <c r="M1103" i="1"/>
  <c r="O1103" i="1"/>
  <c r="N1103" i="1" s="1"/>
  <c r="P1103" i="1"/>
  <c r="Q1103" i="1"/>
  <c r="T1103" i="1"/>
  <c r="S1103" i="1" s="1"/>
  <c r="U1103" i="1"/>
  <c r="V1103" i="1"/>
  <c r="W1103" i="1" s="1"/>
  <c r="X1103" i="1"/>
  <c r="Y1103" i="1"/>
  <c r="M1104" i="1"/>
  <c r="O1104" i="1"/>
  <c r="N1104" i="1" s="1"/>
  <c r="P1104" i="1"/>
  <c r="Q1104" i="1"/>
  <c r="T1104" i="1"/>
  <c r="S1104" i="1" s="1"/>
  <c r="U1104" i="1"/>
  <c r="V1104" i="1"/>
  <c r="W1104" i="1" s="1"/>
  <c r="X1104" i="1"/>
  <c r="Y1104" i="1"/>
  <c r="M1105" i="1"/>
  <c r="O1105" i="1"/>
  <c r="N1105" i="1" s="1"/>
  <c r="P1105" i="1"/>
  <c r="Q1105" i="1"/>
  <c r="T1105" i="1"/>
  <c r="S1105" i="1" s="1"/>
  <c r="U1105" i="1"/>
  <c r="V1105" i="1"/>
  <c r="W1105" i="1" s="1"/>
  <c r="X1105" i="1"/>
  <c r="Y1105" i="1"/>
  <c r="M1106" i="1"/>
  <c r="O1106" i="1"/>
  <c r="N1106" i="1" s="1"/>
  <c r="P1106" i="1"/>
  <c r="Q1106" i="1"/>
  <c r="T1106" i="1"/>
  <c r="S1106" i="1" s="1"/>
  <c r="U1106" i="1"/>
  <c r="V1106" i="1"/>
  <c r="W1106" i="1" s="1"/>
  <c r="X1106" i="1"/>
  <c r="Y1106" i="1"/>
  <c r="M1107" i="1"/>
  <c r="O1107" i="1"/>
  <c r="N1107" i="1" s="1"/>
  <c r="P1107" i="1"/>
  <c r="Q1107" i="1"/>
  <c r="T1107" i="1"/>
  <c r="S1107" i="1" s="1"/>
  <c r="U1107" i="1"/>
  <c r="V1107" i="1"/>
  <c r="W1107" i="1" s="1"/>
  <c r="X1107" i="1"/>
  <c r="Y1107" i="1"/>
  <c r="M1108" i="1"/>
  <c r="O1108" i="1"/>
  <c r="N1108" i="1" s="1"/>
  <c r="P1108" i="1"/>
  <c r="Q1108" i="1"/>
  <c r="T1108" i="1"/>
  <c r="S1108" i="1" s="1"/>
  <c r="U1108" i="1"/>
  <c r="V1108" i="1"/>
  <c r="W1108" i="1" s="1"/>
  <c r="X1108" i="1"/>
  <c r="Y1108" i="1"/>
  <c r="M1109" i="1"/>
  <c r="O1109" i="1"/>
  <c r="N1109" i="1" s="1"/>
  <c r="P1109" i="1"/>
  <c r="Q1109" i="1"/>
  <c r="T1109" i="1"/>
  <c r="S1109" i="1" s="1"/>
  <c r="U1109" i="1"/>
  <c r="V1109" i="1"/>
  <c r="W1109" i="1" s="1"/>
  <c r="X1109" i="1"/>
  <c r="Y1109" i="1"/>
  <c r="M1110" i="1"/>
  <c r="O1110" i="1"/>
  <c r="N1110" i="1" s="1"/>
  <c r="P1110" i="1"/>
  <c r="Q1110" i="1"/>
  <c r="T1110" i="1"/>
  <c r="S1110" i="1" s="1"/>
  <c r="U1110" i="1"/>
  <c r="V1110" i="1"/>
  <c r="W1110" i="1" s="1"/>
  <c r="X1110" i="1"/>
  <c r="Y1110" i="1"/>
  <c r="M1111" i="1"/>
  <c r="O1111" i="1"/>
  <c r="N1111" i="1" s="1"/>
  <c r="P1111" i="1"/>
  <c r="Q1111" i="1"/>
  <c r="T1111" i="1"/>
  <c r="S1111" i="1" s="1"/>
  <c r="U1111" i="1"/>
  <c r="V1111" i="1"/>
  <c r="W1111" i="1" s="1"/>
  <c r="X1111" i="1"/>
  <c r="Y1111" i="1"/>
  <c r="M1112" i="1"/>
  <c r="O1112" i="1"/>
  <c r="N1112" i="1" s="1"/>
  <c r="P1112" i="1"/>
  <c r="Q1112" i="1"/>
  <c r="T1112" i="1"/>
  <c r="S1112" i="1" s="1"/>
  <c r="U1112" i="1"/>
  <c r="V1112" i="1"/>
  <c r="W1112" i="1" s="1"/>
  <c r="X1112" i="1"/>
  <c r="Y1112" i="1"/>
  <c r="M1113" i="1"/>
  <c r="O1113" i="1"/>
  <c r="N1113" i="1" s="1"/>
  <c r="P1113" i="1"/>
  <c r="Q1113" i="1"/>
  <c r="T1113" i="1"/>
  <c r="S1113" i="1" s="1"/>
  <c r="U1113" i="1"/>
  <c r="V1113" i="1"/>
  <c r="W1113" i="1" s="1"/>
  <c r="X1113" i="1"/>
  <c r="Y1113" i="1"/>
  <c r="M1114" i="1"/>
  <c r="O1114" i="1"/>
  <c r="N1114" i="1" s="1"/>
  <c r="P1114" i="1"/>
  <c r="Q1114" i="1"/>
  <c r="T1114" i="1"/>
  <c r="S1114" i="1" s="1"/>
  <c r="U1114" i="1"/>
  <c r="V1114" i="1"/>
  <c r="W1114" i="1" s="1"/>
  <c r="X1114" i="1"/>
  <c r="Y1114" i="1"/>
  <c r="M1115" i="1"/>
  <c r="O1115" i="1"/>
  <c r="N1115" i="1" s="1"/>
  <c r="P1115" i="1"/>
  <c r="Q1115" i="1"/>
  <c r="T1115" i="1"/>
  <c r="S1115" i="1" s="1"/>
  <c r="U1115" i="1"/>
  <c r="V1115" i="1"/>
  <c r="W1115" i="1" s="1"/>
  <c r="X1115" i="1"/>
  <c r="Y1115" i="1"/>
  <c r="M1116" i="1"/>
  <c r="O1116" i="1"/>
  <c r="N1116" i="1" s="1"/>
  <c r="P1116" i="1"/>
  <c r="Q1116" i="1"/>
  <c r="T1116" i="1"/>
  <c r="S1116" i="1" s="1"/>
  <c r="U1116" i="1"/>
  <c r="V1116" i="1"/>
  <c r="W1116" i="1" s="1"/>
  <c r="X1116" i="1"/>
  <c r="Y1116" i="1"/>
  <c r="M1117" i="1"/>
  <c r="O1117" i="1"/>
  <c r="N1117" i="1" s="1"/>
  <c r="P1117" i="1"/>
  <c r="Q1117" i="1"/>
  <c r="T1117" i="1"/>
  <c r="S1117" i="1" s="1"/>
  <c r="U1117" i="1"/>
  <c r="V1117" i="1"/>
  <c r="W1117" i="1" s="1"/>
  <c r="X1117" i="1"/>
  <c r="Y1117" i="1"/>
  <c r="M1118" i="1"/>
  <c r="O1118" i="1"/>
  <c r="N1118" i="1" s="1"/>
  <c r="P1118" i="1"/>
  <c r="Q1118" i="1"/>
  <c r="T1118" i="1"/>
  <c r="S1118" i="1" s="1"/>
  <c r="U1118" i="1"/>
  <c r="V1118" i="1"/>
  <c r="W1118" i="1" s="1"/>
  <c r="X1118" i="1"/>
  <c r="Y1118" i="1"/>
  <c r="M1119" i="1"/>
  <c r="O1119" i="1"/>
  <c r="N1119" i="1" s="1"/>
  <c r="P1119" i="1"/>
  <c r="Q1119" i="1"/>
  <c r="T1119" i="1"/>
  <c r="S1119" i="1" s="1"/>
  <c r="U1119" i="1"/>
  <c r="V1119" i="1"/>
  <c r="W1119" i="1" s="1"/>
  <c r="X1119" i="1"/>
  <c r="Y1119" i="1"/>
  <c r="M1120" i="1"/>
  <c r="O1120" i="1"/>
  <c r="N1120" i="1" s="1"/>
  <c r="P1120" i="1"/>
  <c r="Q1120" i="1"/>
  <c r="T1120" i="1"/>
  <c r="S1120" i="1" s="1"/>
  <c r="U1120" i="1"/>
  <c r="V1120" i="1"/>
  <c r="W1120" i="1" s="1"/>
  <c r="X1120" i="1"/>
  <c r="Y1120" i="1"/>
  <c r="M1121" i="1"/>
  <c r="O1121" i="1"/>
  <c r="N1121" i="1" s="1"/>
  <c r="P1121" i="1"/>
  <c r="Q1121" i="1"/>
  <c r="T1121" i="1"/>
  <c r="S1121" i="1" s="1"/>
  <c r="U1121" i="1"/>
  <c r="V1121" i="1"/>
  <c r="W1121" i="1" s="1"/>
  <c r="X1121" i="1"/>
  <c r="Y1121" i="1"/>
  <c r="M1122" i="1"/>
  <c r="O1122" i="1"/>
  <c r="N1122" i="1" s="1"/>
  <c r="P1122" i="1"/>
  <c r="Q1122" i="1"/>
  <c r="T1122" i="1"/>
  <c r="S1122" i="1" s="1"/>
  <c r="U1122" i="1"/>
  <c r="V1122" i="1"/>
  <c r="W1122" i="1" s="1"/>
  <c r="X1122" i="1"/>
  <c r="Y1122" i="1"/>
  <c r="M1123" i="1"/>
  <c r="O1123" i="1"/>
  <c r="N1123" i="1" s="1"/>
  <c r="P1123" i="1"/>
  <c r="Q1123" i="1"/>
  <c r="T1123" i="1"/>
  <c r="S1123" i="1" s="1"/>
  <c r="U1123" i="1"/>
  <c r="V1123" i="1"/>
  <c r="W1123" i="1" s="1"/>
  <c r="X1123" i="1"/>
  <c r="Y1123" i="1"/>
  <c r="M1124" i="1"/>
  <c r="O1124" i="1"/>
  <c r="N1124" i="1" s="1"/>
  <c r="P1124" i="1"/>
  <c r="Q1124" i="1"/>
  <c r="T1124" i="1"/>
  <c r="S1124" i="1" s="1"/>
  <c r="U1124" i="1"/>
  <c r="V1124" i="1"/>
  <c r="W1124" i="1" s="1"/>
  <c r="X1124" i="1"/>
  <c r="Y1124" i="1"/>
  <c r="M1125" i="1"/>
  <c r="O1125" i="1"/>
  <c r="N1125" i="1" s="1"/>
  <c r="P1125" i="1"/>
  <c r="Q1125" i="1"/>
  <c r="T1125" i="1"/>
  <c r="S1125" i="1" s="1"/>
  <c r="U1125" i="1"/>
  <c r="V1125" i="1"/>
  <c r="W1125" i="1" s="1"/>
  <c r="X1125" i="1"/>
  <c r="Y1125" i="1"/>
  <c r="M1126" i="1"/>
  <c r="O1126" i="1"/>
  <c r="N1126" i="1" s="1"/>
  <c r="P1126" i="1"/>
  <c r="Q1126" i="1"/>
  <c r="T1126" i="1"/>
  <c r="S1126" i="1" s="1"/>
  <c r="U1126" i="1"/>
  <c r="V1126" i="1"/>
  <c r="W1126" i="1" s="1"/>
  <c r="X1126" i="1"/>
  <c r="Y1126" i="1"/>
  <c r="M1127" i="1"/>
  <c r="O1127" i="1"/>
  <c r="N1127" i="1" s="1"/>
  <c r="P1127" i="1"/>
  <c r="Q1127" i="1"/>
  <c r="T1127" i="1"/>
  <c r="S1127" i="1" s="1"/>
  <c r="U1127" i="1"/>
  <c r="V1127" i="1"/>
  <c r="W1127" i="1" s="1"/>
  <c r="X1127" i="1"/>
  <c r="Y1127" i="1"/>
  <c r="M1128" i="1"/>
  <c r="O1128" i="1"/>
  <c r="N1128" i="1" s="1"/>
  <c r="P1128" i="1"/>
  <c r="Q1128" i="1"/>
  <c r="T1128" i="1"/>
  <c r="S1128" i="1" s="1"/>
  <c r="U1128" i="1"/>
  <c r="V1128" i="1"/>
  <c r="W1128" i="1" s="1"/>
  <c r="X1128" i="1"/>
  <c r="Y1128" i="1"/>
  <c r="M1129" i="1"/>
  <c r="O1129" i="1"/>
  <c r="N1129" i="1" s="1"/>
  <c r="P1129" i="1"/>
  <c r="Q1129" i="1"/>
  <c r="T1129" i="1"/>
  <c r="S1129" i="1" s="1"/>
  <c r="U1129" i="1"/>
  <c r="V1129" i="1"/>
  <c r="W1129" i="1" s="1"/>
  <c r="X1129" i="1"/>
  <c r="Y1129" i="1"/>
  <c r="M1130" i="1"/>
  <c r="O1130" i="1"/>
  <c r="N1130" i="1" s="1"/>
  <c r="P1130" i="1"/>
  <c r="Q1130" i="1"/>
  <c r="T1130" i="1"/>
  <c r="S1130" i="1" s="1"/>
  <c r="U1130" i="1"/>
  <c r="V1130" i="1"/>
  <c r="W1130" i="1" s="1"/>
  <c r="X1130" i="1"/>
  <c r="Y1130" i="1"/>
  <c r="M1131" i="1"/>
  <c r="O1131" i="1"/>
  <c r="N1131" i="1" s="1"/>
  <c r="P1131" i="1"/>
  <c r="Q1131" i="1"/>
  <c r="T1131" i="1"/>
  <c r="S1131" i="1" s="1"/>
  <c r="U1131" i="1"/>
  <c r="V1131" i="1"/>
  <c r="W1131" i="1" s="1"/>
  <c r="X1131" i="1"/>
  <c r="Y1131" i="1"/>
  <c r="M1132" i="1"/>
  <c r="O1132" i="1"/>
  <c r="N1132" i="1" s="1"/>
  <c r="P1132" i="1"/>
  <c r="Q1132" i="1"/>
  <c r="T1132" i="1"/>
  <c r="S1132" i="1" s="1"/>
  <c r="U1132" i="1"/>
  <c r="V1132" i="1"/>
  <c r="W1132" i="1" s="1"/>
  <c r="X1132" i="1"/>
  <c r="Y1132" i="1"/>
  <c r="M1133" i="1"/>
  <c r="O1133" i="1"/>
  <c r="N1133" i="1" s="1"/>
  <c r="P1133" i="1"/>
  <c r="Q1133" i="1"/>
  <c r="T1133" i="1"/>
  <c r="S1133" i="1" s="1"/>
  <c r="U1133" i="1"/>
  <c r="V1133" i="1"/>
  <c r="W1133" i="1" s="1"/>
  <c r="X1133" i="1"/>
  <c r="Y1133" i="1"/>
  <c r="M1134" i="1"/>
  <c r="O1134" i="1"/>
  <c r="N1134" i="1" s="1"/>
  <c r="P1134" i="1"/>
  <c r="Q1134" i="1"/>
  <c r="T1134" i="1"/>
  <c r="S1134" i="1" s="1"/>
  <c r="U1134" i="1"/>
  <c r="V1134" i="1"/>
  <c r="W1134" i="1" s="1"/>
  <c r="X1134" i="1"/>
  <c r="Y1134" i="1"/>
  <c r="M1135" i="1"/>
  <c r="O1135" i="1"/>
  <c r="N1135" i="1" s="1"/>
  <c r="P1135" i="1"/>
  <c r="Q1135" i="1"/>
  <c r="T1135" i="1"/>
  <c r="S1135" i="1" s="1"/>
  <c r="U1135" i="1"/>
  <c r="V1135" i="1"/>
  <c r="W1135" i="1" s="1"/>
  <c r="X1135" i="1"/>
  <c r="Y1135" i="1"/>
  <c r="M1136" i="1"/>
  <c r="O1136" i="1"/>
  <c r="N1136" i="1" s="1"/>
  <c r="P1136" i="1"/>
  <c r="Q1136" i="1"/>
  <c r="T1136" i="1"/>
  <c r="S1136" i="1" s="1"/>
  <c r="U1136" i="1"/>
  <c r="V1136" i="1"/>
  <c r="W1136" i="1" s="1"/>
  <c r="X1136" i="1"/>
  <c r="Y1136" i="1"/>
  <c r="M1137" i="1"/>
  <c r="O1137" i="1"/>
  <c r="N1137" i="1" s="1"/>
  <c r="P1137" i="1"/>
  <c r="Q1137" i="1"/>
  <c r="T1137" i="1"/>
  <c r="S1137" i="1" s="1"/>
  <c r="U1137" i="1"/>
  <c r="V1137" i="1"/>
  <c r="W1137" i="1" s="1"/>
  <c r="X1137" i="1"/>
  <c r="Y1137" i="1"/>
  <c r="M1138" i="1"/>
  <c r="O1138" i="1"/>
  <c r="N1138" i="1" s="1"/>
  <c r="P1138" i="1"/>
  <c r="Q1138" i="1"/>
  <c r="T1138" i="1"/>
  <c r="S1138" i="1" s="1"/>
  <c r="U1138" i="1"/>
  <c r="V1138" i="1"/>
  <c r="W1138" i="1" s="1"/>
  <c r="X1138" i="1"/>
  <c r="Y1138" i="1"/>
  <c r="M1139" i="1"/>
  <c r="O1139" i="1"/>
  <c r="N1139" i="1" s="1"/>
  <c r="P1139" i="1"/>
  <c r="Q1139" i="1"/>
  <c r="T1139" i="1"/>
  <c r="S1139" i="1" s="1"/>
  <c r="U1139" i="1"/>
  <c r="V1139" i="1"/>
  <c r="W1139" i="1" s="1"/>
  <c r="X1139" i="1"/>
  <c r="Y1139" i="1"/>
  <c r="M1140" i="1"/>
  <c r="O1140" i="1"/>
  <c r="N1140" i="1" s="1"/>
  <c r="P1140" i="1"/>
  <c r="Q1140" i="1"/>
  <c r="T1140" i="1"/>
  <c r="S1140" i="1" s="1"/>
  <c r="U1140" i="1"/>
  <c r="V1140" i="1"/>
  <c r="W1140" i="1" s="1"/>
  <c r="X1140" i="1"/>
  <c r="Y1140" i="1"/>
  <c r="M1141" i="1"/>
  <c r="O1141" i="1"/>
  <c r="N1141" i="1" s="1"/>
  <c r="P1141" i="1"/>
  <c r="Q1141" i="1"/>
  <c r="T1141" i="1"/>
  <c r="S1141" i="1" s="1"/>
  <c r="U1141" i="1"/>
  <c r="V1141" i="1"/>
  <c r="W1141" i="1" s="1"/>
  <c r="X1141" i="1"/>
  <c r="Y1141" i="1"/>
  <c r="M1142" i="1"/>
  <c r="O1142" i="1"/>
  <c r="N1142" i="1" s="1"/>
  <c r="P1142" i="1"/>
  <c r="Q1142" i="1"/>
  <c r="T1142" i="1"/>
  <c r="S1142" i="1" s="1"/>
  <c r="U1142" i="1"/>
  <c r="V1142" i="1"/>
  <c r="W1142" i="1" s="1"/>
  <c r="X1142" i="1"/>
  <c r="Y1142" i="1"/>
  <c r="M1143" i="1"/>
  <c r="O1143" i="1"/>
  <c r="N1143" i="1" s="1"/>
  <c r="P1143" i="1"/>
  <c r="Q1143" i="1"/>
  <c r="T1143" i="1"/>
  <c r="S1143" i="1" s="1"/>
  <c r="U1143" i="1"/>
  <c r="V1143" i="1"/>
  <c r="W1143" i="1" s="1"/>
  <c r="X1143" i="1"/>
  <c r="Y1143" i="1"/>
  <c r="M1144" i="1"/>
  <c r="O1144" i="1"/>
  <c r="N1144" i="1" s="1"/>
  <c r="P1144" i="1"/>
  <c r="Q1144" i="1"/>
  <c r="T1144" i="1"/>
  <c r="S1144" i="1" s="1"/>
  <c r="U1144" i="1"/>
  <c r="V1144" i="1"/>
  <c r="W1144" i="1" s="1"/>
  <c r="X1144" i="1"/>
  <c r="Y1144" i="1"/>
  <c r="M1145" i="1"/>
  <c r="O1145" i="1"/>
  <c r="N1145" i="1" s="1"/>
  <c r="P1145" i="1"/>
  <c r="Q1145" i="1"/>
  <c r="T1145" i="1"/>
  <c r="S1145" i="1" s="1"/>
  <c r="U1145" i="1"/>
  <c r="V1145" i="1"/>
  <c r="W1145" i="1" s="1"/>
  <c r="X1145" i="1"/>
  <c r="Y1145" i="1"/>
  <c r="M1146" i="1"/>
  <c r="O1146" i="1"/>
  <c r="N1146" i="1" s="1"/>
  <c r="P1146" i="1"/>
  <c r="Q1146" i="1"/>
  <c r="T1146" i="1"/>
  <c r="S1146" i="1" s="1"/>
  <c r="U1146" i="1"/>
  <c r="V1146" i="1"/>
  <c r="W1146" i="1" s="1"/>
  <c r="X1146" i="1"/>
  <c r="Y1146" i="1"/>
  <c r="M1147" i="1"/>
  <c r="O1147" i="1"/>
  <c r="N1147" i="1" s="1"/>
  <c r="P1147" i="1"/>
  <c r="Q1147" i="1"/>
  <c r="T1147" i="1"/>
  <c r="S1147" i="1" s="1"/>
  <c r="U1147" i="1"/>
  <c r="V1147" i="1"/>
  <c r="W1147" i="1" s="1"/>
  <c r="X1147" i="1"/>
  <c r="Y1147" i="1"/>
  <c r="M1148" i="1"/>
  <c r="O1148" i="1"/>
  <c r="N1148" i="1" s="1"/>
  <c r="P1148" i="1"/>
  <c r="Q1148" i="1"/>
  <c r="T1148" i="1"/>
  <c r="S1148" i="1" s="1"/>
  <c r="U1148" i="1"/>
  <c r="V1148" i="1"/>
  <c r="W1148" i="1" s="1"/>
  <c r="X1148" i="1"/>
  <c r="Y1148" i="1"/>
  <c r="M1149" i="1"/>
  <c r="O1149" i="1"/>
  <c r="N1149" i="1" s="1"/>
  <c r="P1149" i="1"/>
  <c r="Q1149" i="1"/>
  <c r="T1149" i="1"/>
  <c r="S1149" i="1" s="1"/>
  <c r="U1149" i="1"/>
  <c r="V1149" i="1"/>
  <c r="W1149" i="1" s="1"/>
  <c r="X1149" i="1"/>
  <c r="Y1149" i="1"/>
  <c r="M1150" i="1"/>
  <c r="O1150" i="1"/>
  <c r="N1150" i="1" s="1"/>
  <c r="P1150" i="1"/>
  <c r="Q1150" i="1"/>
  <c r="T1150" i="1"/>
  <c r="S1150" i="1" s="1"/>
  <c r="U1150" i="1"/>
  <c r="V1150" i="1"/>
  <c r="W1150" i="1" s="1"/>
  <c r="X1150" i="1"/>
  <c r="Y1150" i="1"/>
  <c r="M1151" i="1"/>
  <c r="O1151" i="1"/>
  <c r="N1151" i="1" s="1"/>
  <c r="P1151" i="1"/>
  <c r="Q1151" i="1"/>
  <c r="T1151" i="1"/>
  <c r="S1151" i="1" s="1"/>
  <c r="U1151" i="1"/>
  <c r="V1151" i="1"/>
  <c r="W1151" i="1" s="1"/>
  <c r="X1151" i="1"/>
  <c r="Y1151" i="1"/>
  <c r="M1152" i="1"/>
  <c r="O1152" i="1"/>
  <c r="N1152" i="1" s="1"/>
  <c r="P1152" i="1"/>
  <c r="Q1152" i="1"/>
  <c r="T1152" i="1"/>
  <c r="S1152" i="1" s="1"/>
  <c r="U1152" i="1"/>
  <c r="V1152" i="1"/>
  <c r="W1152" i="1" s="1"/>
  <c r="X1152" i="1"/>
  <c r="Y1152" i="1"/>
  <c r="M1153" i="1"/>
  <c r="O1153" i="1"/>
  <c r="N1153" i="1" s="1"/>
  <c r="P1153" i="1"/>
  <c r="Q1153" i="1"/>
  <c r="T1153" i="1"/>
  <c r="S1153" i="1" s="1"/>
  <c r="U1153" i="1"/>
  <c r="V1153" i="1"/>
  <c r="W1153" i="1" s="1"/>
  <c r="X1153" i="1"/>
  <c r="Y1153" i="1"/>
  <c r="M1154" i="1"/>
  <c r="O1154" i="1"/>
  <c r="N1154" i="1" s="1"/>
  <c r="P1154" i="1"/>
  <c r="Q1154" i="1"/>
  <c r="T1154" i="1"/>
  <c r="S1154" i="1" s="1"/>
  <c r="U1154" i="1"/>
  <c r="V1154" i="1"/>
  <c r="W1154" i="1" s="1"/>
  <c r="X1154" i="1"/>
  <c r="Y1154" i="1"/>
  <c r="M1155" i="1"/>
  <c r="O1155" i="1"/>
  <c r="N1155" i="1" s="1"/>
  <c r="P1155" i="1"/>
  <c r="Q1155" i="1"/>
  <c r="T1155" i="1"/>
  <c r="S1155" i="1" s="1"/>
  <c r="U1155" i="1"/>
  <c r="V1155" i="1"/>
  <c r="W1155" i="1" s="1"/>
  <c r="X1155" i="1"/>
  <c r="Y1155" i="1"/>
  <c r="M1156" i="1"/>
  <c r="O1156" i="1"/>
  <c r="N1156" i="1" s="1"/>
  <c r="P1156" i="1"/>
  <c r="Q1156" i="1"/>
  <c r="T1156" i="1"/>
  <c r="S1156" i="1" s="1"/>
  <c r="U1156" i="1"/>
  <c r="V1156" i="1"/>
  <c r="W1156" i="1" s="1"/>
  <c r="X1156" i="1"/>
  <c r="Y1156" i="1"/>
  <c r="M1157" i="1"/>
  <c r="O1157" i="1"/>
  <c r="N1157" i="1" s="1"/>
  <c r="P1157" i="1"/>
  <c r="Q1157" i="1"/>
  <c r="T1157" i="1"/>
  <c r="S1157" i="1" s="1"/>
  <c r="U1157" i="1"/>
  <c r="V1157" i="1"/>
  <c r="W1157" i="1" s="1"/>
  <c r="X1157" i="1"/>
  <c r="Y1157" i="1"/>
  <c r="M1158" i="1"/>
  <c r="O1158" i="1"/>
  <c r="N1158" i="1" s="1"/>
  <c r="P1158" i="1"/>
  <c r="Q1158" i="1"/>
  <c r="T1158" i="1"/>
  <c r="S1158" i="1" s="1"/>
  <c r="U1158" i="1"/>
  <c r="V1158" i="1"/>
  <c r="W1158" i="1" s="1"/>
  <c r="X1158" i="1"/>
  <c r="Y1158" i="1"/>
  <c r="M1159" i="1"/>
  <c r="O1159" i="1"/>
  <c r="N1159" i="1" s="1"/>
  <c r="P1159" i="1"/>
  <c r="Q1159" i="1"/>
  <c r="T1159" i="1"/>
  <c r="S1159" i="1" s="1"/>
  <c r="U1159" i="1"/>
  <c r="V1159" i="1"/>
  <c r="W1159" i="1" s="1"/>
  <c r="X1159" i="1"/>
  <c r="Y1159" i="1"/>
  <c r="M1160" i="1"/>
  <c r="O1160" i="1"/>
  <c r="N1160" i="1" s="1"/>
  <c r="P1160" i="1"/>
  <c r="Q1160" i="1"/>
  <c r="T1160" i="1"/>
  <c r="S1160" i="1" s="1"/>
  <c r="U1160" i="1"/>
  <c r="V1160" i="1"/>
  <c r="W1160" i="1" s="1"/>
  <c r="X1160" i="1"/>
  <c r="Y1160" i="1"/>
  <c r="M1161" i="1"/>
  <c r="O1161" i="1"/>
  <c r="N1161" i="1" s="1"/>
  <c r="P1161" i="1"/>
  <c r="Q1161" i="1"/>
  <c r="T1161" i="1"/>
  <c r="S1161" i="1" s="1"/>
  <c r="U1161" i="1"/>
  <c r="V1161" i="1"/>
  <c r="W1161" i="1" s="1"/>
  <c r="X1161" i="1"/>
  <c r="Y1161" i="1"/>
  <c r="M1162" i="1"/>
  <c r="O1162" i="1"/>
  <c r="N1162" i="1" s="1"/>
  <c r="P1162" i="1"/>
  <c r="Q1162" i="1"/>
  <c r="T1162" i="1"/>
  <c r="S1162" i="1" s="1"/>
  <c r="U1162" i="1"/>
  <c r="V1162" i="1"/>
  <c r="W1162" i="1" s="1"/>
  <c r="X1162" i="1"/>
  <c r="Y1162" i="1"/>
  <c r="M1163" i="1"/>
  <c r="O1163" i="1"/>
  <c r="N1163" i="1" s="1"/>
  <c r="P1163" i="1"/>
  <c r="Q1163" i="1"/>
  <c r="T1163" i="1"/>
  <c r="S1163" i="1" s="1"/>
  <c r="U1163" i="1"/>
  <c r="V1163" i="1"/>
  <c r="W1163" i="1" s="1"/>
  <c r="X1163" i="1"/>
  <c r="Y1163" i="1"/>
  <c r="M1164" i="1"/>
  <c r="O1164" i="1"/>
  <c r="N1164" i="1" s="1"/>
  <c r="P1164" i="1"/>
  <c r="Q1164" i="1"/>
  <c r="T1164" i="1"/>
  <c r="S1164" i="1" s="1"/>
  <c r="U1164" i="1"/>
  <c r="V1164" i="1"/>
  <c r="W1164" i="1" s="1"/>
  <c r="X1164" i="1"/>
  <c r="Y1164" i="1"/>
  <c r="M1165" i="1"/>
  <c r="O1165" i="1"/>
  <c r="N1165" i="1" s="1"/>
  <c r="P1165" i="1"/>
  <c r="Q1165" i="1"/>
  <c r="T1165" i="1"/>
  <c r="S1165" i="1" s="1"/>
  <c r="U1165" i="1"/>
  <c r="V1165" i="1"/>
  <c r="W1165" i="1" s="1"/>
  <c r="X1165" i="1"/>
  <c r="Y1165" i="1"/>
  <c r="M1166" i="1"/>
  <c r="O1166" i="1"/>
  <c r="N1166" i="1" s="1"/>
  <c r="P1166" i="1"/>
  <c r="Q1166" i="1"/>
  <c r="T1166" i="1"/>
  <c r="S1166" i="1" s="1"/>
  <c r="U1166" i="1"/>
  <c r="V1166" i="1"/>
  <c r="W1166" i="1" s="1"/>
  <c r="X1166" i="1"/>
  <c r="Y1166" i="1"/>
  <c r="M1167" i="1"/>
  <c r="O1167" i="1"/>
  <c r="N1167" i="1" s="1"/>
  <c r="P1167" i="1"/>
  <c r="Q1167" i="1"/>
  <c r="T1167" i="1"/>
  <c r="S1167" i="1" s="1"/>
  <c r="U1167" i="1"/>
  <c r="V1167" i="1"/>
  <c r="W1167" i="1" s="1"/>
  <c r="X1167" i="1"/>
  <c r="Y1167" i="1"/>
  <c r="M1168" i="1"/>
  <c r="O1168" i="1"/>
  <c r="N1168" i="1" s="1"/>
  <c r="P1168" i="1"/>
  <c r="Q1168" i="1"/>
  <c r="T1168" i="1"/>
  <c r="S1168" i="1" s="1"/>
  <c r="U1168" i="1"/>
  <c r="V1168" i="1"/>
  <c r="W1168" i="1" s="1"/>
  <c r="X1168" i="1"/>
  <c r="Y1168" i="1"/>
  <c r="M1169" i="1"/>
  <c r="O1169" i="1"/>
  <c r="N1169" i="1" s="1"/>
  <c r="P1169" i="1"/>
  <c r="Q1169" i="1"/>
  <c r="T1169" i="1"/>
  <c r="S1169" i="1" s="1"/>
  <c r="U1169" i="1"/>
  <c r="V1169" i="1"/>
  <c r="W1169" i="1" s="1"/>
  <c r="X1169" i="1"/>
  <c r="Y1169" i="1"/>
  <c r="M1170" i="1"/>
  <c r="O1170" i="1"/>
  <c r="N1170" i="1" s="1"/>
  <c r="P1170" i="1"/>
  <c r="Q1170" i="1"/>
  <c r="T1170" i="1"/>
  <c r="S1170" i="1" s="1"/>
  <c r="U1170" i="1"/>
  <c r="V1170" i="1"/>
  <c r="W1170" i="1" s="1"/>
  <c r="X1170" i="1"/>
  <c r="Y1170" i="1"/>
  <c r="M1171" i="1"/>
  <c r="O1171" i="1"/>
  <c r="N1171" i="1" s="1"/>
  <c r="P1171" i="1"/>
  <c r="Q1171" i="1"/>
  <c r="T1171" i="1"/>
  <c r="S1171" i="1" s="1"/>
  <c r="U1171" i="1"/>
  <c r="V1171" i="1"/>
  <c r="W1171" i="1" s="1"/>
  <c r="X1171" i="1"/>
  <c r="Y1171" i="1"/>
  <c r="M1172" i="1"/>
  <c r="O1172" i="1"/>
  <c r="N1172" i="1" s="1"/>
  <c r="P1172" i="1"/>
  <c r="Q1172" i="1"/>
  <c r="T1172" i="1"/>
  <c r="S1172" i="1" s="1"/>
  <c r="U1172" i="1"/>
  <c r="V1172" i="1"/>
  <c r="W1172" i="1" s="1"/>
  <c r="X1172" i="1"/>
  <c r="Y1172" i="1"/>
  <c r="M1173" i="1"/>
  <c r="O1173" i="1"/>
  <c r="N1173" i="1" s="1"/>
  <c r="P1173" i="1"/>
  <c r="Q1173" i="1"/>
  <c r="T1173" i="1"/>
  <c r="S1173" i="1" s="1"/>
  <c r="U1173" i="1"/>
  <c r="V1173" i="1"/>
  <c r="W1173" i="1" s="1"/>
  <c r="X1173" i="1"/>
  <c r="Y1173" i="1"/>
  <c r="M1174" i="1"/>
  <c r="O1174" i="1"/>
  <c r="N1174" i="1" s="1"/>
  <c r="P1174" i="1"/>
  <c r="Q1174" i="1"/>
  <c r="T1174" i="1"/>
  <c r="S1174" i="1" s="1"/>
  <c r="U1174" i="1"/>
  <c r="V1174" i="1"/>
  <c r="W1174" i="1" s="1"/>
  <c r="X1174" i="1"/>
  <c r="Y1174" i="1"/>
  <c r="M1175" i="1"/>
  <c r="O1175" i="1"/>
  <c r="N1175" i="1" s="1"/>
  <c r="P1175" i="1"/>
  <c r="Q1175" i="1"/>
  <c r="T1175" i="1"/>
  <c r="S1175" i="1" s="1"/>
  <c r="U1175" i="1"/>
  <c r="V1175" i="1"/>
  <c r="W1175" i="1" s="1"/>
  <c r="X1175" i="1"/>
  <c r="Y1175" i="1"/>
  <c r="M1176" i="1"/>
  <c r="O1176" i="1"/>
  <c r="N1176" i="1" s="1"/>
  <c r="P1176" i="1"/>
  <c r="Q1176" i="1"/>
  <c r="T1176" i="1"/>
  <c r="S1176" i="1" s="1"/>
  <c r="U1176" i="1"/>
  <c r="V1176" i="1"/>
  <c r="W1176" i="1" s="1"/>
  <c r="X1176" i="1"/>
  <c r="Y1176" i="1"/>
  <c r="M1177" i="1"/>
  <c r="O1177" i="1"/>
  <c r="N1177" i="1" s="1"/>
  <c r="P1177" i="1"/>
  <c r="Q1177" i="1"/>
  <c r="T1177" i="1"/>
  <c r="S1177" i="1" s="1"/>
  <c r="U1177" i="1"/>
  <c r="V1177" i="1"/>
  <c r="W1177" i="1" s="1"/>
  <c r="X1177" i="1"/>
  <c r="Y1177" i="1"/>
  <c r="M1178" i="1"/>
  <c r="O1178" i="1"/>
  <c r="N1178" i="1" s="1"/>
  <c r="P1178" i="1"/>
  <c r="Q1178" i="1"/>
  <c r="T1178" i="1"/>
  <c r="S1178" i="1" s="1"/>
  <c r="U1178" i="1"/>
  <c r="V1178" i="1"/>
  <c r="W1178" i="1" s="1"/>
  <c r="X1178" i="1"/>
  <c r="Y1178" i="1"/>
  <c r="M1179" i="1"/>
  <c r="O1179" i="1"/>
  <c r="N1179" i="1" s="1"/>
  <c r="P1179" i="1"/>
  <c r="Q1179" i="1"/>
  <c r="T1179" i="1"/>
  <c r="S1179" i="1" s="1"/>
  <c r="U1179" i="1"/>
  <c r="V1179" i="1"/>
  <c r="W1179" i="1" s="1"/>
  <c r="X1179" i="1"/>
  <c r="Y1179" i="1"/>
  <c r="M1180" i="1"/>
  <c r="O1180" i="1"/>
  <c r="N1180" i="1" s="1"/>
  <c r="P1180" i="1"/>
  <c r="Q1180" i="1"/>
  <c r="T1180" i="1"/>
  <c r="S1180" i="1" s="1"/>
  <c r="U1180" i="1"/>
  <c r="V1180" i="1"/>
  <c r="W1180" i="1" s="1"/>
  <c r="X1180" i="1"/>
  <c r="Y1180" i="1"/>
  <c r="M1181" i="1"/>
  <c r="O1181" i="1"/>
  <c r="N1181" i="1" s="1"/>
  <c r="P1181" i="1"/>
  <c r="Q1181" i="1"/>
  <c r="T1181" i="1"/>
  <c r="S1181" i="1" s="1"/>
  <c r="U1181" i="1"/>
  <c r="V1181" i="1"/>
  <c r="W1181" i="1" s="1"/>
  <c r="X1181" i="1"/>
  <c r="Y1181" i="1"/>
  <c r="M1182" i="1"/>
  <c r="O1182" i="1"/>
  <c r="N1182" i="1" s="1"/>
  <c r="P1182" i="1"/>
  <c r="Q1182" i="1"/>
  <c r="T1182" i="1"/>
  <c r="S1182" i="1" s="1"/>
  <c r="U1182" i="1"/>
  <c r="V1182" i="1"/>
  <c r="W1182" i="1" s="1"/>
  <c r="X1182" i="1"/>
  <c r="Y1182" i="1"/>
  <c r="M1183" i="1"/>
  <c r="O1183" i="1"/>
  <c r="N1183" i="1" s="1"/>
  <c r="P1183" i="1"/>
  <c r="Q1183" i="1"/>
  <c r="T1183" i="1"/>
  <c r="S1183" i="1" s="1"/>
  <c r="U1183" i="1"/>
  <c r="V1183" i="1"/>
  <c r="W1183" i="1" s="1"/>
  <c r="X1183" i="1"/>
  <c r="Y1183" i="1"/>
  <c r="M1184" i="1"/>
  <c r="O1184" i="1"/>
  <c r="N1184" i="1" s="1"/>
  <c r="P1184" i="1"/>
  <c r="Q1184" i="1"/>
  <c r="T1184" i="1"/>
  <c r="S1184" i="1" s="1"/>
  <c r="U1184" i="1"/>
  <c r="V1184" i="1"/>
  <c r="W1184" i="1" s="1"/>
  <c r="X1184" i="1"/>
  <c r="Y1184" i="1"/>
  <c r="M1185" i="1"/>
  <c r="O1185" i="1"/>
  <c r="N1185" i="1" s="1"/>
  <c r="P1185" i="1"/>
  <c r="Q1185" i="1"/>
  <c r="T1185" i="1"/>
  <c r="S1185" i="1" s="1"/>
  <c r="U1185" i="1"/>
  <c r="V1185" i="1"/>
  <c r="W1185" i="1" s="1"/>
  <c r="X1185" i="1"/>
  <c r="Y1185" i="1"/>
  <c r="M1186" i="1"/>
  <c r="O1186" i="1"/>
  <c r="N1186" i="1" s="1"/>
  <c r="P1186" i="1"/>
  <c r="Q1186" i="1"/>
  <c r="T1186" i="1"/>
  <c r="S1186" i="1" s="1"/>
  <c r="U1186" i="1"/>
  <c r="V1186" i="1"/>
  <c r="W1186" i="1" s="1"/>
  <c r="X1186" i="1"/>
  <c r="Y1186" i="1"/>
  <c r="M1187" i="1"/>
  <c r="O1187" i="1"/>
  <c r="N1187" i="1" s="1"/>
  <c r="P1187" i="1"/>
  <c r="Q1187" i="1"/>
  <c r="T1187" i="1"/>
  <c r="S1187" i="1" s="1"/>
  <c r="U1187" i="1"/>
  <c r="V1187" i="1"/>
  <c r="W1187" i="1" s="1"/>
  <c r="X1187" i="1"/>
  <c r="Y1187" i="1"/>
  <c r="M1188" i="1"/>
  <c r="O1188" i="1"/>
  <c r="N1188" i="1" s="1"/>
  <c r="P1188" i="1"/>
  <c r="Q1188" i="1"/>
  <c r="T1188" i="1"/>
  <c r="S1188" i="1" s="1"/>
  <c r="U1188" i="1"/>
  <c r="V1188" i="1"/>
  <c r="W1188" i="1" s="1"/>
  <c r="X1188" i="1"/>
  <c r="Y1188" i="1"/>
  <c r="M1189" i="1"/>
  <c r="O1189" i="1"/>
  <c r="N1189" i="1" s="1"/>
  <c r="P1189" i="1"/>
  <c r="Q1189" i="1"/>
  <c r="T1189" i="1"/>
  <c r="S1189" i="1" s="1"/>
  <c r="U1189" i="1"/>
  <c r="V1189" i="1"/>
  <c r="W1189" i="1" s="1"/>
  <c r="X1189" i="1"/>
  <c r="Y1189" i="1"/>
  <c r="M1190" i="1"/>
  <c r="O1190" i="1"/>
  <c r="N1190" i="1" s="1"/>
  <c r="P1190" i="1"/>
  <c r="Q1190" i="1"/>
  <c r="T1190" i="1"/>
  <c r="S1190" i="1" s="1"/>
  <c r="U1190" i="1"/>
  <c r="V1190" i="1"/>
  <c r="W1190" i="1" s="1"/>
  <c r="X1190" i="1"/>
  <c r="Y1190" i="1"/>
  <c r="M1191" i="1"/>
  <c r="O1191" i="1"/>
  <c r="N1191" i="1" s="1"/>
  <c r="P1191" i="1"/>
  <c r="Q1191" i="1"/>
  <c r="T1191" i="1"/>
  <c r="S1191" i="1" s="1"/>
  <c r="U1191" i="1"/>
  <c r="V1191" i="1"/>
  <c r="W1191" i="1" s="1"/>
  <c r="X1191" i="1"/>
  <c r="Y1191" i="1"/>
  <c r="M1192" i="1"/>
  <c r="O1192" i="1"/>
  <c r="N1192" i="1" s="1"/>
  <c r="P1192" i="1"/>
  <c r="Q1192" i="1"/>
  <c r="T1192" i="1"/>
  <c r="S1192" i="1" s="1"/>
  <c r="U1192" i="1"/>
  <c r="V1192" i="1"/>
  <c r="W1192" i="1" s="1"/>
  <c r="X1192" i="1"/>
  <c r="Y1192" i="1"/>
  <c r="M1193" i="1"/>
  <c r="O1193" i="1"/>
  <c r="N1193" i="1" s="1"/>
  <c r="P1193" i="1"/>
  <c r="Q1193" i="1"/>
  <c r="T1193" i="1"/>
  <c r="S1193" i="1" s="1"/>
  <c r="U1193" i="1"/>
  <c r="V1193" i="1"/>
  <c r="W1193" i="1" s="1"/>
  <c r="X1193" i="1"/>
  <c r="Y1193" i="1"/>
  <c r="M1194" i="1"/>
  <c r="O1194" i="1"/>
  <c r="N1194" i="1" s="1"/>
  <c r="P1194" i="1"/>
  <c r="Q1194" i="1"/>
  <c r="T1194" i="1"/>
  <c r="S1194" i="1" s="1"/>
  <c r="U1194" i="1"/>
  <c r="V1194" i="1"/>
  <c r="W1194" i="1" s="1"/>
  <c r="X1194" i="1"/>
  <c r="Y1194" i="1"/>
  <c r="M1195" i="1"/>
  <c r="O1195" i="1"/>
  <c r="N1195" i="1" s="1"/>
  <c r="P1195" i="1"/>
  <c r="Q1195" i="1"/>
  <c r="T1195" i="1"/>
  <c r="S1195" i="1" s="1"/>
  <c r="U1195" i="1"/>
  <c r="V1195" i="1"/>
  <c r="W1195" i="1" s="1"/>
  <c r="X1195" i="1"/>
  <c r="Y1195" i="1"/>
  <c r="M1196" i="1"/>
  <c r="O1196" i="1"/>
  <c r="N1196" i="1" s="1"/>
  <c r="P1196" i="1"/>
  <c r="Q1196" i="1"/>
  <c r="T1196" i="1"/>
  <c r="S1196" i="1" s="1"/>
  <c r="U1196" i="1"/>
  <c r="V1196" i="1"/>
  <c r="W1196" i="1" s="1"/>
  <c r="X1196" i="1"/>
  <c r="Y1196" i="1"/>
  <c r="M1197" i="1"/>
  <c r="O1197" i="1"/>
  <c r="N1197" i="1" s="1"/>
  <c r="P1197" i="1"/>
  <c r="Q1197" i="1"/>
  <c r="T1197" i="1"/>
  <c r="S1197" i="1" s="1"/>
  <c r="U1197" i="1"/>
  <c r="V1197" i="1"/>
  <c r="W1197" i="1" s="1"/>
  <c r="X1197" i="1"/>
  <c r="Y1197" i="1"/>
  <c r="M1198" i="1"/>
  <c r="O1198" i="1"/>
  <c r="N1198" i="1" s="1"/>
  <c r="P1198" i="1"/>
  <c r="Q1198" i="1"/>
  <c r="T1198" i="1"/>
  <c r="S1198" i="1" s="1"/>
  <c r="U1198" i="1"/>
  <c r="V1198" i="1"/>
  <c r="W1198" i="1" s="1"/>
  <c r="X1198" i="1"/>
  <c r="Y1198" i="1"/>
  <c r="M1199" i="1"/>
  <c r="O1199" i="1"/>
  <c r="N1199" i="1" s="1"/>
  <c r="P1199" i="1"/>
  <c r="Q1199" i="1"/>
  <c r="T1199" i="1"/>
  <c r="S1199" i="1" s="1"/>
  <c r="U1199" i="1"/>
  <c r="V1199" i="1"/>
  <c r="W1199" i="1" s="1"/>
  <c r="X1199" i="1"/>
  <c r="Y1199" i="1"/>
  <c r="M1200" i="1"/>
  <c r="O1200" i="1"/>
  <c r="N1200" i="1" s="1"/>
  <c r="P1200" i="1"/>
  <c r="Q1200" i="1"/>
  <c r="T1200" i="1"/>
  <c r="S1200" i="1" s="1"/>
  <c r="U1200" i="1"/>
  <c r="V1200" i="1"/>
  <c r="W1200" i="1" s="1"/>
  <c r="X1200" i="1"/>
  <c r="Y1200" i="1"/>
  <c r="M1201" i="1"/>
  <c r="O1201" i="1"/>
  <c r="N1201" i="1" s="1"/>
  <c r="P1201" i="1"/>
  <c r="Q1201" i="1"/>
  <c r="T1201" i="1"/>
  <c r="S1201" i="1" s="1"/>
  <c r="U1201" i="1"/>
  <c r="V1201" i="1"/>
  <c r="W1201" i="1" s="1"/>
  <c r="X1201" i="1"/>
  <c r="Y1201" i="1"/>
  <c r="M1202" i="1"/>
  <c r="O1202" i="1"/>
  <c r="N1202" i="1" s="1"/>
  <c r="P1202" i="1"/>
  <c r="Q1202" i="1"/>
  <c r="T1202" i="1"/>
  <c r="S1202" i="1" s="1"/>
  <c r="U1202" i="1"/>
  <c r="V1202" i="1"/>
  <c r="W1202" i="1" s="1"/>
  <c r="X1202" i="1"/>
  <c r="Y1202" i="1"/>
  <c r="M1203" i="1"/>
  <c r="O1203" i="1"/>
  <c r="N1203" i="1" s="1"/>
  <c r="P1203" i="1"/>
  <c r="Q1203" i="1"/>
  <c r="T1203" i="1"/>
  <c r="S1203" i="1" s="1"/>
  <c r="U1203" i="1"/>
  <c r="V1203" i="1"/>
  <c r="W1203" i="1" s="1"/>
  <c r="X1203" i="1"/>
  <c r="Y1203" i="1"/>
  <c r="M1204" i="1"/>
  <c r="O1204" i="1"/>
  <c r="N1204" i="1" s="1"/>
  <c r="P1204" i="1"/>
  <c r="Q1204" i="1"/>
  <c r="T1204" i="1"/>
  <c r="S1204" i="1" s="1"/>
  <c r="U1204" i="1"/>
  <c r="V1204" i="1"/>
  <c r="W1204" i="1" s="1"/>
  <c r="X1204" i="1"/>
  <c r="Y1204" i="1"/>
  <c r="M1205" i="1"/>
  <c r="O1205" i="1"/>
  <c r="N1205" i="1" s="1"/>
  <c r="P1205" i="1"/>
  <c r="Q1205" i="1"/>
  <c r="T1205" i="1"/>
  <c r="S1205" i="1" s="1"/>
  <c r="U1205" i="1"/>
  <c r="V1205" i="1"/>
  <c r="W1205" i="1" s="1"/>
  <c r="X1205" i="1"/>
  <c r="Y1205" i="1"/>
  <c r="M1206" i="1"/>
  <c r="O1206" i="1"/>
  <c r="N1206" i="1" s="1"/>
  <c r="P1206" i="1"/>
  <c r="Q1206" i="1"/>
  <c r="T1206" i="1"/>
  <c r="S1206" i="1" s="1"/>
  <c r="U1206" i="1"/>
  <c r="V1206" i="1"/>
  <c r="W1206" i="1" s="1"/>
  <c r="X1206" i="1"/>
  <c r="Y1206" i="1"/>
  <c r="M1207" i="1"/>
  <c r="O1207" i="1"/>
  <c r="N1207" i="1" s="1"/>
  <c r="P1207" i="1"/>
  <c r="Q1207" i="1"/>
  <c r="T1207" i="1"/>
  <c r="S1207" i="1" s="1"/>
  <c r="U1207" i="1"/>
  <c r="V1207" i="1"/>
  <c r="W1207" i="1" s="1"/>
  <c r="X1207" i="1"/>
  <c r="Y1207" i="1"/>
  <c r="M1208" i="1"/>
  <c r="O1208" i="1"/>
  <c r="N1208" i="1" s="1"/>
  <c r="P1208" i="1"/>
  <c r="Q1208" i="1"/>
  <c r="T1208" i="1"/>
  <c r="S1208" i="1" s="1"/>
  <c r="U1208" i="1"/>
  <c r="V1208" i="1"/>
  <c r="W1208" i="1" s="1"/>
  <c r="X1208" i="1"/>
  <c r="Y1208" i="1"/>
  <c r="M1209" i="1"/>
  <c r="O1209" i="1"/>
  <c r="N1209" i="1" s="1"/>
  <c r="P1209" i="1"/>
  <c r="Q1209" i="1"/>
  <c r="T1209" i="1"/>
  <c r="S1209" i="1" s="1"/>
  <c r="U1209" i="1"/>
  <c r="V1209" i="1"/>
  <c r="W1209" i="1" s="1"/>
  <c r="X1209" i="1"/>
  <c r="Y1209" i="1"/>
  <c r="M1210" i="1"/>
  <c r="O1210" i="1"/>
  <c r="N1210" i="1" s="1"/>
  <c r="P1210" i="1"/>
  <c r="Q1210" i="1"/>
  <c r="T1210" i="1"/>
  <c r="S1210" i="1" s="1"/>
  <c r="U1210" i="1"/>
  <c r="V1210" i="1"/>
  <c r="W1210" i="1" s="1"/>
  <c r="X1210" i="1"/>
  <c r="Y1210" i="1"/>
  <c r="M1211" i="1"/>
  <c r="O1211" i="1"/>
  <c r="N1211" i="1" s="1"/>
  <c r="P1211" i="1"/>
  <c r="Q1211" i="1"/>
  <c r="T1211" i="1"/>
  <c r="S1211" i="1" s="1"/>
  <c r="U1211" i="1"/>
  <c r="V1211" i="1"/>
  <c r="W1211" i="1" s="1"/>
  <c r="X1211" i="1"/>
  <c r="Y1211" i="1"/>
  <c r="M1212" i="1"/>
  <c r="O1212" i="1"/>
  <c r="N1212" i="1" s="1"/>
  <c r="P1212" i="1"/>
  <c r="Q1212" i="1"/>
  <c r="T1212" i="1"/>
  <c r="S1212" i="1" s="1"/>
  <c r="U1212" i="1"/>
  <c r="V1212" i="1"/>
  <c r="W1212" i="1" s="1"/>
  <c r="X1212" i="1"/>
  <c r="Y1212" i="1"/>
  <c r="M1213" i="1"/>
  <c r="O1213" i="1"/>
  <c r="N1213" i="1" s="1"/>
  <c r="P1213" i="1"/>
  <c r="Q1213" i="1"/>
  <c r="T1213" i="1"/>
  <c r="S1213" i="1" s="1"/>
  <c r="U1213" i="1"/>
  <c r="V1213" i="1"/>
  <c r="W1213" i="1" s="1"/>
  <c r="X1213" i="1"/>
  <c r="Y1213" i="1"/>
  <c r="Q1052" i="1"/>
  <c r="T1052" i="1"/>
  <c r="S1052" i="1" s="1"/>
  <c r="U1052" i="1"/>
  <c r="V1052" i="1"/>
  <c r="W1052" i="1" s="1"/>
  <c r="X1052" i="1"/>
  <c r="Y1052" i="1"/>
  <c r="Q1053" i="1"/>
  <c r="T1053" i="1"/>
  <c r="S1053" i="1" s="1"/>
  <c r="U1053" i="1"/>
  <c r="V1053" i="1"/>
  <c r="W1053" i="1" s="1"/>
  <c r="X1053" i="1"/>
  <c r="Y1053" i="1"/>
  <c r="M1053" i="1"/>
  <c r="O1053" i="1"/>
  <c r="N1053" i="1"/>
  <c r="P1053" i="1"/>
  <c r="M1052" i="1"/>
  <c r="O1052" i="1"/>
  <c r="N1052" i="1" s="1"/>
  <c r="P1052" i="1"/>
  <c r="M918" i="1" l="1"/>
  <c r="O918" i="1"/>
  <c r="N918" i="1" s="1"/>
  <c r="P918" i="1"/>
  <c r="Q918" i="1"/>
  <c r="T918" i="1"/>
  <c r="S918" i="1" s="1"/>
  <c r="U918" i="1"/>
  <c r="V918" i="1"/>
  <c r="W918" i="1" s="1"/>
  <c r="X918" i="1"/>
  <c r="Y918" i="1"/>
  <c r="M919" i="1"/>
  <c r="O919" i="1"/>
  <c r="N919" i="1" s="1"/>
  <c r="P919" i="1"/>
  <c r="Q919" i="1"/>
  <c r="T919" i="1"/>
  <c r="S919" i="1" s="1"/>
  <c r="U919" i="1"/>
  <c r="V919" i="1"/>
  <c r="W919" i="1" s="1"/>
  <c r="X919" i="1"/>
  <c r="Y919" i="1"/>
  <c r="M920" i="1"/>
  <c r="O920" i="1"/>
  <c r="N920" i="1" s="1"/>
  <c r="P920" i="1"/>
  <c r="Q920" i="1"/>
  <c r="T920" i="1"/>
  <c r="S920" i="1" s="1"/>
  <c r="U920" i="1"/>
  <c r="V920" i="1"/>
  <c r="W920" i="1" s="1"/>
  <c r="X920" i="1"/>
  <c r="Y920" i="1"/>
  <c r="M921" i="1"/>
  <c r="O921" i="1"/>
  <c r="N921" i="1" s="1"/>
  <c r="P921" i="1"/>
  <c r="Q921" i="1"/>
  <c r="T921" i="1"/>
  <c r="S921" i="1" s="1"/>
  <c r="U921" i="1"/>
  <c r="V921" i="1"/>
  <c r="W921" i="1" s="1"/>
  <c r="X921" i="1"/>
  <c r="Y921" i="1"/>
  <c r="M922" i="1"/>
  <c r="O922" i="1"/>
  <c r="N922" i="1" s="1"/>
  <c r="P922" i="1"/>
  <c r="Q922" i="1"/>
  <c r="T922" i="1"/>
  <c r="S922" i="1" s="1"/>
  <c r="U922" i="1"/>
  <c r="V922" i="1"/>
  <c r="W922" i="1" s="1"/>
  <c r="X922" i="1"/>
  <c r="Y922" i="1"/>
  <c r="M923" i="1"/>
  <c r="O923" i="1"/>
  <c r="N923" i="1" s="1"/>
  <c r="P923" i="1"/>
  <c r="Q923" i="1"/>
  <c r="T923" i="1"/>
  <c r="S923" i="1" s="1"/>
  <c r="U923" i="1"/>
  <c r="V923" i="1"/>
  <c r="W923" i="1" s="1"/>
  <c r="X923" i="1"/>
  <c r="Y923" i="1"/>
  <c r="M924" i="1"/>
  <c r="O924" i="1"/>
  <c r="N924" i="1" s="1"/>
  <c r="P924" i="1"/>
  <c r="Q924" i="1"/>
  <c r="T924" i="1"/>
  <c r="S924" i="1" s="1"/>
  <c r="U924" i="1"/>
  <c r="V924" i="1"/>
  <c r="W924" i="1" s="1"/>
  <c r="X924" i="1"/>
  <c r="Y924" i="1"/>
  <c r="M925" i="1"/>
  <c r="O925" i="1"/>
  <c r="N925" i="1" s="1"/>
  <c r="P925" i="1"/>
  <c r="Q925" i="1"/>
  <c r="T925" i="1"/>
  <c r="S925" i="1" s="1"/>
  <c r="U925" i="1"/>
  <c r="V925" i="1"/>
  <c r="W925" i="1" s="1"/>
  <c r="X925" i="1"/>
  <c r="Y925" i="1"/>
  <c r="M926" i="1"/>
  <c r="O926" i="1"/>
  <c r="N926" i="1" s="1"/>
  <c r="P926" i="1"/>
  <c r="Q926" i="1"/>
  <c r="T926" i="1"/>
  <c r="S926" i="1" s="1"/>
  <c r="U926" i="1"/>
  <c r="V926" i="1"/>
  <c r="W926" i="1" s="1"/>
  <c r="X926" i="1"/>
  <c r="Y926" i="1"/>
  <c r="M927" i="1"/>
  <c r="O927" i="1"/>
  <c r="N927" i="1" s="1"/>
  <c r="P927" i="1"/>
  <c r="Q927" i="1"/>
  <c r="T927" i="1"/>
  <c r="S927" i="1" s="1"/>
  <c r="U927" i="1"/>
  <c r="V927" i="1"/>
  <c r="W927" i="1" s="1"/>
  <c r="X927" i="1"/>
  <c r="Y927" i="1"/>
  <c r="M928" i="1"/>
  <c r="O928" i="1"/>
  <c r="N928" i="1" s="1"/>
  <c r="P928" i="1"/>
  <c r="Q928" i="1"/>
  <c r="T928" i="1"/>
  <c r="S928" i="1" s="1"/>
  <c r="U928" i="1"/>
  <c r="V928" i="1"/>
  <c r="W928" i="1" s="1"/>
  <c r="X928" i="1"/>
  <c r="Y928" i="1"/>
  <c r="M929" i="1"/>
  <c r="O929" i="1"/>
  <c r="N929" i="1" s="1"/>
  <c r="P929" i="1"/>
  <c r="Q929" i="1"/>
  <c r="T929" i="1"/>
  <c r="S929" i="1" s="1"/>
  <c r="U929" i="1"/>
  <c r="V929" i="1"/>
  <c r="W929" i="1" s="1"/>
  <c r="X929" i="1"/>
  <c r="Y929" i="1"/>
  <c r="M930" i="1"/>
  <c r="O930" i="1"/>
  <c r="N930" i="1" s="1"/>
  <c r="P930" i="1"/>
  <c r="Q930" i="1"/>
  <c r="T930" i="1"/>
  <c r="S930" i="1" s="1"/>
  <c r="U930" i="1"/>
  <c r="V930" i="1"/>
  <c r="W930" i="1" s="1"/>
  <c r="X930" i="1"/>
  <c r="Y930" i="1"/>
  <c r="M931" i="1"/>
  <c r="O931" i="1"/>
  <c r="N931" i="1" s="1"/>
  <c r="P931" i="1"/>
  <c r="Q931" i="1"/>
  <c r="T931" i="1"/>
  <c r="S931" i="1" s="1"/>
  <c r="U931" i="1"/>
  <c r="V931" i="1"/>
  <c r="W931" i="1" s="1"/>
  <c r="X931" i="1"/>
  <c r="Y931" i="1"/>
  <c r="M932" i="1"/>
  <c r="O932" i="1"/>
  <c r="N932" i="1" s="1"/>
  <c r="P932" i="1"/>
  <c r="Q932" i="1"/>
  <c r="T932" i="1"/>
  <c r="S932" i="1" s="1"/>
  <c r="U932" i="1"/>
  <c r="V932" i="1"/>
  <c r="W932" i="1" s="1"/>
  <c r="X932" i="1"/>
  <c r="Y932" i="1"/>
  <c r="M933" i="1"/>
  <c r="O933" i="1"/>
  <c r="N933" i="1" s="1"/>
  <c r="P933" i="1"/>
  <c r="Q933" i="1"/>
  <c r="T933" i="1"/>
  <c r="S933" i="1" s="1"/>
  <c r="U933" i="1"/>
  <c r="V933" i="1"/>
  <c r="W933" i="1" s="1"/>
  <c r="X933" i="1"/>
  <c r="Y933" i="1"/>
  <c r="M934" i="1"/>
  <c r="O934" i="1"/>
  <c r="N934" i="1" s="1"/>
  <c r="P934" i="1"/>
  <c r="Q934" i="1"/>
  <c r="T934" i="1"/>
  <c r="S934" i="1" s="1"/>
  <c r="U934" i="1"/>
  <c r="V934" i="1"/>
  <c r="W934" i="1" s="1"/>
  <c r="X934" i="1"/>
  <c r="Y934" i="1"/>
  <c r="M935" i="1"/>
  <c r="O935" i="1"/>
  <c r="N935" i="1" s="1"/>
  <c r="P935" i="1"/>
  <c r="Q935" i="1"/>
  <c r="T935" i="1"/>
  <c r="S935" i="1" s="1"/>
  <c r="U935" i="1"/>
  <c r="V935" i="1"/>
  <c r="W935" i="1" s="1"/>
  <c r="X935" i="1"/>
  <c r="Y935" i="1"/>
  <c r="M936" i="1"/>
  <c r="O936" i="1"/>
  <c r="N936" i="1" s="1"/>
  <c r="P936" i="1"/>
  <c r="Q936" i="1"/>
  <c r="T936" i="1"/>
  <c r="S936" i="1" s="1"/>
  <c r="U936" i="1"/>
  <c r="V936" i="1"/>
  <c r="W936" i="1" s="1"/>
  <c r="X936" i="1"/>
  <c r="Y936" i="1"/>
  <c r="M937" i="1"/>
  <c r="O937" i="1"/>
  <c r="N937" i="1" s="1"/>
  <c r="P937" i="1"/>
  <c r="Q937" i="1"/>
  <c r="T937" i="1"/>
  <c r="S937" i="1" s="1"/>
  <c r="U937" i="1"/>
  <c r="V937" i="1"/>
  <c r="W937" i="1" s="1"/>
  <c r="X937" i="1"/>
  <c r="Y937" i="1"/>
  <c r="M938" i="1"/>
  <c r="O938" i="1"/>
  <c r="N938" i="1" s="1"/>
  <c r="P938" i="1"/>
  <c r="Q938" i="1"/>
  <c r="T938" i="1"/>
  <c r="S938" i="1" s="1"/>
  <c r="U938" i="1"/>
  <c r="V938" i="1"/>
  <c r="W938" i="1" s="1"/>
  <c r="X938" i="1"/>
  <c r="Y938" i="1"/>
  <c r="M939" i="1"/>
  <c r="O939" i="1"/>
  <c r="N939" i="1" s="1"/>
  <c r="P939" i="1"/>
  <c r="Q939" i="1"/>
  <c r="T939" i="1"/>
  <c r="S939" i="1" s="1"/>
  <c r="U939" i="1"/>
  <c r="V939" i="1"/>
  <c r="W939" i="1" s="1"/>
  <c r="X939" i="1"/>
  <c r="Y939" i="1"/>
  <c r="M940" i="1"/>
  <c r="O940" i="1"/>
  <c r="N940" i="1" s="1"/>
  <c r="P940" i="1"/>
  <c r="Q940" i="1"/>
  <c r="T940" i="1"/>
  <c r="S940" i="1" s="1"/>
  <c r="U940" i="1"/>
  <c r="V940" i="1"/>
  <c r="W940" i="1" s="1"/>
  <c r="X940" i="1"/>
  <c r="Y940" i="1"/>
  <c r="M941" i="1"/>
  <c r="O941" i="1"/>
  <c r="N941" i="1" s="1"/>
  <c r="P941" i="1"/>
  <c r="Q941" i="1"/>
  <c r="T941" i="1"/>
  <c r="S941" i="1" s="1"/>
  <c r="U941" i="1"/>
  <c r="V941" i="1"/>
  <c r="W941" i="1" s="1"/>
  <c r="X941" i="1"/>
  <c r="Y941" i="1"/>
  <c r="M942" i="1"/>
  <c r="O942" i="1"/>
  <c r="N942" i="1" s="1"/>
  <c r="P942" i="1"/>
  <c r="Q942" i="1"/>
  <c r="T942" i="1"/>
  <c r="S942" i="1" s="1"/>
  <c r="U942" i="1"/>
  <c r="V942" i="1"/>
  <c r="W942" i="1" s="1"/>
  <c r="X942" i="1"/>
  <c r="Y942" i="1"/>
  <c r="M943" i="1"/>
  <c r="O943" i="1"/>
  <c r="N943" i="1" s="1"/>
  <c r="P943" i="1"/>
  <c r="Q943" i="1"/>
  <c r="T943" i="1"/>
  <c r="S943" i="1" s="1"/>
  <c r="U943" i="1"/>
  <c r="V943" i="1"/>
  <c r="W943" i="1" s="1"/>
  <c r="X943" i="1"/>
  <c r="Y943" i="1"/>
  <c r="M944" i="1"/>
  <c r="O944" i="1"/>
  <c r="N944" i="1" s="1"/>
  <c r="P944" i="1"/>
  <c r="Q944" i="1"/>
  <c r="T944" i="1"/>
  <c r="S944" i="1" s="1"/>
  <c r="U944" i="1"/>
  <c r="V944" i="1"/>
  <c r="W944" i="1" s="1"/>
  <c r="X944" i="1"/>
  <c r="Y944" i="1"/>
  <c r="M945" i="1"/>
  <c r="O945" i="1"/>
  <c r="N945" i="1" s="1"/>
  <c r="P945" i="1"/>
  <c r="Q945" i="1"/>
  <c r="T945" i="1"/>
  <c r="S945" i="1" s="1"/>
  <c r="U945" i="1"/>
  <c r="V945" i="1"/>
  <c r="W945" i="1" s="1"/>
  <c r="X945" i="1"/>
  <c r="Y945" i="1"/>
  <c r="M946" i="1"/>
  <c r="O946" i="1"/>
  <c r="N946" i="1" s="1"/>
  <c r="P946" i="1"/>
  <c r="Q946" i="1"/>
  <c r="T946" i="1"/>
  <c r="S946" i="1" s="1"/>
  <c r="U946" i="1"/>
  <c r="V946" i="1"/>
  <c r="W946" i="1" s="1"/>
  <c r="X946" i="1"/>
  <c r="Y946" i="1"/>
  <c r="M947" i="1"/>
  <c r="O947" i="1"/>
  <c r="N947" i="1" s="1"/>
  <c r="P947" i="1"/>
  <c r="Q947" i="1"/>
  <c r="T947" i="1"/>
  <c r="S947" i="1" s="1"/>
  <c r="U947" i="1"/>
  <c r="V947" i="1"/>
  <c r="W947" i="1" s="1"/>
  <c r="X947" i="1"/>
  <c r="Y947" i="1"/>
  <c r="M948" i="1"/>
  <c r="O948" i="1"/>
  <c r="N948" i="1" s="1"/>
  <c r="P948" i="1"/>
  <c r="Q948" i="1"/>
  <c r="T948" i="1"/>
  <c r="S948" i="1" s="1"/>
  <c r="U948" i="1"/>
  <c r="V948" i="1"/>
  <c r="W948" i="1" s="1"/>
  <c r="X948" i="1"/>
  <c r="Y948" i="1"/>
  <c r="M949" i="1"/>
  <c r="O949" i="1"/>
  <c r="N949" i="1" s="1"/>
  <c r="P949" i="1"/>
  <c r="Q949" i="1"/>
  <c r="T949" i="1"/>
  <c r="S949" i="1" s="1"/>
  <c r="U949" i="1"/>
  <c r="V949" i="1"/>
  <c r="W949" i="1" s="1"/>
  <c r="X949" i="1"/>
  <c r="Y949" i="1"/>
  <c r="M950" i="1"/>
  <c r="O950" i="1"/>
  <c r="N950" i="1" s="1"/>
  <c r="P950" i="1"/>
  <c r="Q950" i="1"/>
  <c r="T950" i="1"/>
  <c r="S950" i="1" s="1"/>
  <c r="U950" i="1"/>
  <c r="V950" i="1"/>
  <c r="W950" i="1" s="1"/>
  <c r="X950" i="1"/>
  <c r="Y950" i="1"/>
  <c r="M951" i="1"/>
  <c r="O951" i="1"/>
  <c r="N951" i="1" s="1"/>
  <c r="P951" i="1"/>
  <c r="Q951" i="1"/>
  <c r="T951" i="1"/>
  <c r="S951" i="1" s="1"/>
  <c r="U951" i="1"/>
  <c r="V951" i="1"/>
  <c r="W951" i="1" s="1"/>
  <c r="X951" i="1"/>
  <c r="Y951" i="1"/>
  <c r="M952" i="1"/>
  <c r="O952" i="1"/>
  <c r="N952" i="1" s="1"/>
  <c r="P952" i="1"/>
  <c r="Q952" i="1"/>
  <c r="T952" i="1"/>
  <c r="S952" i="1" s="1"/>
  <c r="U952" i="1"/>
  <c r="V952" i="1"/>
  <c r="W952" i="1" s="1"/>
  <c r="X952" i="1"/>
  <c r="Y952" i="1"/>
  <c r="M953" i="1"/>
  <c r="O953" i="1"/>
  <c r="N953" i="1" s="1"/>
  <c r="P953" i="1"/>
  <c r="Q953" i="1"/>
  <c r="T953" i="1"/>
  <c r="S953" i="1" s="1"/>
  <c r="U953" i="1"/>
  <c r="V953" i="1"/>
  <c r="W953" i="1" s="1"/>
  <c r="X953" i="1"/>
  <c r="Y953" i="1"/>
  <c r="M954" i="1"/>
  <c r="O954" i="1"/>
  <c r="N954" i="1" s="1"/>
  <c r="P954" i="1"/>
  <c r="Q954" i="1"/>
  <c r="T954" i="1"/>
  <c r="S954" i="1" s="1"/>
  <c r="U954" i="1"/>
  <c r="V954" i="1"/>
  <c r="W954" i="1" s="1"/>
  <c r="X954" i="1"/>
  <c r="Y954" i="1"/>
  <c r="M955" i="1"/>
  <c r="O955" i="1"/>
  <c r="N955" i="1" s="1"/>
  <c r="P955" i="1"/>
  <c r="Q955" i="1"/>
  <c r="T955" i="1"/>
  <c r="S955" i="1" s="1"/>
  <c r="U955" i="1"/>
  <c r="V955" i="1"/>
  <c r="W955" i="1" s="1"/>
  <c r="X955" i="1"/>
  <c r="Y955" i="1"/>
  <c r="M956" i="1"/>
  <c r="O956" i="1"/>
  <c r="N956" i="1" s="1"/>
  <c r="P956" i="1"/>
  <c r="Q956" i="1"/>
  <c r="T956" i="1"/>
  <c r="S956" i="1" s="1"/>
  <c r="U956" i="1"/>
  <c r="V956" i="1"/>
  <c r="W956" i="1" s="1"/>
  <c r="X956" i="1"/>
  <c r="Y956" i="1"/>
  <c r="M957" i="1"/>
  <c r="O957" i="1"/>
  <c r="N957" i="1" s="1"/>
  <c r="P957" i="1"/>
  <c r="Q957" i="1"/>
  <c r="T957" i="1"/>
  <c r="S957" i="1" s="1"/>
  <c r="U957" i="1"/>
  <c r="V957" i="1"/>
  <c r="W957" i="1" s="1"/>
  <c r="X957" i="1"/>
  <c r="Y957" i="1"/>
  <c r="M958" i="1"/>
  <c r="O958" i="1"/>
  <c r="N958" i="1" s="1"/>
  <c r="P958" i="1"/>
  <c r="Q958" i="1"/>
  <c r="T958" i="1"/>
  <c r="S958" i="1" s="1"/>
  <c r="U958" i="1"/>
  <c r="V958" i="1"/>
  <c r="W958" i="1"/>
  <c r="X958" i="1"/>
  <c r="Y958" i="1"/>
  <c r="M959" i="1"/>
  <c r="O959" i="1"/>
  <c r="N959" i="1" s="1"/>
  <c r="P959" i="1"/>
  <c r="Q959" i="1"/>
  <c r="T959" i="1"/>
  <c r="S959" i="1" s="1"/>
  <c r="U959" i="1"/>
  <c r="V959" i="1"/>
  <c r="W959" i="1" s="1"/>
  <c r="X959" i="1"/>
  <c r="Y959" i="1"/>
  <c r="M960" i="1"/>
  <c r="O960" i="1"/>
  <c r="N960" i="1" s="1"/>
  <c r="P960" i="1"/>
  <c r="Q960" i="1"/>
  <c r="T960" i="1"/>
  <c r="S960" i="1" s="1"/>
  <c r="U960" i="1"/>
  <c r="V960" i="1"/>
  <c r="W960" i="1" s="1"/>
  <c r="X960" i="1"/>
  <c r="Y960" i="1"/>
  <c r="M961" i="1"/>
  <c r="O961" i="1"/>
  <c r="N961" i="1" s="1"/>
  <c r="P961" i="1"/>
  <c r="Q961" i="1"/>
  <c r="T961" i="1"/>
  <c r="S961" i="1" s="1"/>
  <c r="U961" i="1"/>
  <c r="V961" i="1"/>
  <c r="W961" i="1" s="1"/>
  <c r="X961" i="1"/>
  <c r="Y961" i="1"/>
  <c r="M962" i="1"/>
  <c r="O962" i="1"/>
  <c r="N962" i="1" s="1"/>
  <c r="P962" i="1"/>
  <c r="Q962" i="1"/>
  <c r="T962" i="1"/>
  <c r="S962" i="1" s="1"/>
  <c r="U962" i="1"/>
  <c r="V962" i="1"/>
  <c r="W962" i="1" s="1"/>
  <c r="X962" i="1"/>
  <c r="Y962" i="1"/>
  <c r="M963" i="1"/>
  <c r="O963" i="1"/>
  <c r="N963" i="1" s="1"/>
  <c r="P963" i="1"/>
  <c r="Q963" i="1"/>
  <c r="T963" i="1"/>
  <c r="S963" i="1" s="1"/>
  <c r="U963" i="1"/>
  <c r="V963" i="1"/>
  <c r="W963" i="1" s="1"/>
  <c r="X963" i="1"/>
  <c r="Y963" i="1"/>
  <c r="M964" i="1"/>
  <c r="O964" i="1"/>
  <c r="N964" i="1" s="1"/>
  <c r="P964" i="1"/>
  <c r="Q964" i="1"/>
  <c r="T964" i="1"/>
  <c r="S964" i="1" s="1"/>
  <c r="U964" i="1"/>
  <c r="V964" i="1"/>
  <c r="W964" i="1"/>
  <c r="X964" i="1"/>
  <c r="Y964" i="1"/>
  <c r="M965" i="1"/>
  <c r="O965" i="1"/>
  <c r="N965" i="1" s="1"/>
  <c r="P965" i="1"/>
  <c r="Q965" i="1"/>
  <c r="T965" i="1"/>
  <c r="S965" i="1" s="1"/>
  <c r="U965" i="1"/>
  <c r="V965" i="1"/>
  <c r="W965" i="1" s="1"/>
  <c r="X965" i="1"/>
  <c r="Y965" i="1"/>
  <c r="M966" i="1"/>
  <c r="O966" i="1"/>
  <c r="N966" i="1" s="1"/>
  <c r="P966" i="1"/>
  <c r="Q966" i="1"/>
  <c r="T966" i="1"/>
  <c r="S966" i="1" s="1"/>
  <c r="U966" i="1"/>
  <c r="V966" i="1"/>
  <c r="W966" i="1"/>
  <c r="X966" i="1"/>
  <c r="Y966" i="1"/>
  <c r="M967" i="1"/>
  <c r="O967" i="1"/>
  <c r="N967" i="1" s="1"/>
  <c r="P967" i="1"/>
  <c r="Q967" i="1"/>
  <c r="T967" i="1"/>
  <c r="S967" i="1" s="1"/>
  <c r="U967" i="1"/>
  <c r="V967" i="1"/>
  <c r="W967" i="1" s="1"/>
  <c r="X967" i="1"/>
  <c r="Y967" i="1"/>
  <c r="M968" i="1"/>
  <c r="O968" i="1"/>
  <c r="N968" i="1" s="1"/>
  <c r="P968" i="1"/>
  <c r="Q968" i="1"/>
  <c r="T968" i="1"/>
  <c r="S968" i="1" s="1"/>
  <c r="U968" i="1"/>
  <c r="V968" i="1"/>
  <c r="W968" i="1" s="1"/>
  <c r="X968" i="1"/>
  <c r="Y968" i="1"/>
  <c r="M969" i="1"/>
  <c r="O969" i="1"/>
  <c r="N969" i="1" s="1"/>
  <c r="P969" i="1"/>
  <c r="Q969" i="1"/>
  <c r="S969" i="1"/>
  <c r="T969" i="1"/>
  <c r="U969" i="1"/>
  <c r="V969" i="1"/>
  <c r="W969" i="1" s="1"/>
  <c r="X969" i="1"/>
  <c r="Y969" i="1"/>
  <c r="M970" i="1"/>
  <c r="O970" i="1"/>
  <c r="N970" i="1" s="1"/>
  <c r="P970" i="1"/>
  <c r="Q970" i="1"/>
  <c r="T970" i="1"/>
  <c r="S970" i="1" s="1"/>
  <c r="U970" i="1"/>
  <c r="V970" i="1"/>
  <c r="W970" i="1" s="1"/>
  <c r="X970" i="1"/>
  <c r="Y970" i="1"/>
  <c r="M971" i="1"/>
  <c r="O971" i="1"/>
  <c r="N971" i="1" s="1"/>
  <c r="P971" i="1"/>
  <c r="Q971" i="1"/>
  <c r="T971" i="1"/>
  <c r="S971" i="1" s="1"/>
  <c r="U971" i="1"/>
  <c r="V971" i="1"/>
  <c r="W971" i="1" s="1"/>
  <c r="X971" i="1"/>
  <c r="Y971" i="1"/>
  <c r="M972" i="1"/>
  <c r="O972" i="1"/>
  <c r="N972" i="1" s="1"/>
  <c r="P972" i="1"/>
  <c r="Q972" i="1"/>
  <c r="T972" i="1"/>
  <c r="S972" i="1" s="1"/>
  <c r="U972" i="1"/>
  <c r="V972" i="1"/>
  <c r="W972" i="1" s="1"/>
  <c r="X972" i="1"/>
  <c r="Y972" i="1"/>
  <c r="M973" i="1"/>
  <c r="O973" i="1"/>
  <c r="N973" i="1" s="1"/>
  <c r="P973" i="1"/>
  <c r="Q973" i="1"/>
  <c r="T973" i="1"/>
  <c r="S973" i="1" s="1"/>
  <c r="U973" i="1"/>
  <c r="V973" i="1"/>
  <c r="W973" i="1" s="1"/>
  <c r="X973" i="1"/>
  <c r="Y973" i="1"/>
  <c r="M974" i="1"/>
  <c r="O974" i="1"/>
  <c r="N974" i="1" s="1"/>
  <c r="P974" i="1"/>
  <c r="Q974" i="1"/>
  <c r="T974" i="1"/>
  <c r="S974" i="1" s="1"/>
  <c r="U974" i="1"/>
  <c r="V974" i="1"/>
  <c r="W974" i="1" s="1"/>
  <c r="X974" i="1"/>
  <c r="Y974" i="1"/>
  <c r="M975" i="1"/>
  <c r="O975" i="1"/>
  <c r="N975" i="1" s="1"/>
  <c r="P975" i="1"/>
  <c r="Q975" i="1"/>
  <c r="T975" i="1"/>
  <c r="S975" i="1" s="1"/>
  <c r="U975" i="1"/>
  <c r="V975" i="1"/>
  <c r="W975" i="1" s="1"/>
  <c r="X975" i="1"/>
  <c r="Y975" i="1"/>
  <c r="M976" i="1"/>
  <c r="O976" i="1"/>
  <c r="N976" i="1" s="1"/>
  <c r="P976" i="1"/>
  <c r="Q976" i="1"/>
  <c r="T976" i="1"/>
  <c r="S976" i="1" s="1"/>
  <c r="U976" i="1"/>
  <c r="V976" i="1"/>
  <c r="W976" i="1" s="1"/>
  <c r="X976" i="1"/>
  <c r="Y976" i="1"/>
  <c r="M977" i="1"/>
  <c r="O977" i="1"/>
  <c r="N977" i="1" s="1"/>
  <c r="P977" i="1"/>
  <c r="Q977" i="1"/>
  <c r="T977" i="1"/>
  <c r="S977" i="1" s="1"/>
  <c r="U977" i="1"/>
  <c r="V977" i="1"/>
  <c r="W977" i="1" s="1"/>
  <c r="X977" i="1"/>
  <c r="Y977" i="1"/>
  <c r="M978" i="1"/>
  <c r="O978" i="1"/>
  <c r="N978" i="1" s="1"/>
  <c r="P978" i="1"/>
  <c r="Q978" i="1"/>
  <c r="T978" i="1"/>
  <c r="S978" i="1" s="1"/>
  <c r="U978" i="1"/>
  <c r="V978" i="1"/>
  <c r="W978" i="1" s="1"/>
  <c r="X978" i="1"/>
  <c r="Y978" i="1"/>
  <c r="M979" i="1"/>
  <c r="O979" i="1"/>
  <c r="N979" i="1" s="1"/>
  <c r="P979" i="1"/>
  <c r="Q979" i="1"/>
  <c r="T979" i="1"/>
  <c r="S979" i="1" s="1"/>
  <c r="U979" i="1"/>
  <c r="V979" i="1"/>
  <c r="W979" i="1" s="1"/>
  <c r="X979" i="1"/>
  <c r="Y979" i="1"/>
  <c r="M980" i="1"/>
  <c r="O980" i="1"/>
  <c r="N980" i="1" s="1"/>
  <c r="P980" i="1"/>
  <c r="Q980" i="1"/>
  <c r="T980" i="1"/>
  <c r="S980" i="1" s="1"/>
  <c r="U980" i="1"/>
  <c r="V980" i="1"/>
  <c r="W980" i="1" s="1"/>
  <c r="X980" i="1"/>
  <c r="Y980" i="1"/>
  <c r="M981" i="1"/>
  <c r="O981" i="1"/>
  <c r="N981" i="1" s="1"/>
  <c r="P981" i="1"/>
  <c r="Q981" i="1"/>
  <c r="S981" i="1"/>
  <c r="T981" i="1"/>
  <c r="U981" i="1"/>
  <c r="V981" i="1"/>
  <c r="W981" i="1" s="1"/>
  <c r="X981" i="1"/>
  <c r="Y981" i="1"/>
  <c r="M982" i="1"/>
  <c r="O982" i="1"/>
  <c r="N982" i="1" s="1"/>
  <c r="P982" i="1"/>
  <c r="Q982" i="1"/>
  <c r="T982" i="1"/>
  <c r="S982" i="1" s="1"/>
  <c r="U982" i="1"/>
  <c r="V982" i="1"/>
  <c r="W982" i="1" s="1"/>
  <c r="X982" i="1"/>
  <c r="Y982" i="1"/>
  <c r="M983" i="1"/>
  <c r="O983" i="1"/>
  <c r="N983" i="1" s="1"/>
  <c r="P983" i="1"/>
  <c r="Q983" i="1"/>
  <c r="T983" i="1"/>
  <c r="S983" i="1" s="1"/>
  <c r="U983" i="1"/>
  <c r="V983" i="1"/>
  <c r="W983" i="1" s="1"/>
  <c r="X983" i="1"/>
  <c r="Y983" i="1"/>
  <c r="M984" i="1"/>
  <c r="O984" i="1"/>
  <c r="N984" i="1" s="1"/>
  <c r="P984" i="1"/>
  <c r="Q984" i="1"/>
  <c r="T984" i="1"/>
  <c r="S984" i="1" s="1"/>
  <c r="U984" i="1"/>
  <c r="V984" i="1"/>
  <c r="W984" i="1" s="1"/>
  <c r="X984" i="1"/>
  <c r="Y984" i="1"/>
  <c r="M985" i="1"/>
  <c r="O985" i="1"/>
  <c r="N985" i="1" s="1"/>
  <c r="P985" i="1"/>
  <c r="Q985" i="1"/>
  <c r="T985" i="1"/>
  <c r="S985" i="1" s="1"/>
  <c r="U985" i="1"/>
  <c r="V985" i="1"/>
  <c r="W985" i="1" s="1"/>
  <c r="X985" i="1"/>
  <c r="Y985" i="1"/>
  <c r="M986" i="1"/>
  <c r="O986" i="1"/>
  <c r="N986" i="1" s="1"/>
  <c r="P986" i="1"/>
  <c r="Q986" i="1"/>
  <c r="T986" i="1"/>
  <c r="S986" i="1" s="1"/>
  <c r="U986" i="1"/>
  <c r="V986" i="1"/>
  <c r="W986" i="1" s="1"/>
  <c r="X986" i="1"/>
  <c r="Y986" i="1"/>
  <c r="M987" i="1"/>
  <c r="O987" i="1"/>
  <c r="N987" i="1" s="1"/>
  <c r="P987" i="1"/>
  <c r="Q987" i="1"/>
  <c r="T987" i="1"/>
  <c r="S987" i="1" s="1"/>
  <c r="U987" i="1"/>
  <c r="V987" i="1"/>
  <c r="W987" i="1" s="1"/>
  <c r="X987" i="1"/>
  <c r="Y987" i="1"/>
  <c r="M988" i="1"/>
  <c r="O988" i="1"/>
  <c r="N988" i="1" s="1"/>
  <c r="P988" i="1"/>
  <c r="Q988" i="1"/>
  <c r="T988" i="1"/>
  <c r="S988" i="1" s="1"/>
  <c r="U988" i="1"/>
  <c r="V988" i="1"/>
  <c r="W988" i="1" s="1"/>
  <c r="X988" i="1"/>
  <c r="Y988" i="1"/>
  <c r="M989" i="1"/>
  <c r="O989" i="1"/>
  <c r="N989" i="1" s="1"/>
  <c r="P989" i="1"/>
  <c r="Q989" i="1"/>
  <c r="T989" i="1"/>
  <c r="S989" i="1" s="1"/>
  <c r="U989" i="1"/>
  <c r="V989" i="1"/>
  <c r="W989" i="1" s="1"/>
  <c r="X989" i="1"/>
  <c r="Y989" i="1"/>
  <c r="M990" i="1"/>
  <c r="O990" i="1"/>
  <c r="N990" i="1" s="1"/>
  <c r="P990" i="1"/>
  <c r="Q990" i="1"/>
  <c r="T990" i="1"/>
  <c r="S990" i="1" s="1"/>
  <c r="U990" i="1"/>
  <c r="V990" i="1"/>
  <c r="W990" i="1" s="1"/>
  <c r="X990" i="1"/>
  <c r="Y990" i="1"/>
  <c r="M991" i="1"/>
  <c r="O991" i="1"/>
  <c r="N991" i="1" s="1"/>
  <c r="P991" i="1"/>
  <c r="Q991" i="1"/>
  <c r="T991" i="1"/>
  <c r="S991" i="1" s="1"/>
  <c r="U991" i="1"/>
  <c r="V991" i="1"/>
  <c r="W991" i="1" s="1"/>
  <c r="X991" i="1"/>
  <c r="Y991" i="1"/>
  <c r="M992" i="1"/>
  <c r="O992" i="1"/>
  <c r="N992" i="1" s="1"/>
  <c r="P992" i="1"/>
  <c r="Q992" i="1"/>
  <c r="T992" i="1"/>
  <c r="S992" i="1" s="1"/>
  <c r="U992" i="1"/>
  <c r="V992" i="1"/>
  <c r="W992" i="1" s="1"/>
  <c r="X992" i="1"/>
  <c r="Y992" i="1"/>
  <c r="M993" i="1"/>
  <c r="O993" i="1"/>
  <c r="N993" i="1" s="1"/>
  <c r="P993" i="1"/>
  <c r="Q993" i="1"/>
  <c r="T993" i="1"/>
  <c r="S993" i="1" s="1"/>
  <c r="U993" i="1"/>
  <c r="V993" i="1"/>
  <c r="W993" i="1" s="1"/>
  <c r="X993" i="1"/>
  <c r="Y993" i="1"/>
  <c r="M994" i="1"/>
  <c r="O994" i="1"/>
  <c r="N994" i="1" s="1"/>
  <c r="P994" i="1"/>
  <c r="Q994" i="1"/>
  <c r="T994" i="1"/>
  <c r="S994" i="1" s="1"/>
  <c r="U994" i="1"/>
  <c r="V994" i="1"/>
  <c r="W994" i="1" s="1"/>
  <c r="X994" i="1"/>
  <c r="Y994" i="1"/>
  <c r="M995" i="1"/>
  <c r="O995" i="1"/>
  <c r="N995" i="1" s="1"/>
  <c r="P995" i="1"/>
  <c r="Q995" i="1"/>
  <c r="T995" i="1"/>
  <c r="S995" i="1" s="1"/>
  <c r="U995" i="1"/>
  <c r="V995" i="1"/>
  <c r="W995" i="1" s="1"/>
  <c r="X995" i="1"/>
  <c r="Y995" i="1"/>
  <c r="M996" i="1"/>
  <c r="O996" i="1"/>
  <c r="N996" i="1" s="1"/>
  <c r="P996" i="1"/>
  <c r="Q996" i="1"/>
  <c r="T996" i="1"/>
  <c r="S996" i="1" s="1"/>
  <c r="U996" i="1"/>
  <c r="V996" i="1"/>
  <c r="W996" i="1" s="1"/>
  <c r="X996" i="1"/>
  <c r="Y996" i="1"/>
  <c r="M997" i="1"/>
  <c r="O997" i="1"/>
  <c r="N997" i="1" s="1"/>
  <c r="P997" i="1"/>
  <c r="Q997" i="1"/>
  <c r="T997" i="1"/>
  <c r="S997" i="1" s="1"/>
  <c r="U997" i="1"/>
  <c r="V997" i="1"/>
  <c r="W997" i="1" s="1"/>
  <c r="X997" i="1"/>
  <c r="Y997" i="1"/>
  <c r="M998" i="1"/>
  <c r="O998" i="1"/>
  <c r="N998" i="1" s="1"/>
  <c r="P998" i="1"/>
  <c r="Q998" i="1"/>
  <c r="T998" i="1"/>
  <c r="S998" i="1" s="1"/>
  <c r="U998" i="1"/>
  <c r="V998" i="1"/>
  <c r="W998" i="1" s="1"/>
  <c r="X998" i="1"/>
  <c r="Y998" i="1"/>
  <c r="M999" i="1"/>
  <c r="O999" i="1"/>
  <c r="N999" i="1" s="1"/>
  <c r="P999" i="1"/>
  <c r="Q999" i="1"/>
  <c r="T999" i="1"/>
  <c r="S999" i="1" s="1"/>
  <c r="U999" i="1"/>
  <c r="V999" i="1"/>
  <c r="W999" i="1" s="1"/>
  <c r="X999" i="1"/>
  <c r="Y999" i="1"/>
  <c r="M1000" i="1"/>
  <c r="O1000" i="1"/>
  <c r="N1000" i="1" s="1"/>
  <c r="P1000" i="1"/>
  <c r="Q1000" i="1"/>
  <c r="T1000" i="1"/>
  <c r="S1000" i="1" s="1"/>
  <c r="U1000" i="1"/>
  <c r="V1000" i="1"/>
  <c r="W1000" i="1" s="1"/>
  <c r="X1000" i="1"/>
  <c r="Y1000" i="1"/>
  <c r="M1001" i="1"/>
  <c r="O1001" i="1"/>
  <c r="N1001" i="1" s="1"/>
  <c r="P1001" i="1"/>
  <c r="Q1001" i="1"/>
  <c r="T1001" i="1"/>
  <c r="S1001" i="1" s="1"/>
  <c r="U1001" i="1"/>
  <c r="V1001" i="1"/>
  <c r="W1001" i="1" s="1"/>
  <c r="X1001" i="1"/>
  <c r="Y1001" i="1"/>
  <c r="M1002" i="1"/>
  <c r="O1002" i="1"/>
  <c r="N1002" i="1" s="1"/>
  <c r="P1002" i="1"/>
  <c r="Q1002" i="1"/>
  <c r="T1002" i="1"/>
  <c r="S1002" i="1" s="1"/>
  <c r="U1002" i="1"/>
  <c r="V1002" i="1"/>
  <c r="W1002" i="1" s="1"/>
  <c r="X1002" i="1"/>
  <c r="Y1002" i="1"/>
  <c r="M1003" i="1"/>
  <c r="O1003" i="1"/>
  <c r="N1003" i="1" s="1"/>
  <c r="P1003" i="1"/>
  <c r="Q1003" i="1"/>
  <c r="T1003" i="1"/>
  <c r="S1003" i="1" s="1"/>
  <c r="U1003" i="1"/>
  <c r="V1003" i="1"/>
  <c r="W1003" i="1" s="1"/>
  <c r="X1003" i="1"/>
  <c r="Y1003" i="1"/>
  <c r="M1004" i="1"/>
  <c r="O1004" i="1"/>
  <c r="N1004" i="1" s="1"/>
  <c r="P1004" i="1"/>
  <c r="Q1004" i="1"/>
  <c r="T1004" i="1"/>
  <c r="S1004" i="1" s="1"/>
  <c r="U1004" i="1"/>
  <c r="V1004" i="1"/>
  <c r="W1004" i="1" s="1"/>
  <c r="X1004" i="1"/>
  <c r="Y1004" i="1"/>
  <c r="M1005" i="1"/>
  <c r="O1005" i="1"/>
  <c r="N1005" i="1" s="1"/>
  <c r="P1005" i="1"/>
  <c r="Q1005" i="1"/>
  <c r="T1005" i="1"/>
  <c r="S1005" i="1" s="1"/>
  <c r="U1005" i="1"/>
  <c r="V1005" i="1"/>
  <c r="W1005" i="1" s="1"/>
  <c r="X1005" i="1"/>
  <c r="Y1005" i="1"/>
  <c r="M1006" i="1"/>
  <c r="O1006" i="1"/>
  <c r="N1006" i="1" s="1"/>
  <c r="P1006" i="1"/>
  <c r="Q1006" i="1"/>
  <c r="T1006" i="1"/>
  <c r="S1006" i="1" s="1"/>
  <c r="U1006" i="1"/>
  <c r="V1006" i="1"/>
  <c r="W1006" i="1" s="1"/>
  <c r="X1006" i="1"/>
  <c r="Y1006" i="1"/>
  <c r="M1007" i="1"/>
  <c r="O1007" i="1"/>
  <c r="N1007" i="1" s="1"/>
  <c r="P1007" i="1"/>
  <c r="Q1007" i="1"/>
  <c r="T1007" i="1"/>
  <c r="S1007" i="1" s="1"/>
  <c r="U1007" i="1"/>
  <c r="V1007" i="1"/>
  <c r="W1007" i="1" s="1"/>
  <c r="X1007" i="1"/>
  <c r="Y1007" i="1"/>
  <c r="M1008" i="1"/>
  <c r="O1008" i="1"/>
  <c r="N1008" i="1" s="1"/>
  <c r="P1008" i="1"/>
  <c r="Q1008" i="1"/>
  <c r="T1008" i="1"/>
  <c r="S1008" i="1" s="1"/>
  <c r="U1008" i="1"/>
  <c r="V1008" i="1"/>
  <c r="W1008" i="1" s="1"/>
  <c r="X1008" i="1"/>
  <c r="Y1008" i="1"/>
  <c r="M1009" i="1"/>
  <c r="O1009" i="1"/>
  <c r="N1009" i="1" s="1"/>
  <c r="P1009" i="1"/>
  <c r="Q1009" i="1"/>
  <c r="T1009" i="1"/>
  <c r="S1009" i="1" s="1"/>
  <c r="U1009" i="1"/>
  <c r="V1009" i="1"/>
  <c r="W1009" i="1" s="1"/>
  <c r="X1009" i="1"/>
  <c r="Y1009" i="1"/>
  <c r="M1010" i="1"/>
  <c r="O1010" i="1"/>
  <c r="N1010" i="1" s="1"/>
  <c r="P1010" i="1"/>
  <c r="Q1010" i="1"/>
  <c r="T1010" i="1"/>
  <c r="S1010" i="1" s="1"/>
  <c r="U1010" i="1"/>
  <c r="V1010" i="1"/>
  <c r="W1010" i="1" s="1"/>
  <c r="X1010" i="1"/>
  <c r="Y1010" i="1"/>
  <c r="M1011" i="1"/>
  <c r="O1011" i="1"/>
  <c r="N1011" i="1" s="1"/>
  <c r="P1011" i="1"/>
  <c r="Q1011" i="1"/>
  <c r="T1011" i="1"/>
  <c r="S1011" i="1" s="1"/>
  <c r="U1011" i="1"/>
  <c r="V1011" i="1"/>
  <c r="W1011" i="1" s="1"/>
  <c r="X1011" i="1"/>
  <c r="Y1011" i="1"/>
  <c r="M1012" i="1"/>
  <c r="O1012" i="1"/>
  <c r="N1012" i="1" s="1"/>
  <c r="P1012" i="1"/>
  <c r="Q1012" i="1"/>
  <c r="T1012" i="1"/>
  <c r="S1012" i="1" s="1"/>
  <c r="U1012" i="1"/>
  <c r="V1012" i="1"/>
  <c r="W1012" i="1" s="1"/>
  <c r="X1012" i="1"/>
  <c r="Y1012" i="1"/>
  <c r="M1013" i="1"/>
  <c r="O1013" i="1"/>
  <c r="N1013" i="1" s="1"/>
  <c r="P1013" i="1"/>
  <c r="Q1013" i="1"/>
  <c r="T1013" i="1"/>
  <c r="S1013" i="1" s="1"/>
  <c r="U1013" i="1"/>
  <c r="V1013" i="1"/>
  <c r="W1013" i="1" s="1"/>
  <c r="X1013" i="1"/>
  <c r="Y1013" i="1"/>
  <c r="M1014" i="1"/>
  <c r="O1014" i="1"/>
  <c r="N1014" i="1" s="1"/>
  <c r="P1014" i="1"/>
  <c r="Q1014" i="1"/>
  <c r="T1014" i="1"/>
  <c r="S1014" i="1" s="1"/>
  <c r="U1014" i="1"/>
  <c r="V1014" i="1"/>
  <c r="W1014" i="1" s="1"/>
  <c r="X1014" i="1"/>
  <c r="Y1014" i="1"/>
  <c r="M1015" i="1"/>
  <c r="O1015" i="1"/>
  <c r="N1015" i="1" s="1"/>
  <c r="P1015" i="1"/>
  <c r="Q1015" i="1"/>
  <c r="T1015" i="1"/>
  <c r="S1015" i="1" s="1"/>
  <c r="U1015" i="1"/>
  <c r="V1015" i="1"/>
  <c r="W1015" i="1" s="1"/>
  <c r="X1015" i="1"/>
  <c r="Y1015" i="1"/>
  <c r="M1016" i="1"/>
  <c r="O1016" i="1"/>
  <c r="N1016" i="1" s="1"/>
  <c r="P1016" i="1"/>
  <c r="Q1016" i="1"/>
  <c r="T1016" i="1"/>
  <c r="S1016" i="1" s="1"/>
  <c r="U1016" i="1"/>
  <c r="V1016" i="1"/>
  <c r="W1016" i="1" s="1"/>
  <c r="X1016" i="1"/>
  <c r="Y1016" i="1"/>
  <c r="M1017" i="1"/>
  <c r="O1017" i="1"/>
  <c r="N1017" i="1" s="1"/>
  <c r="P1017" i="1"/>
  <c r="Q1017" i="1"/>
  <c r="T1017" i="1"/>
  <c r="S1017" i="1" s="1"/>
  <c r="U1017" i="1"/>
  <c r="V1017" i="1"/>
  <c r="W1017" i="1" s="1"/>
  <c r="X1017" i="1"/>
  <c r="Y1017" i="1"/>
  <c r="M1018" i="1"/>
  <c r="O1018" i="1"/>
  <c r="N1018" i="1" s="1"/>
  <c r="P1018" i="1"/>
  <c r="Q1018" i="1"/>
  <c r="T1018" i="1"/>
  <c r="S1018" i="1" s="1"/>
  <c r="U1018" i="1"/>
  <c r="V1018" i="1"/>
  <c r="W1018" i="1" s="1"/>
  <c r="X1018" i="1"/>
  <c r="Y1018" i="1"/>
  <c r="M1019" i="1"/>
  <c r="O1019" i="1"/>
  <c r="N1019" i="1" s="1"/>
  <c r="P1019" i="1"/>
  <c r="Q1019" i="1"/>
  <c r="T1019" i="1"/>
  <c r="S1019" i="1" s="1"/>
  <c r="U1019" i="1"/>
  <c r="V1019" i="1"/>
  <c r="W1019" i="1" s="1"/>
  <c r="X1019" i="1"/>
  <c r="Y1019" i="1"/>
  <c r="M1020" i="1"/>
  <c r="O1020" i="1"/>
  <c r="N1020" i="1" s="1"/>
  <c r="P1020" i="1"/>
  <c r="Q1020" i="1"/>
  <c r="T1020" i="1"/>
  <c r="S1020" i="1" s="1"/>
  <c r="U1020" i="1"/>
  <c r="V1020" i="1"/>
  <c r="W1020" i="1" s="1"/>
  <c r="X1020" i="1"/>
  <c r="Y1020" i="1"/>
  <c r="M1021" i="1"/>
  <c r="O1021" i="1"/>
  <c r="N1021" i="1" s="1"/>
  <c r="P1021" i="1"/>
  <c r="Q1021" i="1"/>
  <c r="T1021" i="1"/>
  <c r="S1021" i="1" s="1"/>
  <c r="U1021" i="1"/>
  <c r="V1021" i="1"/>
  <c r="W1021" i="1" s="1"/>
  <c r="X1021" i="1"/>
  <c r="Y1021" i="1"/>
  <c r="M1022" i="1"/>
  <c r="O1022" i="1"/>
  <c r="N1022" i="1" s="1"/>
  <c r="P1022" i="1"/>
  <c r="Q1022" i="1"/>
  <c r="T1022" i="1"/>
  <c r="S1022" i="1" s="1"/>
  <c r="U1022" i="1"/>
  <c r="V1022" i="1"/>
  <c r="W1022" i="1" s="1"/>
  <c r="X1022" i="1"/>
  <c r="Y1022" i="1"/>
  <c r="M1023" i="1"/>
  <c r="O1023" i="1"/>
  <c r="N1023" i="1" s="1"/>
  <c r="P1023" i="1"/>
  <c r="Q1023" i="1"/>
  <c r="T1023" i="1"/>
  <c r="S1023" i="1" s="1"/>
  <c r="U1023" i="1"/>
  <c r="V1023" i="1"/>
  <c r="W1023" i="1" s="1"/>
  <c r="X1023" i="1"/>
  <c r="Y1023" i="1"/>
  <c r="M1024" i="1"/>
  <c r="O1024" i="1"/>
  <c r="N1024" i="1" s="1"/>
  <c r="P1024" i="1"/>
  <c r="Q1024" i="1"/>
  <c r="T1024" i="1"/>
  <c r="S1024" i="1" s="1"/>
  <c r="U1024" i="1"/>
  <c r="V1024" i="1"/>
  <c r="W1024" i="1" s="1"/>
  <c r="X1024" i="1"/>
  <c r="Y1024" i="1"/>
  <c r="M1025" i="1"/>
  <c r="O1025" i="1"/>
  <c r="N1025" i="1" s="1"/>
  <c r="P1025" i="1"/>
  <c r="Q1025" i="1"/>
  <c r="T1025" i="1"/>
  <c r="S1025" i="1" s="1"/>
  <c r="U1025" i="1"/>
  <c r="V1025" i="1"/>
  <c r="W1025" i="1" s="1"/>
  <c r="X1025" i="1"/>
  <c r="Y1025" i="1"/>
  <c r="M1026" i="1"/>
  <c r="O1026" i="1"/>
  <c r="N1026" i="1" s="1"/>
  <c r="P1026" i="1"/>
  <c r="Q1026" i="1"/>
  <c r="T1026" i="1"/>
  <c r="S1026" i="1" s="1"/>
  <c r="U1026" i="1"/>
  <c r="V1026" i="1"/>
  <c r="W1026" i="1" s="1"/>
  <c r="X1026" i="1"/>
  <c r="Y1026" i="1"/>
  <c r="M1027" i="1"/>
  <c r="O1027" i="1"/>
  <c r="N1027" i="1" s="1"/>
  <c r="P1027" i="1"/>
  <c r="Q1027" i="1"/>
  <c r="T1027" i="1"/>
  <c r="S1027" i="1" s="1"/>
  <c r="U1027" i="1"/>
  <c r="V1027" i="1"/>
  <c r="W1027" i="1" s="1"/>
  <c r="X1027" i="1"/>
  <c r="Y1027" i="1"/>
  <c r="M1028" i="1"/>
  <c r="O1028" i="1"/>
  <c r="N1028" i="1" s="1"/>
  <c r="P1028" i="1"/>
  <c r="Q1028" i="1"/>
  <c r="T1028" i="1"/>
  <c r="S1028" i="1" s="1"/>
  <c r="U1028" i="1"/>
  <c r="V1028" i="1"/>
  <c r="W1028" i="1" s="1"/>
  <c r="X1028" i="1"/>
  <c r="Y1028" i="1"/>
  <c r="M1029" i="1"/>
  <c r="O1029" i="1"/>
  <c r="N1029" i="1" s="1"/>
  <c r="P1029" i="1"/>
  <c r="Q1029" i="1"/>
  <c r="T1029" i="1"/>
  <c r="S1029" i="1" s="1"/>
  <c r="U1029" i="1"/>
  <c r="V1029" i="1"/>
  <c r="W1029" i="1" s="1"/>
  <c r="X1029" i="1"/>
  <c r="Y1029" i="1"/>
  <c r="M1030" i="1"/>
  <c r="O1030" i="1"/>
  <c r="N1030" i="1" s="1"/>
  <c r="P1030" i="1"/>
  <c r="Q1030" i="1"/>
  <c r="T1030" i="1"/>
  <c r="S1030" i="1" s="1"/>
  <c r="U1030" i="1"/>
  <c r="V1030" i="1"/>
  <c r="W1030" i="1" s="1"/>
  <c r="X1030" i="1"/>
  <c r="Y1030" i="1"/>
  <c r="M1031" i="1"/>
  <c r="O1031" i="1"/>
  <c r="N1031" i="1" s="1"/>
  <c r="P1031" i="1"/>
  <c r="Q1031" i="1"/>
  <c r="T1031" i="1"/>
  <c r="S1031" i="1" s="1"/>
  <c r="U1031" i="1"/>
  <c r="V1031" i="1"/>
  <c r="W1031" i="1" s="1"/>
  <c r="X1031" i="1"/>
  <c r="Y1031" i="1"/>
  <c r="M1032" i="1"/>
  <c r="O1032" i="1"/>
  <c r="N1032" i="1" s="1"/>
  <c r="P1032" i="1"/>
  <c r="Q1032" i="1"/>
  <c r="T1032" i="1"/>
  <c r="S1032" i="1" s="1"/>
  <c r="U1032" i="1"/>
  <c r="V1032" i="1"/>
  <c r="W1032" i="1" s="1"/>
  <c r="X1032" i="1"/>
  <c r="Y1032" i="1"/>
  <c r="M1033" i="1"/>
  <c r="O1033" i="1"/>
  <c r="N1033" i="1" s="1"/>
  <c r="P1033" i="1"/>
  <c r="Q1033" i="1"/>
  <c r="T1033" i="1"/>
  <c r="S1033" i="1" s="1"/>
  <c r="U1033" i="1"/>
  <c r="V1033" i="1"/>
  <c r="W1033" i="1" s="1"/>
  <c r="X1033" i="1"/>
  <c r="Y1033" i="1"/>
  <c r="M1034" i="1"/>
  <c r="O1034" i="1"/>
  <c r="N1034" i="1" s="1"/>
  <c r="P1034" i="1"/>
  <c r="Q1034" i="1"/>
  <c r="T1034" i="1"/>
  <c r="S1034" i="1" s="1"/>
  <c r="U1034" i="1"/>
  <c r="V1034" i="1"/>
  <c r="W1034" i="1" s="1"/>
  <c r="X1034" i="1"/>
  <c r="Y1034" i="1"/>
  <c r="M1035" i="1"/>
  <c r="O1035" i="1"/>
  <c r="N1035" i="1" s="1"/>
  <c r="P1035" i="1"/>
  <c r="Q1035" i="1"/>
  <c r="T1035" i="1"/>
  <c r="S1035" i="1" s="1"/>
  <c r="U1035" i="1"/>
  <c r="V1035" i="1"/>
  <c r="W1035" i="1" s="1"/>
  <c r="X1035" i="1"/>
  <c r="Y1035" i="1"/>
  <c r="M1036" i="1"/>
  <c r="O1036" i="1"/>
  <c r="N1036" i="1" s="1"/>
  <c r="P1036" i="1"/>
  <c r="Q1036" i="1"/>
  <c r="T1036" i="1"/>
  <c r="S1036" i="1" s="1"/>
  <c r="U1036" i="1"/>
  <c r="V1036" i="1"/>
  <c r="W1036" i="1" s="1"/>
  <c r="X1036" i="1"/>
  <c r="Y1036" i="1"/>
  <c r="M1037" i="1"/>
  <c r="O1037" i="1"/>
  <c r="N1037" i="1" s="1"/>
  <c r="P1037" i="1"/>
  <c r="Q1037" i="1"/>
  <c r="T1037" i="1"/>
  <c r="S1037" i="1" s="1"/>
  <c r="U1037" i="1"/>
  <c r="V1037" i="1"/>
  <c r="W1037" i="1" s="1"/>
  <c r="X1037" i="1"/>
  <c r="Y1037" i="1"/>
  <c r="M1038" i="1"/>
  <c r="O1038" i="1"/>
  <c r="N1038" i="1" s="1"/>
  <c r="P1038" i="1"/>
  <c r="Q1038" i="1"/>
  <c r="T1038" i="1"/>
  <c r="S1038" i="1" s="1"/>
  <c r="U1038" i="1"/>
  <c r="V1038" i="1"/>
  <c r="W1038" i="1" s="1"/>
  <c r="X1038" i="1"/>
  <c r="Y1038" i="1"/>
  <c r="M1039" i="1"/>
  <c r="O1039" i="1"/>
  <c r="N1039" i="1" s="1"/>
  <c r="P1039" i="1"/>
  <c r="Q1039" i="1"/>
  <c r="T1039" i="1"/>
  <c r="S1039" i="1" s="1"/>
  <c r="U1039" i="1"/>
  <c r="V1039" i="1"/>
  <c r="W1039" i="1" s="1"/>
  <c r="X1039" i="1"/>
  <c r="Y1039" i="1"/>
  <c r="M1040" i="1"/>
  <c r="O1040" i="1"/>
  <c r="N1040" i="1" s="1"/>
  <c r="P1040" i="1"/>
  <c r="Q1040" i="1"/>
  <c r="T1040" i="1"/>
  <c r="S1040" i="1" s="1"/>
  <c r="U1040" i="1"/>
  <c r="V1040" i="1"/>
  <c r="W1040" i="1" s="1"/>
  <c r="X1040" i="1"/>
  <c r="Y1040" i="1"/>
  <c r="M1041" i="1"/>
  <c r="O1041" i="1"/>
  <c r="N1041" i="1" s="1"/>
  <c r="P1041" i="1"/>
  <c r="Q1041" i="1"/>
  <c r="T1041" i="1"/>
  <c r="S1041" i="1" s="1"/>
  <c r="U1041" i="1"/>
  <c r="V1041" i="1"/>
  <c r="W1041" i="1" s="1"/>
  <c r="X1041" i="1"/>
  <c r="Y1041" i="1"/>
  <c r="M1042" i="1"/>
  <c r="O1042" i="1"/>
  <c r="N1042" i="1" s="1"/>
  <c r="P1042" i="1"/>
  <c r="Q1042" i="1"/>
  <c r="T1042" i="1"/>
  <c r="S1042" i="1" s="1"/>
  <c r="U1042" i="1"/>
  <c r="V1042" i="1"/>
  <c r="W1042" i="1"/>
  <c r="X1042" i="1"/>
  <c r="Y1042" i="1"/>
  <c r="M1043" i="1"/>
  <c r="O1043" i="1"/>
  <c r="N1043" i="1" s="1"/>
  <c r="P1043" i="1"/>
  <c r="Q1043" i="1"/>
  <c r="T1043" i="1"/>
  <c r="S1043" i="1" s="1"/>
  <c r="U1043" i="1"/>
  <c r="V1043" i="1"/>
  <c r="W1043" i="1" s="1"/>
  <c r="X1043" i="1"/>
  <c r="Y1043" i="1"/>
  <c r="M1044" i="1"/>
  <c r="O1044" i="1"/>
  <c r="N1044" i="1" s="1"/>
  <c r="P1044" i="1"/>
  <c r="Q1044" i="1"/>
  <c r="T1044" i="1"/>
  <c r="S1044" i="1" s="1"/>
  <c r="U1044" i="1"/>
  <c r="V1044" i="1"/>
  <c r="W1044" i="1"/>
  <c r="X1044" i="1"/>
  <c r="Y1044" i="1"/>
  <c r="M1045" i="1"/>
  <c r="O1045" i="1"/>
  <c r="N1045" i="1" s="1"/>
  <c r="P1045" i="1"/>
  <c r="Q1045" i="1"/>
  <c r="T1045" i="1"/>
  <c r="S1045" i="1" s="1"/>
  <c r="U1045" i="1"/>
  <c r="V1045" i="1"/>
  <c r="W1045" i="1" s="1"/>
  <c r="X1045" i="1"/>
  <c r="Y1045" i="1"/>
  <c r="M1046" i="1"/>
  <c r="O1046" i="1"/>
  <c r="N1046" i="1" s="1"/>
  <c r="P1046" i="1"/>
  <c r="Q1046" i="1"/>
  <c r="T1046" i="1"/>
  <c r="S1046" i="1" s="1"/>
  <c r="U1046" i="1"/>
  <c r="V1046" i="1"/>
  <c r="W1046" i="1" s="1"/>
  <c r="X1046" i="1"/>
  <c r="Y1046" i="1"/>
  <c r="M1047" i="1"/>
  <c r="O1047" i="1"/>
  <c r="N1047" i="1" s="1"/>
  <c r="P1047" i="1"/>
  <c r="Q1047" i="1"/>
  <c r="T1047" i="1"/>
  <c r="S1047" i="1" s="1"/>
  <c r="U1047" i="1"/>
  <c r="V1047" i="1"/>
  <c r="W1047" i="1" s="1"/>
  <c r="X1047" i="1"/>
  <c r="Y1047" i="1"/>
  <c r="M1048" i="1"/>
  <c r="O1048" i="1"/>
  <c r="N1048" i="1" s="1"/>
  <c r="P1048" i="1"/>
  <c r="Q1048" i="1"/>
  <c r="T1048" i="1"/>
  <c r="S1048" i="1" s="1"/>
  <c r="U1048" i="1"/>
  <c r="V1048" i="1"/>
  <c r="W1048" i="1" s="1"/>
  <c r="X1048" i="1"/>
  <c r="Y1048" i="1"/>
  <c r="M1049" i="1"/>
  <c r="O1049" i="1"/>
  <c r="N1049" i="1" s="1"/>
  <c r="P1049" i="1"/>
  <c r="Q1049" i="1"/>
  <c r="T1049" i="1"/>
  <c r="S1049" i="1" s="1"/>
  <c r="U1049" i="1"/>
  <c r="V1049" i="1"/>
  <c r="W1049" i="1" s="1"/>
  <c r="X1049" i="1"/>
  <c r="Y1049" i="1"/>
  <c r="M1050" i="1"/>
  <c r="O1050" i="1"/>
  <c r="N1050" i="1" s="1"/>
  <c r="P1050" i="1"/>
  <c r="Q1050" i="1"/>
  <c r="T1050" i="1"/>
  <c r="S1050" i="1" s="1"/>
  <c r="U1050" i="1"/>
  <c r="V1050" i="1"/>
  <c r="W1050" i="1" s="1"/>
  <c r="X1050" i="1"/>
  <c r="Y1050" i="1"/>
  <c r="M1051" i="1"/>
  <c r="O1051" i="1"/>
  <c r="N1051" i="1" s="1"/>
  <c r="P1051" i="1"/>
  <c r="Q1051" i="1"/>
  <c r="T1051" i="1"/>
  <c r="S1051" i="1" s="1"/>
  <c r="U1051" i="1"/>
  <c r="V1051" i="1"/>
  <c r="W1051" i="1" s="1"/>
  <c r="X1051" i="1"/>
  <c r="Y1051" i="1"/>
  <c r="Q916" i="1"/>
  <c r="T916" i="1"/>
  <c r="S916" i="1" s="1"/>
  <c r="U916" i="1"/>
  <c r="V916" i="1"/>
  <c r="W916" i="1" s="1"/>
  <c r="X916" i="1"/>
  <c r="Y916" i="1"/>
  <c r="Q917" i="1"/>
  <c r="T917" i="1"/>
  <c r="S917" i="1" s="1"/>
  <c r="U917" i="1"/>
  <c r="V917" i="1"/>
  <c r="W917" i="1" s="1"/>
  <c r="X917" i="1"/>
  <c r="Y917" i="1"/>
  <c r="M917" i="1"/>
  <c r="O917" i="1"/>
  <c r="N917" i="1" s="1"/>
  <c r="P917" i="1"/>
  <c r="M916" i="1"/>
  <c r="O916" i="1"/>
  <c r="N916" i="1" s="1"/>
  <c r="P916" i="1"/>
  <c r="M765" i="1" l="1"/>
  <c r="O765" i="1"/>
  <c r="N765" i="1" s="1"/>
  <c r="P765" i="1"/>
  <c r="Q765" i="1"/>
  <c r="T765" i="1"/>
  <c r="S765" i="1" s="1"/>
  <c r="U765" i="1"/>
  <c r="V765" i="1"/>
  <c r="W765" i="1" s="1"/>
  <c r="X765" i="1"/>
  <c r="Y765" i="1"/>
  <c r="M766" i="1"/>
  <c r="O766" i="1"/>
  <c r="N766" i="1" s="1"/>
  <c r="P766" i="1"/>
  <c r="Q766" i="1"/>
  <c r="T766" i="1"/>
  <c r="S766" i="1" s="1"/>
  <c r="U766" i="1"/>
  <c r="V766" i="1"/>
  <c r="W766" i="1" s="1"/>
  <c r="X766" i="1"/>
  <c r="Y766" i="1"/>
  <c r="M767" i="1"/>
  <c r="O767" i="1"/>
  <c r="N767" i="1" s="1"/>
  <c r="P767" i="1"/>
  <c r="Q767" i="1"/>
  <c r="T767" i="1"/>
  <c r="S767" i="1" s="1"/>
  <c r="U767" i="1"/>
  <c r="V767" i="1"/>
  <c r="W767" i="1" s="1"/>
  <c r="X767" i="1"/>
  <c r="Y767" i="1"/>
  <c r="M768" i="1"/>
  <c r="O768" i="1"/>
  <c r="N768" i="1" s="1"/>
  <c r="P768" i="1"/>
  <c r="Q768" i="1"/>
  <c r="T768" i="1"/>
  <c r="S768" i="1" s="1"/>
  <c r="U768" i="1"/>
  <c r="V768" i="1"/>
  <c r="W768" i="1" s="1"/>
  <c r="X768" i="1"/>
  <c r="Y768" i="1"/>
  <c r="M769" i="1"/>
  <c r="O769" i="1"/>
  <c r="N769" i="1" s="1"/>
  <c r="P769" i="1"/>
  <c r="Q769" i="1"/>
  <c r="T769" i="1"/>
  <c r="S769" i="1" s="1"/>
  <c r="U769" i="1"/>
  <c r="V769" i="1"/>
  <c r="W769" i="1" s="1"/>
  <c r="X769" i="1"/>
  <c r="Y769" i="1"/>
  <c r="M770" i="1"/>
  <c r="O770" i="1"/>
  <c r="N770" i="1" s="1"/>
  <c r="P770" i="1"/>
  <c r="Q770" i="1"/>
  <c r="T770" i="1"/>
  <c r="S770" i="1" s="1"/>
  <c r="U770" i="1"/>
  <c r="V770" i="1"/>
  <c r="W770" i="1" s="1"/>
  <c r="X770" i="1"/>
  <c r="Y770" i="1"/>
  <c r="M771" i="1"/>
  <c r="O771" i="1"/>
  <c r="N771" i="1" s="1"/>
  <c r="P771" i="1"/>
  <c r="Q771" i="1"/>
  <c r="T771" i="1"/>
  <c r="S771" i="1" s="1"/>
  <c r="U771" i="1"/>
  <c r="V771" i="1"/>
  <c r="W771" i="1" s="1"/>
  <c r="X771" i="1"/>
  <c r="Y771" i="1"/>
  <c r="M897" i="1"/>
  <c r="O897" i="1"/>
  <c r="N897" i="1" s="1"/>
  <c r="P897" i="1"/>
  <c r="Q897" i="1"/>
  <c r="T897" i="1"/>
  <c r="S897" i="1" s="1"/>
  <c r="U897" i="1"/>
  <c r="V897" i="1"/>
  <c r="W897" i="1" s="1"/>
  <c r="X897" i="1"/>
  <c r="Y897" i="1"/>
  <c r="M773" i="1"/>
  <c r="O773" i="1"/>
  <c r="N773" i="1" s="1"/>
  <c r="P773" i="1"/>
  <c r="Q773" i="1"/>
  <c r="T773" i="1"/>
  <c r="S773" i="1" s="1"/>
  <c r="U773" i="1"/>
  <c r="V773" i="1"/>
  <c r="W773" i="1" s="1"/>
  <c r="X773" i="1"/>
  <c r="Y773" i="1"/>
  <c r="M774" i="1"/>
  <c r="O774" i="1"/>
  <c r="N774" i="1" s="1"/>
  <c r="P774" i="1"/>
  <c r="Q774" i="1"/>
  <c r="T774" i="1"/>
  <c r="S774" i="1" s="1"/>
  <c r="U774" i="1"/>
  <c r="V774" i="1"/>
  <c r="W774" i="1" s="1"/>
  <c r="X774" i="1"/>
  <c r="Y774" i="1"/>
  <c r="M775" i="1"/>
  <c r="O775" i="1"/>
  <c r="N775" i="1" s="1"/>
  <c r="P775" i="1"/>
  <c r="Q775" i="1"/>
  <c r="T775" i="1"/>
  <c r="S775" i="1" s="1"/>
  <c r="U775" i="1"/>
  <c r="V775" i="1"/>
  <c r="W775" i="1" s="1"/>
  <c r="X775" i="1"/>
  <c r="Y775" i="1"/>
  <c r="M776" i="1"/>
  <c r="O776" i="1"/>
  <c r="N776" i="1" s="1"/>
  <c r="P776" i="1"/>
  <c r="Q776" i="1"/>
  <c r="T776" i="1"/>
  <c r="S776" i="1" s="1"/>
  <c r="U776" i="1"/>
  <c r="V776" i="1"/>
  <c r="W776" i="1" s="1"/>
  <c r="X776" i="1"/>
  <c r="Y776" i="1"/>
  <c r="M777" i="1"/>
  <c r="O777" i="1"/>
  <c r="N777" i="1" s="1"/>
  <c r="P777" i="1"/>
  <c r="Q777" i="1"/>
  <c r="T777" i="1"/>
  <c r="S777" i="1" s="1"/>
  <c r="U777" i="1"/>
  <c r="V777" i="1"/>
  <c r="W777" i="1" s="1"/>
  <c r="X777" i="1"/>
  <c r="Y777" i="1"/>
  <c r="M778" i="1"/>
  <c r="O778" i="1"/>
  <c r="N778" i="1" s="1"/>
  <c r="P778" i="1"/>
  <c r="Q778" i="1"/>
  <c r="T778" i="1"/>
  <c r="S778" i="1" s="1"/>
  <c r="U778" i="1"/>
  <c r="V778" i="1"/>
  <c r="W778" i="1" s="1"/>
  <c r="X778" i="1"/>
  <c r="Y778" i="1"/>
  <c r="M779" i="1"/>
  <c r="O779" i="1"/>
  <c r="N779" i="1" s="1"/>
  <c r="P779" i="1"/>
  <c r="Q779" i="1"/>
  <c r="T779" i="1"/>
  <c r="S779" i="1" s="1"/>
  <c r="U779" i="1"/>
  <c r="V779" i="1"/>
  <c r="W779" i="1" s="1"/>
  <c r="X779" i="1"/>
  <c r="Y779" i="1"/>
  <c r="M780" i="1"/>
  <c r="O780" i="1"/>
  <c r="N780" i="1" s="1"/>
  <c r="P780" i="1"/>
  <c r="Q780" i="1"/>
  <c r="T780" i="1"/>
  <c r="S780" i="1" s="1"/>
  <c r="U780" i="1"/>
  <c r="V780" i="1"/>
  <c r="W780" i="1" s="1"/>
  <c r="X780" i="1"/>
  <c r="Y780" i="1"/>
  <c r="M781" i="1"/>
  <c r="O781" i="1"/>
  <c r="N781" i="1" s="1"/>
  <c r="P781" i="1"/>
  <c r="Q781" i="1"/>
  <c r="T781" i="1"/>
  <c r="S781" i="1" s="1"/>
  <c r="U781" i="1"/>
  <c r="V781" i="1"/>
  <c r="W781" i="1" s="1"/>
  <c r="X781" i="1"/>
  <c r="Y781" i="1"/>
  <c r="M782" i="1"/>
  <c r="O782" i="1"/>
  <c r="N782" i="1" s="1"/>
  <c r="P782" i="1"/>
  <c r="Q782" i="1"/>
  <c r="T782" i="1"/>
  <c r="S782" i="1" s="1"/>
  <c r="U782" i="1"/>
  <c r="V782" i="1"/>
  <c r="W782" i="1" s="1"/>
  <c r="X782" i="1"/>
  <c r="Y782" i="1"/>
  <c r="M783" i="1"/>
  <c r="O783" i="1"/>
  <c r="N783" i="1" s="1"/>
  <c r="P783" i="1"/>
  <c r="Q783" i="1"/>
  <c r="T783" i="1"/>
  <c r="S783" i="1" s="1"/>
  <c r="U783" i="1"/>
  <c r="V783" i="1"/>
  <c r="W783" i="1" s="1"/>
  <c r="X783" i="1"/>
  <c r="Y783" i="1"/>
  <c r="M784" i="1"/>
  <c r="O784" i="1"/>
  <c r="N784" i="1" s="1"/>
  <c r="P784" i="1"/>
  <c r="Q784" i="1"/>
  <c r="T784" i="1"/>
  <c r="S784" i="1" s="1"/>
  <c r="U784" i="1"/>
  <c r="V784" i="1"/>
  <c r="W784" i="1" s="1"/>
  <c r="X784" i="1"/>
  <c r="Y784" i="1"/>
  <c r="M785" i="1"/>
  <c r="O785" i="1"/>
  <c r="N785" i="1" s="1"/>
  <c r="P785" i="1"/>
  <c r="Q785" i="1"/>
  <c r="T785" i="1"/>
  <c r="S785" i="1" s="1"/>
  <c r="U785" i="1"/>
  <c r="V785" i="1"/>
  <c r="W785" i="1" s="1"/>
  <c r="X785" i="1"/>
  <c r="Y785" i="1"/>
  <c r="M786" i="1"/>
  <c r="O786" i="1"/>
  <c r="N786" i="1" s="1"/>
  <c r="P786" i="1"/>
  <c r="Q786" i="1"/>
  <c r="T786" i="1"/>
  <c r="S786" i="1" s="1"/>
  <c r="U786" i="1"/>
  <c r="V786" i="1"/>
  <c r="W786" i="1" s="1"/>
  <c r="X786" i="1"/>
  <c r="Y786" i="1"/>
  <c r="M787" i="1"/>
  <c r="O787" i="1"/>
  <c r="N787" i="1" s="1"/>
  <c r="P787" i="1"/>
  <c r="Q787" i="1"/>
  <c r="T787" i="1"/>
  <c r="S787" i="1" s="1"/>
  <c r="U787" i="1"/>
  <c r="V787" i="1"/>
  <c r="W787" i="1" s="1"/>
  <c r="X787" i="1"/>
  <c r="Y787" i="1"/>
  <c r="M788" i="1"/>
  <c r="O788" i="1"/>
  <c r="N788" i="1" s="1"/>
  <c r="P788" i="1"/>
  <c r="Q788" i="1"/>
  <c r="T788" i="1"/>
  <c r="S788" i="1" s="1"/>
  <c r="U788" i="1"/>
  <c r="V788" i="1"/>
  <c r="W788" i="1" s="1"/>
  <c r="X788" i="1"/>
  <c r="Y788" i="1"/>
  <c r="M789" i="1"/>
  <c r="O789" i="1"/>
  <c r="N789" i="1" s="1"/>
  <c r="P789" i="1"/>
  <c r="Q789" i="1"/>
  <c r="T789" i="1"/>
  <c r="S789" i="1" s="1"/>
  <c r="U789" i="1"/>
  <c r="V789" i="1"/>
  <c r="W789" i="1" s="1"/>
  <c r="X789" i="1"/>
  <c r="Y789" i="1"/>
  <c r="M790" i="1"/>
  <c r="O790" i="1"/>
  <c r="N790" i="1" s="1"/>
  <c r="P790" i="1"/>
  <c r="Q790" i="1"/>
  <c r="T790" i="1"/>
  <c r="S790" i="1" s="1"/>
  <c r="U790" i="1"/>
  <c r="V790" i="1"/>
  <c r="W790" i="1" s="1"/>
  <c r="X790" i="1"/>
  <c r="Y790" i="1"/>
  <c r="M791" i="1"/>
  <c r="O791" i="1"/>
  <c r="N791" i="1" s="1"/>
  <c r="P791" i="1"/>
  <c r="Q791" i="1"/>
  <c r="T791" i="1"/>
  <c r="S791" i="1" s="1"/>
  <c r="U791" i="1"/>
  <c r="V791" i="1"/>
  <c r="W791" i="1" s="1"/>
  <c r="X791" i="1"/>
  <c r="Y791" i="1"/>
  <c r="M792" i="1"/>
  <c r="O792" i="1"/>
  <c r="N792" i="1" s="1"/>
  <c r="P792" i="1"/>
  <c r="Q792" i="1"/>
  <c r="T792" i="1"/>
  <c r="S792" i="1" s="1"/>
  <c r="U792" i="1"/>
  <c r="V792" i="1"/>
  <c r="W792" i="1" s="1"/>
  <c r="X792" i="1"/>
  <c r="Y792" i="1"/>
  <c r="M793" i="1"/>
  <c r="O793" i="1"/>
  <c r="N793" i="1" s="1"/>
  <c r="P793" i="1"/>
  <c r="Q793" i="1"/>
  <c r="T793" i="1"/>
  <c r="S793" i="1" s="1"/>
  <c r="U793" i="1"/>
  <c r="V793" i="1"/>
  <c r="W793" i="1" s="1"/>
  <c r="X793" i="1"/>
  <c r="Y793" i="1"/>
  <c r="M794" i="1"/>
  <c r="O794" i="1"/>
  <c r="N794" i="1" s="1"/>
  <c r="P794" i="1"/>
  <c r="Q794" i="1"/>
  <c r="T794" i="1"/>
  <c r="S794" i="1" s="1"/>
  <c r="U794" i="1"/>
  <c r="V794" i="1"/>
  <c r="W794" i="1" s="1"/>
  <c r="X794" i="1"/>
  <c r="Y794" i="1"/>
  <c r="M795" i="1"/>
  <c r="O795" i="1"/>
  <c r="N795" i="1" s="1"/>
  <c r="P795" i="1"/>
  <c r="Q795" i="1"/>
  <c r="T795" i="1"/>
  <c r="S795" i="1" s="1"/>
  <c r="U795" i="1"/>
  <c r="V795" i="1"/>
  <c r="W795" i="1" s="1"/>
  <c r="X795" i="1"/>
  <c r="Y795" i="1"/>
  <c r="M796" i="1"/>
  <c r="O796" i="1"/>
  <c r="N796" i="1" s="1"/>
  <c r="P796" i="1"/>
  <c r="Q796" i="1"/>
  <c r="T796" i="1"/>
  <c r="S796" i="1" s="1"/>
  <c r="U796" i="1"/>
  <c r="V796" i="1"/>
  <c r="W796" i="1" s="1"/>
  <c r="X796" i="1"/>
  <c r="Y796" i="1"/>
  <c r="M797" i="1"/>
  <c r="O797" i="1"/>
  <c r="N797" i="1" s="1"/>
  <c r="P797" i="1"/>
  <c r="Q797" i="1"/>
  <c r="T797" i="1"/>
  <c r="S797" i="1" s="1"/>
  <c r="U797" i="1"/>
  <c r="V797" i="1"/>
  <c r="W797" i="1" s="1"/>
  <c r="X797" i="1"/>
  <c r="Y797" i="1"/>
  <c r="M772" i="1"/>
  <c r="O772" i="1"/>
  <c r="N772" i="1" s="1"/>
  <c r="P772" i="1"/>
  <c r="Q772" i="1"/>
  <c r="T772" i="1"/>
  <c r="S772" i="1" s="1"/>
  <c r="U772" i="1"/>
  <c r="V772" i="1"/>
  <c r="W772" i="1" s="1"/>
  <c r="X772" i="1"/>
  <c r="Y772" i="1"/>
  <c r="M799" i="1"/>
  <c r="O799" i="1"/>
  <c r="N799" i="1" s="1"/>
  <c r="P799" i="1"/>
  <c r="Q799" i="1"/>
  <c r="T799" i="1"/>
  <c r="S799" i="1" s="1"/>
  <c r="U799" i="1"/>
  <c r="V799" i="1"/>
  <c r="W799" i="1" s="1"/>
  <c r="X799" i="1"/>
  <c r="Y799" i="1"/>
  <c r="M800" i="1"/>
  <c r="O800" i="1"/>
  <c r="N800" i="1" s="1"/>
  <c r="P800" i="1"/>
  <c r="Q800" i="1"/>
  <c r="T800" i="1"/>
  <c r="S800" i="1" s="1"/>
  <c r="U800" i="1"/>
  <c r="V800" i="1"/>
  <c r="W800" i="1" s="1"/>
  <c r="X800" i="1"/>
  <c r="Y800" i="1"/>
  <c r="M801" i="1"/>
  <c r="O801" i="1"/>
  <c r="N801" i="1" s="1"/>
  <c r="P801" i="1"/>
  <c r="Q801" i="1"/>
  <c r="T801" i="1"/>
  <c r="S801" i="1" s="1"/>
  <c r="U801" i="1"/>
  <c r="V801" i="1"/>
  <c r="W801" i="1" s="1"/>
  <c r="X801" i="1"/>
  <c r="Y801" i="1"/>
  <c r="M802" i="1"/>
  <c r="O802" i="1"/>
  <c r="N802" i="1" s="1"/>
  <c r="P802" i="1"/>
  <c r="Q802" i="1"/>
  <c r="T802" i="1"/>
  <c r="S802" i="1" s="1"/>
  <c r="U802" i="1"/>
  <c r="V802" i="1"/>
  <c r="W802" i="1" s="1"/>
  <c r="X802" i="1"/>
  <c r="Y802" i="1"/>
  <c r="M803" i="1"/>
  <c r="O803" i="1"/>
  <c r="N803" i="1" s="1"/>
  <c r="P803" i="1"/>
  <c r="Q803" i="1"/>
  <c r="T803" i="1"/>
  <c r="S803" i="1" s="1"/>
  <c r="U803" i="1"/>
  <c r="V803" i="1"/>
  <c r="W803" i="1" s="1"/>
  <c r="X803" i="1"/>
  <c r="Y803" i="1"/>
  <c r="M804" i="1"/>
  <c r="O804" i="1"/>
  <c r="N804" i="1" s="1"/>
  <c r="P804" i="1"/>
  <c r="Q804" i="1"/>
  <c r="T804" i="1"/>
  <c r="S804" i="1" s="1"/>
  <c r="U804" i="1"/>
  <c r="V804" i="1"/>
  <c r="W804" i="1" s="1"/>
  <c r="X804" i="1"/>
  <c r="Y804" i="1"/>
  <c r="M805" i="1"/>
  <c r="O805" i="1"/>
  <c r="N805" i="1" s="1"/>
  <c r="P805" i="1"/>
  <c r="Q805" i="1"/>
  <c r="T805" i="1"/>
  <c r="S805" i="1" s="1"/>
  <c r="U805" i="1"/>
  <c r="V805" i="1"/>
  <c r="W805" i="1" s="1"/>
  <c r="X805" i="1"/>
  <c r="Y805" i="1"/>
  <c r="M806" i="1"/>
  <c r="O806" i="1"/>
  <c r="N806" i="1" s="1"/>
  <c r="P806" i="1"/>
  <c r="Q806" i="1"/>
  <c r="T806" i="1"/>
  <c r="S806" i="1" s="1"/>
  <c r="U806" i="1"/>
  <c r="V806" i="1"/>
  <c r="W806" i="1" s="1"/>
  <c r="X806" i="1"/>
  <c r="Y806" i="1"/>
  <c r="M807" i="1"/>
  <c r="O807" i="1"/>
  <c r="N807" i="1" s="1"/>
  <c r="P807" i="1"/>
  <c r="Q807" i="1"/>
  <c r="T807" i="1"/>
  <c r="S807" i="1" s="1"/>
  <c r="U807" i="1"/>
  <c r="V807" i="1"/>
  <c r="W807" i="1" s="1"/>
  <c r="X807" i="1"/>
  <c r="Y807" i="1"/>
  <c r="M808" i="1"/>
  <c r="O808" i="1"/>
  <c r="N808" i="1" s="1"/>
  <c r="P808" i="1"/>
  <c r="Q808" i="1"/>
  <c r="T808" i="1"/>
  <c r="S808" i="1" s="1"/>
  <c r="U808" i="1"/>
  <c r="V808" i="1"/>
  <c r="W808" i="1" s="1"/>
  <c r="X808" i="1"/>
  <c r="Y808" i="1"/>
  <c r="M809" i="1"/>
  <c r="O809" i="1"/>
  <c r="N809" i="1" s="1"/>
  <c r="P809" i="1"/>
  <c r="Q809" i="1"/>
  <c r="T809" i="1"/>
  <c r="S809" i="1" s="1"/>
  <c r="U809" i="1"/>
  <c r="V809" i="1"/>
  <c r="W809" i="1" s="1"/>
  <c r="X809" i="1"/>
  <c r="Y809" i="1"/>
  <c r="M810" i="1"/>
  <c r="O810" i="1"/>
  <c r="N810" i="1" s="1"/>
  <c r="P810" i="1"/>
  <c r="Q810" i="1"/>
  <c r="T810" i="1"/>
  <c r="S810" i="1" s="1"/>
  <c r="U810" i="1"/>
  <c r="V810" i="1"/>
  <c r="W810" i="1" s="1"/>
  <c r="X810" i="1"/>
  <c r="Y810" i="1"/>
  <c r="M811" i="1"/>
  <c r="O811" i="1"/>
  <c r="N811" i="1" s="1"/>
  <c r="P811" i="1"/>
  <c r="Q811" i="1"/>
  <c r="T811" i="1"/>
  <c r="S811" i="1" s="1"/>
  <c r="U811" i="1"/>
  <c r="V811" i="1"/>
  <c r="W811" i="1" s="1"/>
  <c r="X811" i="1"/>
  <c r="Y811" i="1"/>
  <c r="M812" i="1"/>
  <c r="O812" i="1"/>
  <c r="N812" i="1" s="1"/>
  <c r="P812" i="1"/>
  <c r="Q812" i="1"/>
  <c r="T812" i="1"/>
  <c r="S812" i="1" s="1"/>
  <c r="U812" i="1"/>
  <c r="V812" i="1"/>
  <c r="W812" i="1" s="1"/>
  <c r="X812" i="1"/>
  <c r="Y812" i="1"/>
  <c r="M813" i="1"/>
  <c r="O813" i="1"/>
  <c r="N813" i="1" s="1"/>
  <c r="P813" i="1"/>
  <c r="Q813" i="1"/>
  <c r="T813" i="1"/>
  <c r="S813" i="1" s="1"/>
  <c r="U813" i="1"/>
  <c r="V813" i="1"/>
  <c r="W813" i="1" s="1"/>
  <c r="X813" i="1"/>
  <c r="Y813" i="1"/>
  <c r="M814" i="1"/>
  <c r="O814" i="1"/>
  <c r="N814" i="1" s="1"/>
  <c r="P814" i="1"/>
  <c r="Q814" i="1"/>
  <c r="T814" i="1"/>
  <c r="S814" i="1" s="1"/>
  <c r="U814" i="1"/>
  <c r="V814" i="1"/>
  <c r="W814" i="1" s="1"/>
  <c r="X814" i="1"/>
  <c r="Y814" i="1"/>
  <c r="M815" i="1"/>
  <c r="O815" i="1"/>
  <c r="N815" i="1" s="1"/>
  <c r="P815" i="1"/>
  <c r="Q815" i="1"/>
  <c r="T815" i="1"/>
  <c r="S815" i="1" s="1"/>
  <c r="U815" i="1"/>
  <c r="V815" i="1"/>
  <c r="W815" i="1" s="1"/>
  <c r="X815" i="1"/>
  <c r="Y815" i="1"/>
  <c r="M816" i="1"/>
  <c r="O816" i="1"/>
  <c r="N816" i="1" s="1"/>
  <c r="P816" i="1"/>
  <c r="Q816" i="1"/>
  <c r="T816" i="1"/>
  <c r="S816" i="1" s="1"/>
  <c r="U816" i="1"/>
  <c r="V816" i="1"/>
  <c r="W816" i="1" s="1"/>
  <c r="X816" i="1"/>
  <c r="Y816" i="1"/>
  <c r="M817" i="1"/>
  <c r="O817" i="1"/>
  <c r="N817" i="1" s="1"/>
  <c r="P817" i="1"/>
  <c r="Q817" i="1"/>
  <c r="T817" i="1"/>
  <c r="S817" i="1" s="1"/>
  <c r="U817" i="1"/>
  <c r="V817" i="1"/>
  <c r="W817" i="1" s="1"/>
  <c r="X817" i="1"/>
  <c r="Y817" i="1"/>
  <c r="M818" i="1"/>
  <c r="O818" i="1"/>
  <c r="N818" i="1" s="1"/>
  <c r="P818" i="1"/>
  <c r="Q818" i="1"/>
  <c r="T818" i="1"/>
  <c r="S818" i="1" s="1"/>
  <c r="U818" i="1"/>
  <c r="V818" i="1"/>
  <c r="W818" i="1" s="1"/>
  <c r="X818" i="1"/>
  <c r="Y818" i="1"/>
  <c r="M819" i="1"/>
  <c r="O819" i="1"/>
  <c r="N819" i="1" s="1"/>
  <c r="P819" i="1"/>
  <c r="Q819" i="1"/>
  <c r="T819" i="1"/>
  <c r="S819" i="1" s="1"/>
  <c r="U819" i="1"/>
  <c r="V819" i="1"/>
  <c r="W819" i="1" s="1"/>
  <c r="X819" i="1"/>
  <c r="Y819" i="1"/>
  <c r="M820" i="1"/>
  <c r="O820" i="1"/>
  <c r="N820" i="1" s="1"/>
  <c r="P820" i="1"/>
  <c r="Q820" i="1"/>
  <c r="T820" i="1"/>
  <c r="S820" i="1" s="1"/>
  <c r="U820" i="1"/>
  <c r="V820" i="1"/>
  <c r="W820" i="1" s="1"/>
  <c r="X820" i="1"/>
  <c r="Y820" i="1"/>
  <c r="M821" i="1"/>
  <c r="O821" i="1"/>
  <c r="N821" i="1" s="1"/>
  <c r="P821" i="1"/>
  <c r="Q821" i="1"/>
  <c r="T821" i="1"/>
  <c r="S821" i="1" s="1"/>
  <c r="U821" i="1"/>
  <c r="V821" i="1"/>
  <c r="W821" i="1" s="1"/>
  <c r="X821" i="1"/>
  <c r="Y821" i="1"/>
  <c r="M822" i="1"/>
  <c r="O822" i="1"/>
  <c r="N822" i="1" s="1"/>
  <c r="P822" i="1"/>
  <c r="Q822" i="1"/>
  <c r="T822" i="1"/>
  <c r="S822" i="1" s="1"/>
  <c r="U822" i="1"/>
  <c r="V822" i="1"/>
  <c r="W822" i="1" s="1"/>
  <c r="X822" i="1"/>
  <c r="Y822" i="1"/>
  <c r="M823" i="1"/>
  <c r="O823" i="1"/>
  <c r="N823" i="1" s="1"/>
  <c r="P823" i="1"/>
  <c r="Q823" i="1"/>
  <c r="T823" i="1"/>
  <c r="S823" i="1" s="1"/>
  <c r="U823" i="1"/>
  <c r="V823" i="1"/>
  <c r="W823" i="1" s="1"/>
  <c r="X823" i="1"/>
  <c r="Y823" i="1"/>
  <c r="M824" i="1"/>
  <c r="O824" i="1"/>
  <c r="N824" i="1" s="1"/>
  <c r="P824" i="1"/>
  <c r="Q824" i="1"/>
  <c r="T824" i="1"/>
  <c r="S824" i="1" s="1"/>
  <c r="U824" i="1"/>
  <c r="V824" i="1"/>
  <c r="W824" i="1" s="1"/>
  <c r="X824" i="1"/>
  <c r="Y824" i="1"/>
  <c r="M825" i="1"/>
  <c r="O825" i="1"/>
  <c r="N825" i="1" s="1"/>
  <c r="P825" i="1"/>
  <c r="Q825" i="1"/>
  <c r="T825" i="1"/>
  <c r="S825" i="1" s="1"/>
  <c r="U825" i="1"/>
  <c r="V825" i="1"/>
  <c r="W825" i="1" s="1"/>
  <c r="X825" i="1"/>
  <c r="Y825" i="1"/>
  <c r="M826" i="1"/>
  <c r="O826" i="1"/>
  <c r="N826" i="1" s="1"/>
  <c r="P826" i="1"/>
  <c r="Q826" i="1"/>
  <c r="T826" i="1"/>
  <c r="S826" i="1" s="1"/>
  <c r="U826" i="1"/>
  <c r="V826" i="1"/>
  <c r="W826" i="1" s="1"/>
  <c r="X826" i="1"/>
  <c r="Y826" i="1"/>
  <c r="M827" i="1"/>
  <c r="O827" i="1"/>
  <c r="N827" i="1" s="1"/>
  <c r="P827" i="1"/>
  <c r="Q827" i="1"/>
  <c r="T827" i="1"/>
  <c r="S827" i="1" s="1"/>
  <c r="U827" i="1"/>
  <c r="V827" i="1"/>
  <c r="W827" i="1" s="1"/>
  <c r="X827" i="1"/>
  <c r="Y827" i="1"/>
  <c r="M828" i="1"/>
  <c r="O828" i="1"/>
  <c r="N828" i="1" s="1"/>
  <c r="P828" i="1"/>
  <c r="Q828" i="1"/>
  <c r="T828" i="1"/>
  <c r="S828" i="1" s="1"/>
  <c r="U828" i="1"/>
  <c r="V828" i="1"/>
  <c r="W828" i="1" s="1"/>
  <c r="X828" i="1"/>
  <c r="Y828" i="1"/>
  <c r="M829" i="1"/>
  <c r="O829" i="1"/>
  <c r="N829" i="1" s="1"/>
  <c r="P829" i="1"/>
  <c r="Q829" i="1"/>
  <c r="T829" i="1"/>
  <c r="S829" i="1" s="1"/>
  <c r="U829" i="1"/>
  <c r="V829" i="1"/>
  <c r="W829" i="1" s="1"/>
  <c r="X829" i="1"/>
  <c r="Y829" i="1"/>
  <c r="M830" i="1"/>
  <c r="O830" i="1"/>
  <c r="N830" i="1" s="1"/>
  <c r="P830" i="1"/>
  <c r="Q830" i="1"/>
  <c r="T830" i="1"/>
  <c r="S830" i="1" s="1"/>
  <c r="U830" i="1"/>
  <c r="V830" i="1"/>
  <c r="W830" i="1" s="1"/>
  <c r="X830" i="1"/>
  <c r="Y830" i="1"/>
  <c r="M831" i="1"/>
  <c r="O831" i="1"/>
  <c r="N831" i="1" s="1"/>
  <c r="P831" i="1"/>
  <c r="Q831" i="1"/>
  <c r="T831" i="1"/>
  <c r="S831" i="1" s="1"/>
  <c r="U831" i="1"/>
  <c r="V831" i="1"/>
  <c r="W831" i="1" s="1"/>
  <c r="X831" i="1"/>
  <c r="Y831" i="1"/>
  <c r="M832" i="1"/>
  <c r="O832" i="1"/>
  <c r="N832" i="1" s="1"/>
  <c r="P832" i="1"/>
  <c r="Q832" i="1"/>
  <c r="T832" i="1"/>
  <c r="S832" i="1" s="1"/>
  <c r="U832" i="1"/>
  <c r="V832" i="1"/>
  <c r="W832" i="1" s="1"/>
  <c r="X832" i="1"/>
  <c r="Y832" i="1"/>
  <c r="M833" i="1"/>
  <c r="O833" i="1"/>
  <c r="N833" i="1" s="1"/>
  <c r="P833" i="1"/>
  <c r="Q833" i="1"/>
  <c r="T833" i="1"/>
  <c r="S833" i="1" s="1"/>
  <c r="U833" i="1"/>
  <c r="V833" i="1"/>
  <c r="W833" i="1" s="1"/>
  <c r="X833" i="1"/>
  <c r="Y833" i="1"/>
  <c r="M834" i="1"/>
  <c r="O834" i="1"/>
  <c r="N834" i="1" s="1"/>
  <c r="P834" i="1"/>
  <c r="Q834" i="1"/>
  <c r="T834" i="1"/>
  <c r="S834" i="1" s="1"/>
  <c r="U834" i="1"/>
  <c r="V834" i="1"/>
  <c r="W834" i="1" s="1"/>
  <c r="X834" i="1"/>
  <c r="Y834" i="1"/>
  <c r="M835" i="1"/>
  <c r="O835" i="1"/>
  <c r="N835" i="1" s="1"/>
  <c r="P835" i="1"/>
  <c r="Q835" i="1"/>
  <c r="T835" i="1"/>
  <c r="S835" i="1" s="1"/>
  <c r="U835" i="1"/>
  <c r="V835" i="1"/>
  <c r="W835" i="1" s="1"/>
  <c r="X835" i="1"/>
  <c r="Y835" i="1"/>
  <c r="M836" i="1"/>
  <c r="O836" i="1"/>
  <c r="N836" i="1" s="1"/>
  <c r="P836" i="1"/>
  <c r="Q836" i="1"/>
  <c r="T836" i="1"/>
  <c r="S836" i="1" s="1"/>
  <c r="U836" i="1"/>
  <c r="V836" i="1"/>
  <c r="W836" i="1" s="1"/>
  <c r="X836" i="1"/>
  <c r="Y836" i="1"/>
  <c r="M837" i="1"/>
  <c r="O837" i="1"/>
  <c r="N837" i="1" s="1"/>
  <c r="P837" i="1"/>
  <c r="Q837" i="1"/>
  <c r="T837" i="1"/>
  <c r="S837" i="1" s="1"/>
  <c r="U837" i="1"/>
  <c r="V837" i="1"/>
  <c r="W837" i="1" s="1"/>
  <c r="X837" i="1"/>
  <c r="Y837" i="1"/>
  <c r="M838" i="1"/>
  <c r="O838" i="1"/>
  <c r="N838" i="1" s="1"/>
  <c r="P838" i="1"/>
  <c r="Q838" i="1"/>
  <c r="T838" i="1"/>
  <c r="S838" i="1" s="1"/>
  <c r="U838" i="1"/>
  <c r="V838" i="1"/>
  <c r="W838" i="1" s="1"/>
  <c r="X838" i="1"/>
  <c r="Y838" i="1"/>
  <c r="M839" i="1"/>
  <c r="O839" i="1"/>
  <c r="N839" i="1" s="1"/>
  <c r="P839" i="1"/>
  <c r="Q839" i="1"/>
  <c r="T839" i="1"/>
  <c r="S839" i="1" s="1"/>
  <c r="U839" i="1"/>
  <c r="V839" i="1"/>
  <c r="W839" i="1" s="1"/>
  <c r="X839" i="1"/>
  <c r="Y839" i="1"/>
  <c r="M888" i="1"/>
  <c r="O888" i="1"/>
  <c r="N888" i="1" s="1"/>
  <c r="P888" i="1"/>
  <c r="Q888" i="1"/>
  <c r="T888" i="1"/>
  <c r="S888" i="1" s="1"/>
  <c r="U888" i="1"/>
  <c r="V888" i="1"/>
  <c r="W888" i="1" s="1"/>
  <c r="X888" i="1"/>
  <c r="Y888" i="1"/>
  <c r="M841" i="1"/>
  <c r="O841" i="1"/>
  <c r="N841" i="1" s="1"/>
  <c r="P841" i="1"/>
  <c r="Q841" i="1"/>
  <c r="T841" i="1"/>
  <c r="S841" i="1" s="1"/>
  <c r="U841" i="1"/>
  <c r="V841" i="1"/>
  <c r="W841" i="1" s="1"/>
  <c r="X841" i="1"/>
  <c r="Y841" i="1"/>
  <c r="M842" i="1"/>
  <c r="O842" i="1"/>
  <c r="N842" i="1" s="1"/>
  <c r="P842" i="1"/>
  <c r="Q842" i="1"/>
  <c r="T842" i="1"/>
  <c r="S842" i="1" s="1"/>
  <c r="U842" i="1"/>
  <c r="V842" i="1"/>
  <c r="W842" i="1" s="1"/>
  <c r="X842" i="1"/>
  <c r="Y842" i="1"/>
  <c r="M843" i="1"/>
  <c r="O843" i="1"/>
  <c r="N843" i="1" s="1"/>
  <c r="P843" i="1"/>
  <c r="Q843" i="1"/>
  <c r="T843" i="1"/>
  <c r="S843" i="1" s="1"/>
  <c r="U843" i="1"/>
  <c r="V843" i="1"/>
  <c r="W843" i="1" s="1"/>
  <c r="X843" i="1"/>
  <c r="Y843" i="1"/>
  <c r="M844" i="1"/>
  <c r="O844" i="1"/>
  <c r="N844" i="1" s="1"/>
  <c r="P844" i="1"/>
  <c r="Q844" i="1"/>
  <c r="T844" i="1"/>
  <c r="S844" i="1" s="1"/>
  <c r="U844" i="1"/>
  <c r="V844" i="1"/>
  <c r="W844" i="1" s="1"/>
  <c r="X844" i="1"/>
  <c r="Y844" i="1"/>
  <c r="M845" i="1"/>
  <c r="O845" i="1"/>
  <c r="N845" i="1" s="1"/>
  <c r="P845" i="1"/>
  <c r="Q845" i="1"/>
  <c r="T845" i="1"/>
  <c r="S845" i="1" s="1"/>
  <c r="U845" i="1"/>
  <c r="V845" i="1"/>
  <c r="W845" i="1" s="1"/>
  <c r="X845" i="1"/>
  <c r="Y845" i="1"/>
  <c r="M846" i="1"/>
  <c r="O846" i="1"/>
  <c r="N846" i="1" s="1"/>
  <c r="P846" i="1"/>
  <c r="Q846" i="1"/>
  <c r="T846" i="1"/>
  <c r="S846" i="1" s="1"/>
  <c r="U846" i="1"/>
  <c r="V846" i="1"/>
  <c r="W846" i="1" s="1"/>
  <c r="X846" i="1"/>
  <c r="Y846" i="1"/>
  <c r="M847" i="1"/>
  <c r="O847" i="1"/>
  <c r="N847" i="1" s="1"/>
  <c r="P847" i="1"/>
  <c r="Q847" i="1"/>
  <c r="T847" i="1"/>
  <c r="S847" i="1" s="1"/>
  <c r="U847" i="1"/>
  <c r="V847" i="1"/>
  <c r="W847" i="1" s="1"/>
  <c r="X847" i="1"/>
  <c r="Y847" i="1"/>
  <c r="M848" i="1"/>
  <c r="O848" i="1"/>
  <c r="N848" i="1" s="1"/>
  <c r="P848" i="1"/>
  <c r="Q848" i="1"/>
  <c r="T848" i="1"/>
  <c r="S848" i="1" s="1"/>
  <c r="U848" i="1"/>
  <c r="V848" i="1"/>
  <c r="W848" i="1" s="1"/>
  <c r="X848" i="1"/>
  <c r="Y848" i="1"/>
  <c r="M840" i="1"/>
  <c r="O840" i="1"/>
  <c r="N840" i="1" s="1"/>
  <c r="P840" i="1"/>
  <c r="Q840" i="1"/>
  <c r="T840" i="1"/>
  <c r="S840" i="1" s="1"/>
  <c r="U840" i="1"/>
  <c r="V840" i="1"/>
  <c r="W840" i="1" s="1"/>
  <c r="X840" i="1"/>
  <c r="Y840" i="1"/>
  <c r="M850" i="1"/>
  <c r="O850" i="1"/>
  <c r="N850" i="1" s="1"/>
  <c r="P850" i="1"/>
  <c r="Q850" i="1"/>
  <c r="T850" i="1"/>
  <c r="S850" i="1" s="1"/>
  <c r="U850" i="1"/>
  <c r="V850" i="1"/>
  <c r="W850" i="1" s="1"/>
  <c r="X850" i="1"/>
  <c r="Y850" i="1"/>
  <c r="M851" i="1"/>
  <c r="O851" i="1"/>
  <c r="N851" i="1" s="1"/>
  <c r="P851" i="1"/>
  <c r="Q851" i="1"/>
  <c r="T851" i="1"/>
  <c r="S851" i="1" s="1"/>
  <c r="U851" i="1"/>
  <c r="V851" i="1"/>
  <c r="W851" i="1" s="1"/>
  <c r="X851" i="1"/>
  <c r="Y851" i="1"/>
  <c r="M852" i="1"/>
  <c r="O852" i="1"/>
  <c r="N852" i="1" s="1"/>
  <c r="P852" i="1"/>
  <c r="Q852" i="1"/>
  <c r="T852" i="1"/>
  <c r="S852" i="1" s="1"/>
  <c r="U852" i="1"/>
  <c r="V852" i="1"/>
  <c r="W852" i="1" s="1"/>
  <c r="X852" i="1"/>
  <c r="Y852" i="1"/>
  <c r="M853" i="1"/>
  <c r="O853" i="1"/>
  <c r="N853" i="1" s="1"/>
  <c r="P853" i="1"/>
  <c r="Q853" i="1"/>
  <c r="T853" i="1"/>
  <c r="S853" i="1" s="1"/>
  <c r="U853" i="1"/>
  <c r="V853" i="1"/>
  <c r="W853" i="1" s="1"/>
  <c r="X853" i="1"/>
  <c r="Y853" i="1"/>
  <c r="M854" i="1"/>
  <c r="O854" i="1"/>
  <c r="N854" i="1" s="1"/>
  <c r="P854" i="1"/>
  <c r="Q854" i="1"/>
  <c r="T854" i="1"/>
  <c r="S854" i="1" s="1"/>
  <c r="U854" i="1"/>
  <c r="V854" i="1"/>
  <c r="W854" i="1" s="1"/>
  <c r="X854" i="1"/>
  <c r="Y854" i="1"/>
  <c r="M855" i="1"/>
  <c r="O855" i="1"/>
  <c r="N855" i="1" s="1"/>
  <c r="P855" i="1"/>
  <c r="Q855" i="1"/>
  <c r="T855" i="1"/>
  <c r="S855" i="1" s="1"/>
  <c r="U855" i="1"/>
  <c r="V855" i="1"/>
  <c r="W855" i="1" s="1"/>
  <c r="X855" i="1"/>
  <c r="Y855" i="1"/>
  <c r="M856" i="1"/>
  <c r="O856" i="1"/>
  <c r="N856" i="1" s="1"/>
  <c r="P856" i="1"/>
  <c r="Q856" i="1"/>
  <c r="T856" i="1"/>
  <c r="S856" i="1" s="1"/>
  <c r="U856" i="1"/>
  <c r="V856" i="1"/>
  <c r="W856" i="1" s="1"/>
  <c r="X856" i="1"/>
  <c r="Y856" i="1"/>
  <c r="M857" i="1"/>
  <c r="O857" i="1"/>
  <c r="N857" i="1" s="1"/>
  <c r="P857" i="1"/>
  <c r="Q857" i="1"/>
  <c r="T857" i="1"/>
  <c r="S857" i="1" s="1"/>
  <c r="U857" i="1"/>
  <c r="V857" i="1"/>
  <c r="W857" i="1" s="1"/>
  <c r="X857" i="1"/>
  <c r="Y857" i="1"/>
  <c r="M858" i="1"/>
  <c r="O858" i="1"/>
  <c r="N858" i="1" s="1"/>
  <c r="P858" i="1"/>
  <c r="Q858" i="1"/>
  <c r="T858" i="1"/>
  <c r="S858" i="1" s="1"/>
  <c r="U858" i="1"/>
  <c r="V858" i="1"/>
  <c r="W858" i="1" s="1"/>
  <c r="X858" i="1"/>
  <c r="Y858" i="1"/>
  <c r="M859" i="1"/>
  <c r="O859" i="1"/>
  <c r="N859" i="1" s="1"/>
  <c r="P859" i="1"/>
  <c r="Q859" i="1"/>
  <c r="T859" i="1"/>
  <c r="S859" i="1" s="1"/>
  <c r="U859" i="1"/>
  <c r="V859" i="1"/>
  <c r="W859" i="1" s="1"/>
  <c r="X859" i="1"/>
  <c r="Y859" i="1"/>
  <c r="M860" i="1"/>
  <c r="O860" i="1"/>
  <c r="N860" i="1" s="1"/>
  <c r="P860" i="1"/>
  <c r="Q860" i="1"/>
  <c r="T860" i="1"/>
  <c r="S860" i="1" s="1"/>
  <c r="U860" i="1"/>
  <c r="V860" i="1"/>
  <c r="W860" i="1" s="1"/>
  <c r="X860" i="1"/>
  <c r="Y860" i="1"/>
  <c r="M861" i="1"/>
  <c r="O861" i="1"/>
  <c r="N861" i="1" s="1"/>
  <c r="P861" i="1"/>
  <c r="Q861" i="1"/>
  <c r="T861" i="1"/>
  <c r="S861" i="1" s="1"/>
  <c r="U861" i="1"/>
  <c r="V861" i="1"/>
  <c r="W861" i="1" s="1"/>
  <c r="X861" i="1"/>
  <c r="Y861" i="1"/>
  <c r="M862" i="1"/>
  <c r="O862" i="1"/>
  <c r="N862" i="1" s="1"/>
  <c r="P862" i="1"/>
  <c r="Q862" i="1"/>
  <c r="T862" i="1"/>
  <c r="S862" i="1" s="1"/>
  <c r="U862" i="1"/>
  <c r="V862" i="1"/>
  <c r="W862" i="1" s="1"/>
  <c r="X862" i="1"/>
  <c r="Y862" i="1"/>
  <c r="M863" i="1"/>
  <c r="O863" i="1"/>
  <c r="N863" i="1" s="1"/>
  <c r="P863" i="1"/>
  <c r="Q863" i="1"/>
  <c r="T863" i="1"/>
  <c r="S863" i="1" s="1"/>
  <c r="U863" i="1"/>
  <c r="V863" i="1"/>
  <c r="W863" i="1" s="1"/>
  <c r="X863" i="1"/>
  <c r="Y863" i="1"/>
  <c r="M864" i="1"/>
  <c r="O864" i="1"/>
  <c r="N864" i="1" s="1"/>
  <c r="P864" i="1"/>
  <c r="Q864" i="1"/>
  <c r="T864" i="1"/>
  <c r="S864" i="1" s="1"/>
  <c r="U864" i="1"/>
  <c r="V864" i="1"/>
  <c r="W864" i="1" s="1"/>
  <c r="X864" i="1"/>
  <c r="Y864" i="1"/>
  <c r="M865" i="1"/>
  <c r="O865" i="1"/>
  <c r="N865" i="1" s="1"/>
  <c r="P865" i="1"/>
  <c r="Q865" i="1"/>
  <c r="T865" i="1"/>
  <c r="S865" i="1" s="1"/>
  <c r="U865" i="1"/>
  <c r="V865" i="1"/>
  <c r="W865" i="1" s="1"/>
  <c r="X865" i="1"/>
  <c r="Y865" i="1"/>
  <c r="M866" i="1"/>
  <c r="O866" i="1"/>
  <c r="N866" i="1" s="1"/>
  <c r="P866" i="1"/>
  <c r="Q866" i="1"/>
  <c r="T866" i="1"/>
  <c r="S866" i="1" s="1"/>
  <c r="U866" i="1"/>
  <c r="V866" i="1"/>
  <c r="W866" i="1" s="1"/>
  <c r="X866" i="1"/>
  <c r="Y866" i="1"/>
  <c r="M867" i="1"/>
  <c r="O867" i="1"/>
  <c r="N867" i="1" s="1"/>
  <c r="P867" i="1"/>
  <c r="Q867" i="1"/>
  <c r="T867" i="1"/>
  <c r="S867" i="1" s="1"/>
  <c r="U867" i="1"/>
  <c r="V867" i="1"/>
  <c r="W867" i="1" s="1"/>
  <c r="X867" i="1"/>
  <c r="Y867" i="1"/>
  <c r="M868" i="1"/>
  <c r="O868" i="1"/>
  <c r="N868" i="1" s="1"/>
  <c r="P868" i="1"/>
  <c r="Q868" i="1"/>
  <c r="T868" i="1"/>
  <c r="S868" i="1" s="1"/>
  <c r="U868" i="1"/>
  <c r="V868" i="1"/>
  <c r="W868" i="1" s="1"/>
  <c r="X868" i="1"/>
  <c r="Y868" i="1"/>
  <c r="M869" i="1"/>
  <c r="O869" i="1"/>
  <c r="N869" i="1" s="1"/>
  <c r="P869" i="1"/>
  <c r="Q869" i="1"/>
  <c r="T869" i="1"/>
  <c r="S869" i="1" s="1"/>
  <c r="U869" i="1"/>
  <c r="V869" i="1"/>
  <c r="W869" i="1" s="1"/>
  <c r="X869" i="1"/>
  <c r="Y869" i="1"/>
  <c r="M870" i="1"/>
  <c r="O870" i="1"/>
  <c r="N870" i="1" s="1"/>
  <c r="P870" i="1"/>
  <c r="Q870" i="1"/>
  <c r="T870" i="1"/>
  <c r="S870" i="1" s="1"/>
  <c r="U870" i="1"/>
  <c r="V870" i="1"/>
  <c r="W870" i="1" s="1"/>
  <c r="X870" i="1"/>
  <c r="Y870" i="1"/>
  <c r="M871" i="1"/>
  <c r="O871" i="1"/>
  <c r="N871" i="1" s="1"/>
  <c r="P871" i="1"/>
  <c r="Q871" i="1"/>
  <c r="T871" i="1"/>
  <c r="S871" i="1" s="1"/>
  <c r="U871" i="1"/>
  <c r="V871" i="1"/>
  <c r="W871" i="1" s="1"/>
  <c r="X871" i="1"/>
  <c r="Y871" i="1"/>
  <c r="M872" i="1"/>
  <c r="O872" i="1"/>
  <c r="N872" i="1" s="1"/>
  <c r="P872" i="1"/>
  <c r="Q872" i="1"/>
  <c r="T872" i="1"/>
  <c r="S872" i="1" s="1"/>
  <c r="U872" i="1"/>
  <c r="V872" i="1"/>
  <c r="W872" i="1" s="1"/>
  <c r="X872" i="1"/>
  <c r="Y872" i="1"/>
  <c r="M873" i="1"/>
  <c r="O873" i="1"/>
  <c r="N873" i="1" s="1"/>
  <c r="P873" i="1"/>
  <c r="Q873" i="1"/>
  <c r="T873" i="1"/>
  <c r="S873" i="1" s="1"/>
  <c r="U873" i="1"/>
  <c r="V873" i="1"/>
  <c r="W873" i="1" s="1"/>
  <c r="X873" i="1"/>
  <c r="Y873" i="1"/>
  <c r="M874" i="1"/>
  <c r="O874" i="1"/>
  <c r="N874" i="1" s="1"/>
  <c r="P874" i="1"/>
  <c r="Q874" i="1"/>
  <c r="T874" i="1"/>
  <c r="S874" i="1" s="1"/>
  <c r="U874" i="1"/>
  <c r="V874" i="1"/>
  <c r="W874" i="1" s="1"/>
  <c r="X874" i="1"/>
  <c r="Y874" i="1"/>
  <c r="M875" i="1"/>
  <c r="O875" i="1"/>
  <c r="N875" i="1" s="1"/>
  <c r="P875" i="1"/>
  <c r="Q875" i="1"/>
  <c r="T875" i="1"/>
  <c r="S875" i="1" s="1"/>
  <c r="U875" i="1"/>
  <c r="V875" i="1"/>
  <c r="W875" i="1" s="1"/>
  <c r="X875" i="1"/>
  <c r="Y875" i="1"/>
  <c r="M876" i="1"/>
  <c r="O876" i="1"/>
  <c r="N876" i="1" s="1"/>
  <c r="P876" i="1"/>
  <c r="Q876" i="1"/>
  <c r="T876" i="1"/>
  <c r="S876" i="1" s="1"/>
  <c r="U876" i="1"/>
  <c r="V876" i="1"/>
  <c r="W876" i="1" s="1"/>
  <c r="X876" i="1"/>
  <c r="Y876" i="1"/>
  <c r="M877" i="1"/>
  <c r="O877" i="1"/>
  <c r="N877" i="1" s="1"/>
  <c r="P877" i="1"/>
  <c r="Q877" i="1"/>
  <c r="T877" i="1"/>
  <c r="S877" i="1" s="1"/>
  <c r="U877" i="1"/>
  <c r="V877" i="1"/>
  <c r="W877" i="1" s="1"/>
  <c r="X877" i="1"/>
  <c r="Y877" i="1"/>
  <c r="M878" i="1"/>
  <c r="O878" i="1"/>
  <c r="N878" i="1" s="1"/>
  <c r="P878" i="1"/>
  <c r="Q878" i="1"/>
  <c r="T878" i="1"/>
  <c r="S878" i="1" s="1"/>
  <c r="U878" i="1"/>
  <c r="V878" i="1"/>
  <c r="W878" i="1" s="1"/>
  <c r="X878" i="1"/>
  <c r="Y878" i="1"/>
  <c r="M879" i="1"/>
  <c r="O879" i="1"/>
  <c r="N879" i="1" s="1"/>
  <c r="P879" i="1"/>
  <c r="Q879" i="1"/>
  <c r="T879" i="1"/>
  <c r="S879" i="1" s="1"/>
  <c r="U879" i="1"/>
  <c r="V879" i="1"/>
  <c r="W879" i="1" s="1"/>
  <c r="X879" i="1"/>
  <c r="Y879" i="1"/>
  <c r="M880" i="1"/>
  <c r="O880" i="1"/>
  <c r="N880" i="1" s="1"/>
  <c r="P880" i="1"/>
  <c r="Q880" i="1"/>
  <c r="T880" i="1"/>
  <c r="S880" i="1" s="1"/>
  <c r="U880" i="1"/>
  <c r="V880" i="1"/>
  <c r="W880" i="1" s="1"/>
  <c r="X880" i="1"/>
  <c r="Y880" i="1"/>
  <c r="M881" i="1"/>
  <c r="O881" i="1"/>
  <c r="N881" i="1" s="1"/>
  <c r="P881" i="1"/>
  <c r="Q881" i="1"/>
  <c r="T881" i="1"/>
  <c r="S881" i="1" s="1"/>
  <c r="U881" i="1"/>
  <c r="V881" i="1"/>
  <c r="W881" i="1" s="1"/>
  <c r="X881" i="1"/>
  <c r="Y881" i="1"/>
  <c r="M882" i="1"/>
  <c r="O882" i="1"/>
  <c r="N882" i="1" s="1"/>
  <c r="P882" i="1"/>
  <c r="Q882" i="1"/>
  <c r="T882" i="1"/>
  <c r="S882" i="1" s="1"/>
  <c r="U882" i="1"/>
  <c r="V882" i="1"/>
  <c r="W882" i="1" s="1"/>
  <c r="X882" i="1"/>
  <c r="Y882" i="1"/>
  <c r="M883" i="1"/>
  <c r="O883" i="1"/>
  <c r="N883" i="1" s="1"/>
  <c r="P883" i="1"/>
  <c r="Q883" i="1"/>
  <c r="T883" i="1"/>
  <c r="S883" i="1" s="1"/>
  <c r="U883" i="1"/>
  <c r="V883" i="1"/>
  <c r="W883" i="1" s="1"/>
  <c r="X883" i="1"/>
  <c r="Y883" i="1"/>
  <c r="M884" i="1"/>
  <c r="O884" i="1"/>
  <c r="N884" i="1" s="1"/>
  <c r="P884" i="1"/>
  <c r="Q884" i="1"/>
  <c r="T884" i="1"/>
  <c r="S884" i="1" s="1"/>
  <c r="U884" i="1"/>
  <c r="V884" i="1"/>
  <c r="W884" i="1" s="1"/>
  <c r="X884" i="1"/>
  <c r="Y884" i="1"/>
  <c r="M885" i="1"/>
  <c r="O885" i="1"/>
  <c r="N885" i="1" s="1"/>
  <c r="P885" i="1"/>
  <c r="Q885" i="1"/>
  <c r="T885" i="1"/>
  <c r="S885" i="1" s="1"/>
  <c r="U885" i="1"/>
  <c r="V885" i="1"/>
  <c r="W885" i="1" s="1"/>
  <c r="X885" i="1"/>
  <c r="Y885" i="1"/>
  <c r="M886" i="1"/>
  <c r="O886" i="1"/>
  <c r="N886" i="1" s="1"/>
  <c r="P886" i="1"/>
  <c r="Q886" i="1"/>
  <c r="T886" i="1"/>
  <c r="S886" i="1" s="1"/>
  <c r="U886" i="1"/>
  <c r="V886" i="1"/>
  <c r="W886" i="1" s="1"/>
  <c r="X886" i="1"/>
  <c r="Y886" i="1"/>
  <c r="M887" i="1"/>
  <c r="O887" i="1"/>
  <c r="N887" i="1" s="1"/>
  <c r="P887" i="1"/>
  <c r="Q887" i="1"/>
  <c r="T887" i="1"/>
  <c r="S887" i="1" s="1"/>
  <c r="U887" i="1"/>
  <c r="V887" i="1"/>
  <c r="W887" i="1" s="1"/>
  <c r="X887" i="1"/>
  <c r="Y887" i="1"/>
  <c r="M798" i="1"/>
  <c r="O798" i="1"/>
  <c r="N798" i="1" s="1"/>
  <c r="P798" i="1"/>
  <c r="Q798" i="1"/>
  <c r="T798" i="1"/>
  <c r="S798" i="1" s="1"/>
  <c r="U798" i="1"/>
  <c r="V798" i="1"/>
  <c r="W798" i="1" s="1"/>
  <c r="X798" i="1"/>
  <c r="Y798" i="1"/>
  <c r="M889" i="1"/>
  <c r="O889" i="1"/>
  <c r="N889" i="1" s="1"/>
  <c r="P889" i="1"/>
  <c r="Q889" i="1"/>
  <c r="T889" i="1"/>
  <c r="S889" i="1" s="1"/>
  <c r="U889" i="1"/>
  <c r="V889" i="1"/>
  <c r="W889" i="1" s="1"/>
  <c r="X889" i="1"/>
  <c r="Y889" i="1"/>
  <c r="M890" i="1"/>
  <c r="O890" i="1"/>
  <c r="N890" i="1" s="1"/>
  <c r="P890" i="1"/>
  <c r="Q890" i="1"/>
  <c r="T890" i="1"/>
  <c r="S890" i="1" s="1"/>
  <c r="U890" i="1"/>
  <c r="V890" i="1"/>
  <c r="W890" i="1" s="1"/>
  <c r="X890" i="1"/>
  <c r="Y890" i="1"/>
  <c r="M891" i="1"/>
  <c r="O891" i="1"/>
  <c r="N891" i="1" s="1"/>
  <c r="P891" i="1"/>
  <c r="Q891" i="1"/>
  <c r="T891" i="1"/>
  <c r="S891" i="1" s="1"/>
  <c r="U891" i="1"/>
  <c r="V891" i="1"/>
  <c r="W891" i="1" s="1"/>
  <c r="X891" i="1"/>
  <c r="Y891" i="1"/>
  <c r="M892" i="1"/>
  <c r="O892" i="1"/>
  <c r="N892" i="1" s="1"/>
  <c r="P892" i="1"/>
  <c r="Q892" i="1"/>
  <c r="T892" i="1"/>
  <c r="S892" i="1" s="1"/>
  <c r="U892" i="1"/>
  <c r="V892" i="1"/>
  <c r="W892" i="1" s="1"/>
  <c r="X892" i="1"/>
  <c r="Y892" i="1"/>
  <c r="M893" i="1"/>
  <c r="O893" i="1"/>
  <c r="N893" i="1" s="1"/>
  <c r="P893" i="1"/>
  <c r="Q893" i="1"/>
  <c r="T893" i="1"/>
  <c r="S893" i="1" s="1"/>
  <c r="U893" i="1"/>
  <c r="V893" i="1"/>
  <c r="W893" i="1" s="1"/>
  <c r="X893" i="1"/>
  <c r="Y893" i="1"/>
  <c r="M894" i="1"/>
  <c r="O894" i="1"/>
  <c r="N894" i="1" s="1"/>
  <c r="P894" i="1"/>
  <c r="Q894" i="1"/>
  <c r="T894" i="1"/>
  <c r="S894" i="1" s="1"/>
  <c r="U894" i="1"/>
  <c r="V894" i="1"/>
  <c r="W894" i="1" s="1"/>
  <c r="X894" i="1"/>
  <c r="Y894" i="1"/>
  <c r="M895" i="1"/>
  <c r="O895" i="1"/>
  <c r="N895" i="1" s="1"/>
  <c r="P895" i="1"/>
  <c r="Q895" i="1"/>
  <c r="T895" i="1"/>
  <c r="S895" i="1" s="1"/>
  <c r="U895" i="1"/>
  <c r="V895" i="1"/>
  <c r="W895" i="1" s="1"/>
  <c r="X895" i="1"/>
  <c r="Y895" i="1"/>
  <c r="M896" i="1"/>
  <c r="O896" i="1"/>
  <c r="N896" i="1" s="1"/>
  <c r="P896" i="1"/>
  <c r="Q896" i="1"/>
  <c r="T896" i="1"/>
  <c r="S896" i="1" s="1"/>
  <c r="U896" i="1"/>
  <c r="V896" i="1"/>
  <c r="W896" i="1" s="1"/>
  <c r="X896" i="1"/>
  <c r="Y896" i="1"/>
  <c r="M904" i="1"/>
  <c r="O904" i="1"/>
  <c r="N904" i="1" s="1"/>
  <c r="P904" i="1"/>
  <c r="Q904" i="1"/>
  <c r="T904" i="1"/>
  <c r="S904" i="1" s="1"/>
  <c r="U904" i="1"/>
  <c r="V904" i="1"/>
  <c r="W904" i="1" s="1"/>
  <c r="X904" i="1"/>
  <c r="Y904" i="1"/>
  <c r="M898" i="1"/>
  <c r="O898" i="1"/>
  <c r="N898" i="1" s="1"/>
  <c r="P898" i="1"/>
  <c r="Q898" i="1"/>
  <c r="T898" i="1"/>
  <c r="S898" i="1" s="1"/>
  <c r="U898" i="1"/>
  <c r="V898" i="1"/>
  <c r="W898" i="1" s="1"/>
  <c r="X898" i="1"/>
  <c r="Y898" i="1"/>
  <c r="M899" i="1"/>
  <c r="O899" i="1"/>
  <c r="N899" i="1" s="1"/>
  <c r="P899" i="1"/>
  <c r="Q899" i="1"/>
  <c r="T899" i="1"/>
  <c r="S899" i="1" s="1"/>
  <c r="U899" i="1"/>
  <c r="V899" i="1"/>
  <c r="W899" i="1" s="1"/>
  <c r="X899" i="1"/>
  <c r="Y899" i="1"/>
  <c r="M900" i="1"/>
  <c r="O900" i="1"/>
  <c r="N900" i="1" s="1"/>
  <c r="P900" i="1"/>
  <c r="Q900" i="1"/>
  <c r="T900" i="1"/>
  <c r="S900" i="1" s="1"/>
  <c r="U900" i="1"/>
  <c r="V900" i="1"/>
  <c r="W900" i="1" s="1"/>
  <c r="X900" i="1"/>
  <c r="Y900" i="1"/>
  <c r="M849" i="1"/>
  <c r="O849" i="1"/>
  <c r="N849" i="1" s="1"/>
  <c r="P849" i="1"/>
  <c r="Q849" i="1"/>
  <c r="T849" i="1"/>
  <c r="S849" i="1" s="1"/>
  <c r="U849" i="1"/>
  <c r="V849" i="1"/>
  <c r="W849" i="1" s="1"/>
  <c r="X849" i="1"/>
  <c r="Y849" i="1"/>
  <c r="M902" i="1"/>
  <c r="O902" i="1"/>
  <c r="N902" i="1" s="1"/>
  <c r="P902" i="1"/>
  <c r="Q902" i="1"/>
  <c r="T902" i="1"/>
  <c r="S902" i="1" s="1"/>
  <c r="U902" i="1"/>
  <c r="V902" i="1"/>
  <c r="W902" i="1" s="1"/>
  <c r="X902" i="1"/>
  <c r="Y902" i="1"/>
  <c r="M903" i="1"/>
  <c r="O903" i="1"/>
  <c r="N903" i="1" s="1"/>
  <c r="P903" i="1"/>
  <c r="Q903" i="1"/>
  <c r="T903" i="1"/>
  <c r="S903" i="1" s="1"/>
  <c r="U903" i="1"/>
  <c r="V903" i="1"/>
  <c r="W903" i="1" s="1"/>
  <c r="X903" i="1"/>
  <c r="Y903" i="1"/>
  <c r="M905" i="1"/>
  <c r="O905" i="1"/>
  <c r="N905" i="1" s="1"/>
  <c r="P905" i="1"/>
  <c r="Q905" i="1"/>
  <c r="T905" i="1"/>
  <c r="S905" i="1" s="1"/>
  <c r="U905" i="1"/>
  <c r="V905" i="1"/>
  <c r="W905" i="1" s="1"/>
  <c r="X905" i="1"/>
  <c r="Y905" i="1"/>
  <c r="M901" i="1"/>
  <c r="O901" i="1"/>
  <c r="N901" i="1" s="1"/>
  <c r="P901" i="1"/>
  <c r="Q901" i="1"/>
  <c r="T901" i="1"/>
  <c r="S901" i="1" s="1"/>
  <c r="U901" i="1"/>
  <c r="V901" i="1"/>
  <c r="W901" i="1" s="1"/>
  <c r="X901" i="1"/>
  <c r="Y901" i="1"/>
  <c r="M906" i="1"/>
  <c r="O906" i="1"/>
  <c r="N906" i="1" s="1"/>
  <c r="P906" i="1"/>
  <c r="Q906" i="1"/>
  <c r="T906" i="1"/>
  <c r="S906" i="1" s="1"/>
  <c r="U906" i="1"/>
  <c r="V906" i="1"/>
  <c r="W906" i="1" s="1"/>
  <c r="X906" i="1"/>
  <c r="Y906" i="1"/>
  <c r="M907" i="1"/>
  <c r="O907" i="1"/>
  <c r="N907" i="1" s="1"/>
  <c r="P907" i="1"/>
  <c r="Q907" i="1"/>
  <c r="T907" i="1"/>
  <c r="S907" i="1" s="1"/>
  <c r="U907" i="1"/>
  <c r="V907" i="1"/>
  <c r="W907" i="1" s="1"/>
  <c r="X907" i="1"/>
  <c r="Y907" i="1"/>
  <c r="M908" i="1"/>
  <c r="O908" i="1"/>
  <c r="N908" i="1" s="1"/>
  <c r="P908" i="1"/>
  <c r="Q908" i="1"/>
  <c r="T908" i="1"/>
  <c r="S908" i="1" s="1"/>
  <c r="U908" i="1"/>
  <c r="V908" i="1"/>
  <c r="W908" i="1" s="1"/>
  <c r="X908" i="1"/>
  <c r="Y908" i="1"/>
  <c r="M909" i="1"/>
  <c r="O909" i="1"/>
  <c r="N909" i="1" s="1"/>
  <c r="P909" i="1"/>
  <c r="Q909" i="1"/>
  <c r="T909" i="1"/>
  <c r="S909" i="1" s="1"/>
  <c r="U909" i="1"/>
  <c r="V909" i="1"/>
  <c r="W909" i="1" s="1"/>
  <c r="X909" i="1"/>
  <c r="Y909" i="1"/>
  <c r="M910" i="1"/>
  <c r="O910" i="1"/>
  <c r="N910" i="1" s="1"/>
  <c r="P910" i="1"/>
  <c r="Q910" i="1"/>
  <c r="T910" i="1"/>
  <c r="S910" i="1" s="1"/>
  <c r="U910" i="1"/>
  <c r="V910" i="1"/>
  <c r="W910" i="1" s="1"/>
  <c r="X910" i="1"/>
  <c r="Y910" i="1"/>
  <c r="M911" i="1"/>
  <c r="O911" i="1"/>
  <c r="N911" i="1" s="1"/>
  <c r="P911" i="1"/>
  <c r="Q911" i="1"/>
  <c r="T911" i="1"/>
  <c r="S911" i="1" s="1"/>
  <c r="U911" i="1"/>
  <c r="V911" i="1"/>
  <c r="W911" i="1" s="1"/>
  <c r="X911" i="1"/>
  <c r="Y911" i="1"/>
  <c r="M912" i="1"/>
  <c r="O912" i="1"/>
  <c r="N912" i="1" s="1"/>
  <c r="P912" i="1"/>
  <c r="Q912" i="1"/>
  <c r="T912" i="1"/>
  <c r="S912" i="1" s="1"/>
  <c r="U912" i="1"/>
  <c r="V912" i="1"/>
  <c r="W912" i="1" s="1"/>
  <c r="X912" i="1"/>
  <c r="Y912" i="1"/>
  <c r="M913" i="1"/>
  <c r="O913" i="1"/>
  <c r="N913" i="1" s="1"/>
  <c r="P913" i="1"/>
  <c r="Q913" i="1"/>
  <c r="T913" i="1"/>
  <c r="S913" i="1" s="1"/>
  <c r="U913" i="1"/>
  <c r="V913" i="1"/>
  <c r="W913" i="1" s="1"/>
  <c r="X913" i="1"/>
  <c r="Y913" i="1"/>
  <c r="M914" i="1"/>
  <c r="O914" i="1"/>
  <c r="N914" i="1" s="1"/>
  <c r="P914" i="1"/>
  <c r="Q914" i="1"/>
  <c r="T914" i="1"/>
  <c r="S914" i="1" s="1"/>
  <c r="U914" i="1"/>
  <c r="V914" i="1"/>
  <c r="W914" i="1" s="1"/>
  <c r="X914" i="1"/>
  <c r="Y914" i="1"/>
  <c r="M915" i="1"/>
  <c r="O915" i="1"/>
  <c r="N915" i="1" s="1"/>
  <c r="P915" i="1"/>
  <c r="Q915" i="1"/>
  <c r="T915" i="1"/>
  <c r="S915" i="1" s="1"/>
  <c r="U915" i="1"/>
  <c r="V915" i="1"/>
  <c r="W915" i="1" s="1"/>
  <c r="X915" i="1"/>
  <c r="Y915" i="1"/>
  <c r="M763" i="1"/>
  <c r="O763" i="1"/>
  <c r="N763" i="1" s="1"/>
  <c r="P763" i="1"/>
  <c r="Q763" i="1"/>
  <c r="T763" i="1"/>
  <c r="S763" i="1" s="1"/>
  <c r="U763" i="1"/>
  <c r="V763" i="1"/>
  <c r="W763" i="1" s="1"/>
  <c r="X763" i="1"/>
  <c r="Y763" i="1"/>
  <c r="M764" i="1"/>
  <c r="O764" i="1"/>
  <c r="N764" i="1" s="1"/>
  <c r="P764" i="1"/>
  <c r="Q764" i="1"/>
  <c r="T764" i="1"/>
  <c r="S764" i="1" s="1"/>
  <c r="U764" i="1"/>
  <c r="V764" i="1"/>
  <c r="W764" i="1" s="1"/>
  <c r="X764" i="1"/>
  <c r="Y764" i="1"/>
  <c r="Q584" i="1" l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Y690" i="1" l="1"/>
  <c r="M586" i="1"/>
  <c r="O586" i="1"/>
  <c r="N586" i="1" s="1"/>
  <c r="P586" i="1"/>
  <c r="T586" i="1"/>
  <c r="S586" i="1" s="1"/>
  <c r="U586" i="1"/>
  <c r="V586" i="1"/>
  <c r="W586" i="1" s="1"/>
  <c r="X586" i="1"/>
  <c r="Y586" i="1"/>
  <c r="M587" i="1"/>
  <c r="O587" i="1"/>
  <c r="N587" i="1" s="1"/>
  <c r="P587" i="1"/>
  <c r="T587" i="1"/>
  <c r="S587" i="1" s="1"/>
  <c r="U587" i="1"/>
  <c r="V587" i="1"/>
  <c r="W587" i="1" s="1"/>
  <c r="X587" i="1"/>
  <c r="Y587" i="1"/>
  <c r="M588" i="1"/>
  <c r="O588" i="1"/>
  <c r="N588" i="1" s="1"/>
  <c r="P588" i="1"/>
  <c r="T588" i="1"/>
  <c r="S588" i="1" s="1"/>
  <c r="U588" i="1"/>
  <c r="V588" i="1"/>
  <c r="W588" i="1" s="1"/>
  <c r="X588" i="1"/>
  <c r="Y588" i="1"/>
  <c r="M589" i="1"/>
  <c r="O589" i="1"/>
  <c r="N589" i="1" s="1"/>
  <c r="P589" i="1"/>
  <c r="T589" i="1"/>
  <c r="S589" i="1" s="1"/>
  <c r="U589" i="1"/>
  <c r="V589" i="1"/>
  <c r="W589" i="1" s="1"/>
  <c r="X589" i="1"/>
  <c r="Y589" i="1"/>
  <c r="M590" i="1"/>
  <c r="O590" i="1"/>
  <c r="N590" i="1" s="1"/>
  <c r="P590" i="1"/>
  <c r="T590" i="1"/>
  <c r="S590" i="1" s="1"/>
  <c r="U590" i="1"/>
  <c r="V590" i="1"/>
  <c r="W590" i="1" s="1"/>
  <c r="X590" i="1"/>
  <c r="Y590" i="1"/>
  <c r="M591" i="1"/>
  <c r="O591" i="1"/>
  <c r="N591" i="1" s="1"/>
  <c r="P591" i="1"/>
  <c r="T591" i="1"/>
  <c r="S591" i="1" s="1"/>
  <c r="U591" i="1"/>
  <c r="V591" i="1"/>
  <c r="W591" i="1" s="1"/>
  <c r="X591" i="1"/>
  <c r="Y591" i="1"/>
  <c r="M592" i="1"/>
  <c r="O592" i="1"/>
  <c r="N592" i="1" s="1"/>
  <c r="P592" i="1"/>
  <c r="T592" i="1"/>
  <c r="S592" i="1" s="1"/>
  <c r="U592" i="1"/>
  <c r="V592" i="1"/>
  <c r="W592" i="1" s="1"/>
  <c r="X592" i="1"/>
  <c r="Y592" i="1"/>
  <c r="M593" i="1"/>
  <c r="O593" i="1"/>
  <c r="N593" i="1" s="1"/>
  <c r="P593" i="1"/>
  <c r="T593" i="1"/>
  <c r="S593" i="1" s="1"/>
  <c r="U593" i="1"/>
  <c r="V593" i="1"/>
  <c r="W593" i="1" s="1"/>
  <c r="X593" i="1"/>
  <c r="Y593" i="1"/>
  <c r="M594" i="1"/>
  <c r="O594" i="1"/>
  <c r="N594" i="1" s="1"/>
  <c r="P594" i="1"/>
  <c r="T594" i="1"/>
  <c r="S594" i="1" s="1"/>
  <c r="U594" i="1"/>
  <c r="V594" i="1"/>
  <c r="W594" i="1" s="1"/>
  <c r="X594" i="1"/>
  <c r="Y594" i="1"/>
  <c r="M595" i="1"/>
  <c r="O595" i="1"/>
  <c r="N595" i="1" s="1"/>
  <c r="P595" i="1"/>
  <c r="T595" i="1"/>
  <c r="S595" i="1" s="1"/>
  <c r="U595" i="1"/>
  <c r="V595" i="1"/>
  <c r="W595" i="1" s="1"/>
  <c r="X595" i="1"/>
  <c r="Y595" i="1"/>
  <c r="M596" i="1"/>
  <c r="O596" i="1"/>
  <c r="N596" i="1" s="1"/>
  <c r="P596" i="1"/>
  <c r="T596" i="1"/>
  <c r="S596" i="1" s="1"/>
  <c r="U596" i="1"/>
  <c r="V596" i="1"/>
  <c r="W596" i="1" s="1"/>
  <c r="X596" i="1"/>
  <c r="Y596" i="1"/>
  <c r="M597" i="1"/>
  <c r="O597" i="1"/>
  <c r="N597" i="1" s="1"/>
  <c r="P597" i="1"/>
  <c r="T597" i="1"/>
  <c r="S597" i="1" s="1"/>
  <c r="U597" i="1"/>
  <c r="V597" i="1"/>
  <c r="W597" i="1" s="1"/>
  <c r="X597" i="1"/>
  <c r="Y597" i="1"/>
  <c r="M598" i="1"/>
  <c r="O598" i="1"/>
  <c r="N598" i="1" s="1"/>
  <c r="P598" i="1"/>
  <c r="T598" i="1"/>
  <c r="S598" i="1" s="1"/>
  <c r="U598" i="1"/>
  <c r="V598" i="1"/>
  <c r="W598" i="1" s="1"/>
  <c r="X598" i="1"/>
  <c r="Y598" i="1"/>
  <c r="M599" i="1"/>
  <c r="O599" i="1"/>
  <c r="N599" i="1" s="1"/>
  <c r="P599" i="1"/>
  <c r="T599" i="1"/>
  <c r="S599" i="1" s="1"/>
  <c r="U599" i="1"/>
  <c r="V599" i="1"/>
  <c r="W599" i="1" s="1"/>
  <c r="X599" i="1"/>
  <c r="Y599" i="1"/>
  <c r="M600" i="1"/>
  <c r="O600" i="1"/>
  <c r="N600" i="1" s="1"/>
  <c r="P600" i="1"/>
  <c r="T600" i="1"/>
  <c r="S600" i="1" s="1"/>
  <c r="U600" i="1"/>
  <c r="V600" i="1"/>
  <c r="W600" i="1" s="1"/>
  <c r="X600" i="1"/>
  <c r="Y600" i="1"/>
  <c r="M601" i="1"/>
  <c r="O601" i="1"/>
  <c r="N601" i="1" s="1"/>
  <c r="P601" i="1"/>
  <c r="T601" i="1"/>
  <c r="S601" i="1" s="1"/>
  <c r="U601" i="1"/>
  <c r="V601" i="1"/>
  <c r="W601" i="1" s="1"/>
  <c r="X601" i="1"/>
  <c r="Y601" i="1"/>
  <c r="M602" i="1"/>
  <c r="O602" i="1"/>
  <c r="N602" i="1" s="1"/>
  <c r="P602" i="1"/>
  <c r="T602" i="1"/>
  <c r="S602" i="1" s="1"/>
  <c r="U602" i="1"/>
  <c r="V602" i="1"/>
  <c r="W602" i="1" s="1"/>
  <c r="X602" i="1"/>
  <c r="Y602" i="1"/>
  <c r="M603" i="1"/>
  <c r="O603" i="1"/>
  <c r="N603" i="1" s="1"/>
  <c r="P603" i="1"/>
  <c r="T603" i="1"/>
  <c r="S603" i="1" s="1"/>
  <c r="U603" i="1"/>
  <c r="V603" i="1"/>
  <c r="W603" i="1" s="1"/>
  <c r="X603" i="1"/>
  <c r="Y603" i="1"/>
  <c r="M604" i="1"/>
  <c r="O604" i="1"/>
  <c r="N604" i="1" s="1"/>
  <c r="P604" i="1"/>
  <c r="T604" i="1"/>
  <c r="S604" i="1" s="1"/>
  <c r="U604" i="1"/>
  <c r="V604" i="1"/>
  <c r="W604" i="1" s="1"/>
  <c r="X604" i="1"/>
  <c r="Y604" i="1"/>
  <c r="M605" i="1"/>
  <c r="O605" i="1"/>
  <c r="N605" i="1" s="1"/>
  <c r="P605" i="1"/>
  <c r="T605" i="1"/>
  <c r="S605" i="1" s="1"/>
  <c r="U605" i="1"/>
  <c r="V605" i="1"/>
  <c r="W605" i="1" s="1"/>
  <c r="X605" i="1"/>
  <c r="Y605" i="1"/>
  <c r="M606" i="1"/>
  <c r="N606" i="1"/>
  <c r="O606" i="1"/>
  <c r="P606" i="1"/>
  <c r="T606" i="1"/>
  <c r="S606" i="1" s="1"/>
  <c r="U606" i="1"/>
  <c r="V606" i="1"/>
  <c r="W606" i="1" s="1"/>
  <c r="X606" i="1"/>
  <c r="Y606" i="1"/>
  <c r="M607" i="1"/>
  <c r="O607" i="1"/>
  <c r="N607" i="1" s="1"/>
  <c r="P607" i="1"/>
  <c r="T607" i="1"/>
  <c r="S607" i="1" s="1"/>
  <c r="U607" i="1"/>
  <c r="V607" i="1"/>
  <c r="W607" i="1" s="1"/>
  <c r="X607" i="1"/>
  <c r="Y607" i="1"/>
  <c r="M608" i="1"/>
  <c r="O608" i="1"/>
  <c r="N608" i="1" s="1"/>
  <c r="P608" i="1"/>
  <c r="T608" i="1"/>
  <c r="S608" i="1" s="1"/>
  <c r="U608" i="1"/>
  <c r="V608" i="1"/>
  <c r="W608" i="1" s="1"/>
  <c r="X608" i="1"/>
  <c r="Y608" i="1"/>
  <c r="M609" i="1"/>
  <c r="O609" i="1"/>
  <c r="N609" i="1" s="1"/>
  <c r="P609" i="1"/>
  <c r="T609" i="1"/>
  <c r="S609" i="1" s="1"/>
  <c r="U609" i="1"/>
  <c r="V609" i="1"/>
  <c r="W609" i="1" s="1"/>
  <c r="X609" i="1"/>
  <c r="Y609" i="1"/>
  <c r="M610" i="1"/>
  <c r="O610" i="1"/>
  <c r="N610" i="1" s="1"/>
  <c r="P610" i="1"/>
  <c r="T610" i="1"/>
  <c r="S610" i="1" s="1"/>
  <c r="U610" i="1"/>
  <c r="V610" i="1"/>
  <c r="W610" i="1" s="1"/>
  <c r="X610" i="1"/>
  <c r="Y610" i="1"/>
  <c r="M611" i="1"/>
  <c r="O611" i="1"/>
  <c r="N611" i="1" s="1"/>
  <c r="P611" i="1"/>
  <c r="T611" i="1"/>
  <c r="S611" i="1" s="1"/>
  <c r="U611" i="1"/>
  <c r="V611" i="1"/>
  <c r="W611" i="1" s="1"/>
  <c r="X611" i="1"/>
  <c r="Y611" i="1"/>
  <c r="M612" i="1"/>
  <c r="O612" i="1"/>
  <c r="N612" i="1" s="1"/>
  <c r="P612" i="1"/>
  <c r="T612" i="1"/>
  <c r="S612" i="1" s="1"/>
  <c r="U612" i="1"/>
  <c r="V612" i="1"/>
  <c r="W612" i="1" s="1"/>
  <c r="X612" i="1"/>
  <c r="Y612" i="1"/>
  <c r="M613" i="1"/>
  <c r="O613" i="1"/>
  <c r="N613" i="1" s="1"/>
  <c r="P613" i="1"/>
  <c r="T613" i="1"/>
  <c r="S613" i="1" s="1"/>
  <c r="U613" i="1"/>
  <c r="V613" i="1"/>
  <c r="W613" i="1" s="1"/>
  <c r="X613" i="1"/>
  <c r="Y613" i="1"/>
  <c r="M614" i="1"/>
  <c r="O614" i="1"/>
  <c r="N614" i="1" s="1"/>
  <c r="P614" i="1"/>
  <c r="T614" i="1"/>
  <c r="S614" i="1" s="1"/>
  <c r="U614" i="1"/>
  <c r="V614" i="1"/>
  <c r="W614" i="1" s="1"/>
  <c r="X614" i="1"/>
  <c r="Y614" i="1"/>
  <c r="M615" i="1"/>
  <c r="O615" i="1"/>
  <c r="N615" i="1" s="1"/>
  <c r="P615" i="1"/>
  <c r="T615" i="1"/>
  <c r="S615" i="1" s="1"/>
  <c r="U615" i="1"/>
  <c r="V615" i="1"/>
  <c r="W615" i="1" s="1"/>
  <c r="X615" i="1"/>
  <c r="Y615" i="1"/>
  <c r="M616" i="1"/>
  <c r="O616" i="1"/>
  <c r="N616" i="1" s="1"/>
  <c r="P616" i="1"/>
  <c r="T616" i="1"/>
  <c r="S616" i="1" s="1"/>
  <c r="U616" i="1"/>
  <c r="V616" i="1"/>
  <c r="W616" i="1" s="1"/>
  <c r="X616" i="1"/>
  <c r="Y616" i="1"/>
  <c r="M617" i="1"/>
  <c r="O617" i="1"/>
  <c r="N617" i="1" s="1"/>
  <c r="P617" i="1"/>
  <c r="T617" i="1"/>
  <c r="S617" i="1" s="1"/>
  <c r="U617" i="1"/>
  <c r="V617" i="1"/>
  <c r="W617" i="1" s="1"/>
  <c r="X617" i="1"/>
  <c r="Y617" i="1"/>
  <c r="M618" i="1"/>
  <c r="O618" i="1"/>
  <c r="N618" i="1" s="1"/>
  <c r="P618" i="1"/>
  <c r="T618" i="1"/>
  <c r="S618" i="1" s="1"/>
  <c r="U618" i="1"/>
  <c r="V618" i="1"/>
  <c r="W618" i="1" s="1"/>
  <c r="X618" i="1"/>
  <c r="Y618" i="1"/>
  <c r="M619" i="1"/>
  <c r="O619" i="1"/>
  <c r="N619" i="1" s="1"/>
  <c r="P619" i="1"/>
  <c r="T619" i="1"/>
  <c r="S619" i="1" s="1"/>
  <c r="U619" i="1"/>
  <c r="V619" i="1"/>
  <c r="W619" i="1" s="1"/>
  <c r="X619" i="1"/>
  <c r="Y619" i="1"/>
  <c r="M620" i="1"/>
  <c r="O620" i="1"/>
  <c r="N620" i="1" s="1"/>
  <c r="P620" i="1"/>
  <c r="T620" i="1"/>
  <c r="S620" i="1" s="1"/>
  <c r="U620" i="1"/>
  <c r="V620" i="1"/>
  <c r="W620" i="1" s="1"/>
  <c r="X620" i="1"/>
  <c r="Y620" i="1"/>
  <c r="M621" i="1"/>
  <c r="O621" i="1"/>
  <c r="N621" i="1" s="1"/>
  <c r="P621" i="1"/>
  <c r="T621" i="1"/>
  <c r="S621" i="1" s="1"/>
  <c r="U621" i="1"/>
  <c r="V621" i="1"/>
  <c r="W621" i="1" s="1"/>
  <c r="X621" i="1"/>
  <c r="Y621" i="1"/>
  <c r="M622" i="1"/>
  <c r="O622" i="1"/>
  <c r="N622" i="1" s="1"/>
  <c r="P622" i="1"/>
  <c r="T622" i="1"/>
  <c r="S622" i="1" s="1"/>
  <c r="U622" i="1"/>
  <c r="V622" i="1"/>
  <c r="W622" i="1" s="1"/>
  <c r="X622" i="1"/>
  <c r="Y622" i="1"/>
  <c r="M623" i="1"/>
  <c r="O623" i="1"/>
  <c r="N623" i="1" s="1"/>
  <c r="P623" i="1"/>
  <c r="T623" i="1"/>
  <c r="S623" i="1" s="1"/>
  <c r="U623" i="1"/>
  <c r="V623" i="1"/>
  <c r="W623" i="1" s="1"/>
  <c r="X623" i="1"/>
  <c r="Y623" i="1"/>
  <c r="M624" i="1"/>
  <c r="O624" i="1"/>
  <c r="N624" i="1" s="1"/>
  <c r="P624" i="1"/>
  <c r="T624" i="1"/>
  <c r="S624" i="1" s="1"/>
  <c r="U624" i="1"/>
  <c r="V624" i="1"/>
  <c r="W624" i="1" s="1"/>
  <c r="X624" i="1"/>
  <c r="Y624" i="1"/>
  <c r="M625" i="1"/>
  <c r="O625" i="1"/>
  <c r="N625" i="1" s="1"/>
  <c r="P625" i="1"/>
  <c r="T625" i="1"/>
  <c r="S625" i="1" s="1"/>
  <c r="U625" i="1"/>
  <c r="V625" i="1"/>
  <c r="W625" i="1" s="1"/>
  <c r="X625" i="1"/>
  <c r="Y625" i="1"/>
  <c r="M626" i="1"/>
  <c r="O626" i="1"/>
  <c r="N626" i="1" s="1"/>
  <c r="P626" i="1"/>
  <c r="T626" i="1"/>
  <c r="S626" i="1" s="1"/>
  <c r="U626" i="1"/>
  <c r="V626" i="1"/>
  <c r="W626" i="1" s="1"/>
  <c r="X626" i="1"/>
  <c r="Y626" i="1"/>
  <c r="M627" i="1"/>
  <c r="O627" i="1"/>
  <c r="N627" i="1" s="1"/>
  <c r="P627" i="1"/>
  <c r="T627" i="1"/>
  <c r="S627" i="1" s="1"/>
  <c r="U627" i="1"/>
  <c r="V627" i="1"/>
  <c r="W627" i="1" s="1"/>
  <c r="X627" i="1"/>
  <c r="Y627" i="1"/>
  <c r="M628" i="1"/>
  <c r="O628" i="1"/>
  <c r="N628" i="1" s="1"/>
  <c r="P628" i="1"/>
  <c r="T628" i="1"/>
  <c r="S628" i="1" s="1"/>
  <c r="U628" i="1"/>
  <c r="V628" i="1"/>
  <c r="W628" i="1" s="1"/>
  <c r="X628" i="1"/>
  <c r="Y628" i="1"/>
  <c r="M629" i="1"/>
  <c r="O629" i="1"/>
  <c r="N629" i="1" s="1"/>
  <c r="P629" i="1"/>
  <c r="T629" i="1"/>
  <c r="S629" i="1" s="1"/>
  <c r="U629" i="1"/>
  <c r="V629" i="1"/>
  <c r="W629" i="1" s="1"/>
  <c r="X629" i="1"/>
  <c r="Y629" i="1"/>
  <c r="M630" i="1"/>
  <c r="O630" i="1"/>
  <c r="N630" i="1" s="1"/>
  <c r="P630" i="1"/>
  <c r="T630" i="1"/>
  <c r="S630" i="1" s="1"/>
  <c r="U630" i="1"/>
  <c r="V630" i="1"/>
  <c r="W630" i="1" s="1"/>
  <c r="X630" i="1"/>
  <c r="Y630" i="1"/>
  <c r="M631" i="1"/>
  <c r="O631" i="1"/>
  <c r="N631" i="1" s="1"/>
  <c r="P631" i="1"/>
  <c r="T631" i="1"/>
  <c r="S631" i="1" s="1"/>
  <c r="U631" i="1"/>
  <c r="V631" i="1"/>
  <c r="W631" i="1" s="1"/>
  <c r="X631" i="1"/>
  <c r="Y631" i="1"/>
  <c r="M632" i="1"/>
  <c r="O632" i="1"/>
  <c r="N632" i="1" s="1"/>
  <c r="P632" i="1"/>
  <c r="T632" i="1"/>
  <c r="S632" i="1" s="1"/>
  <c r="U632" i="1"/>
  <c r="V632" i="1"/>
  <c r="W632" i="1" s="1"/>
  <c r="X632" i="1"/>
  <c r="Y632" i="1"/>
  <c r="M633" i="1"/>
  <c r="O633" i="1"/>
  <c r="N633" i="1" s="1"/>
  <c r="P633" i="1"/>
  <c r="T633" i="1"/>
  <c r="S633" i="1" s="1"/>
  <c r="U633" i="1"/>
  <c r="V633" i="1"/>
  <c r="W633" i="1" s="1"/>
  <c r="X633" i="1"/>
  <c r="Y633" i="1"/>
  <c r="M634" i="1"/>
  <c r="O634" i="1"/>
  <c r="N634" i="1" s="1"/>
  <c r="P634" i="1"/>
  <c r="T634" i="1"/>
  <c r="S634" i="1" s="1"/>
  <c r="U634" i="1"/>
  <c r="V634" i="1"/>
  <c r="W634" i="1" s="1"/>
  <c r="X634" i="1"/>
  <c r="Y634" i="1"/>
  <c r="M635" i="1"/>
  <c r="O635" i="1"/>
  <c r="N635" i="1" s="1"/>
  <c r="P635" i="1"/>
  <c r="T635" i="1"/>
  <c r="S635" i="1" s="1"/>
  <c r="U635" i="1"/>
  <c r="V635" i="1"/>
  <c r="W635" i="1" s="1"/>
  <c r="X635" i="1"/>
  <c r="Y635" i="1"/>
  <c r="M636" i="1"/>
  <c r="O636" i="1"/>
  <c r="N636" i="1" s="1"/>
  <c r="P636" i="1"/>
  <c r="T636" i="1"/>
  <c r="S636" i="1" s="1"/>
  <c r="U636" i="1"/>
  <c r="V636" i="1"/>
  <c r="W636" i="1" s="1"/>
  <c r="X636" i="1"/>
  <c r="Y636" i="1"/>
  <c r="M637" i="1"/>
  <c r="O637" i="1"/>
  <c r="N637" i="1" s="1"/>
  <c r="P637" i="1"/>
  <c r="T637" i="1"/>
  <c r="S637" i="1" s="1"/>
  <c r="U637" i="1"/>
  <c r="V637" i="1"/>
  <c r="W637" i="1" s="1"/>
  <c r="X637" i="1"/>
  <c r="Y637" i="1"/>
  <c r="M638" i="1"/>
  <c r="N638" i="1"/>
  <c r="O638" i="1"/>
  <c r="P638" i="1"/>
  <c r="T638" i="1"/>
  <c r="S638" i="1" s="1"/>
  <c r="U638" i="1"/>
  <c r="V638" i="1"/>
  <c r="W638" i="1" s="1"/>
  <c r="X638" i="1"/>
  <c r="Y638" i="1"/>
  <c r="M639" i="1"/>
  <c r="O639" i="1"/>
  <c r="N639" i="1" s="1"/>
  <c r="P639" i="1"/>
  <c r="T639" i="1"/>
  <c r="S639" i="1" s="1"/>
  <c r="U639" i="1"/>
  <c r="V639" i="1"/>
  <c r="W639" i="1" s="1"/>
  <c r="X639" i="1"/>
  <c r="Y639" i="1"/>
  <c r="M640" i="1"/>
  <c r="O640" i="1"/>
  <c r="N640" i="1" s="1"/>
  <c r="P640" i="1"/>
  <c r="T640" i="1"/>
  <c r="S640" i="1" s="1"/>
  <c r="U640" i="1"/>
  <c r="V640" i="1"/>
  <c r="W640" i="1" s="1"/>
  <c r="X640" i="1"/>
  <c r="Y640" i="1"/>
  <c r="M641" i="1"/>
  <c r="O641" i="1"/>
  <c r="N641" i="1" s="1"/>
  <c r="P641" i="1"/>
  <c r="T641" i="1"/>
  <c r="S641" i="1" s="1"/>
  <c r="U641" i="1"/>
  <c r="V641" i="1"/>
  <c r="W641" i="1" s="1"/>
  <c r="X641" i="1"/>
  <c r="Y641" i="1"/>
  <c r="M642" i="1"/>
  <c r="O642" i="1"/>
  <c r="N642" i="1" s="1"/>
  <c r="P642" i="1"/>
  <c r="T642" i="1"/>
  <c r="S642" i="1" s="1"/>
  <c r="U642" i="1"/>
  <c r="V642" i="1"/>
  <c r="W642" i="1" s="1"/>
  <c r="X642" i="1"/>
  <c r="Y642" i="1"/>
  <c r="M643" i="1"/>
  <c r="O643" i="1"/>
  <c r="N643" i="1" s="1"/>
  <c r="P643" i="1"/>
  <c r="T643" i="1"/>
  <c r="S643" i="1" s="1"/>
  <c r="U643" i="1"/>
  <c r="V643" i="1"/>
  <c r="W643" i="1" s="1"/>
  <c r="X643" i="1"/>
  <c r="Y643" i="1"/>
  <c r="M644" i="1"/>
  <c r="O644" i="1"/>
  <c r="N644" i="1" s="1"/>
  <c r="P644" i="1"/>
  <c r="T644" i="1"/>
  <c r="S644" i="1" s="1"/>
  <c r="U644" i="1"/>
  <c r="V644" i="1"/>
  <c r="W644" i="1" s="1"/>
  <c r="X644" i="1"/>
  <c r="Y644" i="1"/>
  <c r="M645" i="1"/>
  <c r="O645" i="1"/>
  <c r="N645" i="1" s="1"/>
  <c r="P645" i="1"/>
  <c r="T645" i="1"/>
  <c r="S645" i="1" s="1"/>
  <c r="U645" i="1"/>
  <c r="V645" i="1"/>
  <c r="W645" i="1" s="1"/>
  <c r="X645" i="1"/>
  <c r="Y645" i="1"/>
  <c r="M646" i="1"/>
  <c r="O646" i="1"/>
  <c r="N646" i="1" s="1"/>
  <c r="P646" i="1"/>
  <c r="T646" i="1"/>
  <c r="S646" i="1" s="1"/>
  <c r="U646" i="1"/>
  <c r="V646" i="1"/>
  <c r="W646" i="1" s="1"/>
  <c r="X646" i="1"/>
  <c r="Y646" i="1"/>
  <c r="M647" i="1"/>
  <c r="O647" i="1"/>
  <c r="N647" i="1" s="1"/>
  <c r="P647" i="1"/>
  <c r="T647" i="1"/>
  <c r="S647" i="1" s="1"/>
  <c r="U647" i="1"/>
  <c r="V647" i="1"/>
  <c r="W647" i="1" s="1"/>
  <c r="X647" i="1"/>
  <c r="Y647" i="1"/>
  <c r="M648" i="1"/>
  <c r="O648" i="1"/>
  <c r="N648" i="1" s="1"/>
  <c r="P648" i="1"/>
  <c r="T648" i="1"/>
  <c r="S648" i="1" s="1"/>
  <c r="U648" i="1"/>
  <c r="V648" i="1"/>
  <c r="W648" i="1" s="1"/>
  <c r="X648" i="1"/>
  <c r="Y648" i="1"/>
  <c r="M649" i="1"/>
  <c r="O649" i="1"/>
  <c r="N649" i="1" s="1"/>
  <c r="P649" i="1"/>
  <c r="T649" i="1"/>
  <c r="S649" i="1" s="1"/>
  <c r="U649" i="1"/>
  <c r="V649" i="1"/>
  <c r="W649" i="1" s="1"/>
  <c r="X649" i="1"/>
  <c r="Y649" i="1"/>
  <c r="M650" i="1"/>
  <c r="O650" i="1"/>
  <c r="N650" i="1" s="1"/>
  <c r="P650" i="1"/>
  <c r="T650" i="1"/>
  <c r="S650" i="1" s="1"/>
  <c r="U650" i="1"/>
  <c r="V650" i="1"/>
  <c r="W650" i="1" s="1"/>
  <c r="X650" i="1"/>
  <c r="Y650" i="1"/>
  <c r="M651" i="1"/>
  <c r="O651" i="1"/>
  <c r="N651" i="1" s="1"/>
  <c r="P651" i="1"/>
  <c r="T651" i="1"/>
  <c r="S651" i="1" s="1"/>
  <c r="U651" i="1"/>
  <c r="V651" i="1"/>
  <c r="W651" i="1" s="1"/>
  <c r="X651" i="1"/>
  <c r="Y651" i="1"/>
  <c r="M652" i="1"/>
  <c r="O652" i="1"/>
  <c r="N652" i="1" s="1"/>
  <c r="P652" i="1"/>
  <c r="T652" i="1"/>
  <c r="S652" i="1" s="1"/>
  <c r="U652" i="1"/>
  <c r="V652" i="1"/>
  <c r="W652" i="1" s="1"/>
  <c r="X652" i="1"/>
  <c r="Y652" i="1"/>
  <c r="M653" i="1"/>
  <c r="O653" i="1"/>
  <c r="N653" i="1" s="1"/>
  <c r="P653" i="1"/>
  <c r="T653" i="1"/>
  <c r="S653" i="1" s="1"/>
  <c r="U653" i="1"/>
  <c r="V653" i="1"/>
  <c r="W653" i="1" s="1"/>
  <c r="X653" i="1"/>
  <c r="Y653" i="1"/>
  <c r="M654" i="1"/>
  <c r="O654" i="1"/>
  <c r="N654" i="1" s="1"/>
  <c r="P654" i="1"/>
  <c r="T654" i="1"/>
  <c r="S654" i="1" s="1"/>
  <c r="U654" i="1"/>
  <c r="V654" i="1"/>
  <c r="W654" i="1" s="1"/>
  <c r="X654" i="1"/>
  <c r="Y654" i="1"/>
  <c r="M655" i="1"/>
  <c r="O655" i="1"/>
  <c r="N655" i="1" s="1"/>
  <c r="P655" i="1"/>
  <c r="T655" i="1"/>
  <c r="S655" i="1" s="1"/>
  <c r="U655" i="1"/>
  <c r="V655" i="1"/>
  <c r="W655" i="1" s="1"/>
  <c r="X655" i="1"/>
  <c r="Y655" i="1"/>
  <c r="M656" i="1"/>
  <c r="O656" i="1"/>
  <c r="N656" i="1" s="1"/>
  <c r="P656" i="1"/>
  <c r="T656" i="1"/>
  <c r="S656" i="1" s="1"/>
  <c r="U656" i="1"/>
  <c r="V656" i="1"/>
  <c r="W656" i="1" s="1"/>
  <c r="X656" i="1"/>
  <c r="Y656" i="1"/>
  <c r="M657" i="1"/>
  <c r="O657" i="1"/>
  <c r="N657" i="1" s="1"/>
  <c r="P657" i="1"/>
  <c r="T657" i="1"/>
  <c r="S657" i="1" s="1"/>
  <c r="U657" i="1"/>
  <c r="V657" i="1"/>
  <c r="W657" i="1" s="1"/>
  <c r="X657" i="1"/>
  <c r="Y657" i="1"/>
  <c r="M658" i="1"/>
  <c r="O658" i="1"/>
  <c r="N658" i="1" s="1"/>
  <c r="P658" i="1"/>
  <c r="T658" i="1"/>
  <c r="S658" i="1" s="1"/>
  <c r="U658" i="1"/>
  <c r="V658" i="1"/>
  <c r="W658" i="1" s="1"/>
  <c r="X658" i="1"/>
  <c r="Y658" i="1"/>
  <c r="M659" i="1"/>
  <c r="O659" i="1"/>
  <c r="N659" i="1" s="1"/>
  <c r="P659" i="1"/>
  <c r="T659" i="1"/>
  <c r="S659" i="1" s="1"/>
  <c r="U659" i="1"/>
  <c r="V659" i="1"/>
  <c r="W659" i="1" s="1"/>
  <c r="X659" i="1"/>
  <c r="Y659" i="1"/>
  <c r="M660" i="1"/>
  <c r="O660" i="1"/>
  <c r="N660" i="1" s="1"/>
  <c r="P660" i="1"/>
  <c r="T660" i="1"/>
  <c r="S660" i="1" s="1"/>
  <c r="U660" i="1"/>
  <c r="V660" i="1"/>
  <c r="W660" i="1" s="1"/>
  <c r="X660" i="1"/>
  <c r="Y660" i="1"/>
  <c r="M661" i="1"/>
  <c r="O661" i="1"/>
  <c r="N661" i="1" s="1"/>
  <c r="P661" i="1"/>
  <c r="T661" i="1"/>
  <c r="S661" i="1" s="1"/>
  <c r="U661" i="1"/>
  <c r="V661" i="1"/>
  <c r="W661" i="1" s="1"/>
  <c r="X661" i="1"/>
  <c r="Y661" i="1"/>
  <c r="M662" i="1"/>
  <c r="O662" i="1"/>
  <c r="N662" i="1" s="1"/>
  <c r="P662" i="1"/>
  <c r="T662" i="1"/>
  <c r="S662" i="1" s="1"/>
  <c r="U662" i="1"/>
  <c r="V662" i="1"/>
  <c r="W662" i="1" s="1"/>
  <c r="X662" i="1"/>
  <c r="Y662" i="1"/>
  <c r="M663" i="1"/>
  <c r="O663" i="1"/>
  <c r="N663" i="1" s="1"/>
  <c r="P663" i="1"/>
  <c r="T663" i="1"/>
  <c r="S663" i="1" s="1"/>
  <c r="U663" i="1"/>
  <c r="V663" i="1"/>
  <c r="W663" i="1" s="1"/>
  <c r="X663" i="1"/>
  <c r="Y663" i="1"/>
  <c r="M664" i="1"/>
  <c r="O664" i="1"/>
  <c r="N664" i="1" s="1"/>
  <c r="P664" i="1"/>
  <c r="T664" i="1"/>
  <c r="S664" i="1" s="1"/>
  <c r="U664" i="1"/>
  <c r="V664" i="1"/>
  <c r="W664" i="1" s="1"/>
  <c r="X664" i="1"/>
  <c r="Y664" i="1"/>
  <c r="M665" i="1"/>
  <c r="O665" i="1"/>
  <c r="N665" i="1" s="1"/>
  <c r="P665" i="1"/>
  <c r="T665" i="1"/>
  <c r="S665" i="1" s="1"/>
  <c r="U665" i="1"/>
  <c r="V665" i="1"/>
  <c r="W665" i="1" s="1"/>
  <c r="X665" i="1"/>
  <c r="Y665" i="1"/>
  <c r="M666" i="1"/>
  <c r="O666" i="1"/>
  <c r="N666" i="1" s="1"/>
  <c r="P666" i="1"/>
  <c r="T666" i="1"/>
  <c r="S666" i="1" s="1"/>
  <c r="U666" i="1"/>
  <c r="V666" i="1"/>
  <c r="W666" i="1" s="1"/>
  <c r="X666" i="1"/>
  <c r="Y666" i="1"/>
  <c r="M667" i="1"/>
  <c r="O667" i="1"/>
  <c r="N667" i="1" s="1"/>
  <c r="P667" i="1"/>
  <c r="T667" i="1"/>
  <c r="S667" i="1" s="1"/>
  <c r="U667" i="1"/>
  <c r="V667" i="1"/>
  <c r="W667" i="1" s="1"/>
  <c r="X667" i="1"/>
  <c r="Y667" i="1"/>
  <c r="M668" i="1"/>
  <c r="O668" i="1"/>
  <c r="N668" i="1" s="1"/>
  <c r="P668" i="1"/>
  <c r="T668" i="1"/>
  <c r="S668" i="1" s="1"/>
  <c r="U668" i="1"/>
  <c r="V668" i="1"/>
  <c r="W668" i="1" s="1"/>
  <c r="X668" i="1"/>
  <c r="Y668" i="1"/>
  <c r="M669" i="1"/>
  <c r="O669" i="1"/>
  <c r="N669" i="1" s="1"/>
  <c r="P669" i="1"/>
  <c r="T669" i="1"/>
  <c r="S669" i="1" s="1"/>
  <c r="U669" i="1"/>
  <c r="V669" i="1"/>
  <c r="W669" i="1" s="1"/>
  <c r="X669" i="1"/>
  <c r="Y669" i="1"/>
  <c r="M670" i="1"/>
  <c r="O670" i="1"/>
  <c r="N670" i="1" s="1"/>
  <c r="P670" i="1"/>
  <c r="T670" i="1"/>
  <c r="S670" i="1" s="1"/>
  <c r="U670" i="1"/>
  <c r="V670" i="1"/>
  <c r="W670" i="1" s="1"/>
  <c r="X670" i="1"/>
  <c r="Y670" i="1"/>
  <c r="M671" i="1"/>
  <c r="O671" i="1"/>
  <c r="N671" i="1" s="1"/>
  <c r="P671" i="1"/>
  <c r="T671" i="1"/>
  <c r="S671" i="1" s="1"/>
  <c r="U671" i="1"/>
  <c r="V671" i="1"/>
  <c r="W671" i="1" s="1"/>
  <c r="X671" i="1"/>
  <c r="Y671" i="1"/>
  <c r="M672" i="1"/>
  <c r="O672" i="1"/>
  <c r="N672" i="1" s="1"/>
  <c r="P672" i="1"/>
  <c r="T672" i="1"/>
  <c r="S672" i="1" s="1"/>
  <c r="U672" i="1"/>
  <c r="V672" i="1"/>
  <c r="W672" i="1" s="1"/>
  <c r="X672" i="1"/>
  <c r="Y672" i="1"/>
  <c r="M673" i="1"/>
  <c r="O673" i="1"/>
  <c r="N673" i="1" s="1"/>
  <c r="P673" i="1"/>
  <c r="T673" i="1"/>
  <c r="S673" i="1" s="1"/>
  <c r="U673" i="1"/>
  <c r="V673" i="1"/>
  <c r="W673" i="1" s="1"/>
  <c r="X673" i="1"/>
  <c r="Y673" i="1"/>
  <c r="M674" i="1"/>
  <c r="O674" i="1"/>
  <c r="N674" i="1" s="1"/>
  <c r="P674" i="1"/>
  <c r="T674" i="1"/>
  <c r="S674" i="1" s="1"/>
  <c r="U674" i="1"/>
  <c r="V674" i="1"/>
  <c r="W674" i="1" s="1"/>
  <c r="X674" i="1"/>
  <c r="Y674" i="1"/>
  <c r="M675" i="1"/>
  <c r="O675" i="1"/>
  <c r="N675" i="1" s="1"/>
  <c r="P675" i="1"/>
  <c r="T675" i="1"/>
  <c r="S675" i="1" s="1"/>
  <c r="U675" i="1"/>
  <c r="V675" i="1"/>
  <c r="W675" i="1" s="1"/>
  <c r="X675" i="1"/>
  <c r="Y675" i="1"/>
  <c r="M676" i="1"/>
  <c r="O676" i="1"/>
  <c r="N676" i="1" s="1"/>
  <c r="P676" i="1"/>
  <c r="T676" i="1"/>
  <c r="S676" i="1" s="1"/>
  <c r="U676" i="1"/>
  <c r="V676" i="1"/>
  <c r="W676" i="1" s="1"/>
  <c r="X676" i="1"/>
  <c r="Y676" i="1"/>
  <c r="M677" i="1"/>
  <c r="O677" i="1"/>
  <c r="N677" i="1" s="1"/>
  <c r="P677" i="1"/>
  <c r="T677" i="1"/>
  <c r="S677" i="1" s="1"/>
  <c r="U677" i="1"/>
  <c r="V677" i="1"/>
  <c r="W677" i="1" s="1"/>
  <c r="X677" i="1"/>
  <c r="Y677" i="1"/>
  <c r="M678" i="1"/>
  <c r="O678" i="1"/>
  <c r="N678" i="1" s="1"/>
  <c r="P678" i="1"/>
  <c r="T678" i="1"/>
  <c r="S678" i="1" s="1"/>
  <c r="U678" i="1"/>
  <c r="V678" i="1"/>
  <c r="W678" i="1" s="1"/>
  <c r="X678" i="1"/>
  <c r="Y678" i="1"/>
  <c r="M679" i="1"/>
  <c r="O679" i="1"/>
  <c r="N679" i="1" s="1"/>
  <c r="P679" i="1"/>
  <c r="T679" i="1"/>
  <c r="S679" i="1" s="1"/>
  <c r="U679" i="1"/>
  <c r="V679" i="1"/>
  <c r="W679" i="1" s="1"/>
  <c r="X679" i="1"/>
  <c r="Y679" i="1"/>
  <c r="M680" i="1"/>
  <c r="O680" i="1"/>
  <c r="N680" i="1" s="1"/>
  <c r="P680" i="1"/>
  <c r="T680" i="1"/>
  <c r="S680" i="1" s="1"/>
  <c r="U680" i="1"/>
  <c r="V680" i="1"/>
  <c r="W680" i="1" s="1"/>
  <c r="X680" i="1"/>
  <c r="Y680" i="1"/>
  <c r="M681" i="1"/>
  <c r="O681" i="1"/>
  <c r="N681" i="1" s="1"/>
  <c r="P681" i="1"/>
  <c r="T681" i="1"/>
  <c r="S681" i="1" s="1"/>
  <c r="U681" i="1"/>
  <c r="V681" i="1"/>
  <c r="W681" i="1" s="1"/>
  <c r="X681" i="1"/>
  <c r="Y681" i="1"/>
  <c r="M682" i="1"/>
  <c r="O682" i="1"/>
  <c r="N682" i="1" s="1"/>
  <c r="P682" i="1"/>
  <c r="T682" i="1"/>
  <c r="S682" i="1" s="1"/>
  <c r="U682" i="1"/>
  <c r="V682" i="1"/>
  <c r="W682" i="1" s="1"/>
  <c r="X682" i="1"/>
  <c r="Y682" i="1"/>
  <c r="M683" i="1"/>
  <c r="O683" i="1"/>
  <c r="N683" i="1" s="1"/>
  <c r="P683" i="1"/>
  <c r="T683" i="1"/>
  <c r="S683" i="1" s="1"/>
  <c r="U683" i="1"/>
  <c r="V683" i="1"/>
  <c r="W683" i="1" s="1"/>
  <c r="X683" i="1"/>
  <c r="Y683" i="1"/>
  <c r="M684" i="1"/>
  <c r="O684" i="1"/>
  <c r="N684" i="1" s="1"/>
  <c r="P684" i="1"/>
  <c r="T684" i="1"/>
  <c r="S684" i="1" s="1"/>
  <c r="U684" i="1"/>
  <c r="V684" i="1"/>
  <c r="W684" i="1" s="1"/>
  <c r="X684" i="1"/>
  <c r="Y684" i="1"/>
  <c r="M685" i="1"/>
  <c r="O685" i="1"/>
  <c r="N685" i="1" s="1"/>
  <c r="P685" i="1"/>
  <c r="T685" i="1"/>
  <c r="S685" i="1" s="1"/>
  <c r="U685" i="1"/>
  <c r="V685" i="1"/>
  <c r="W685" i="1" s="1"/>
  <c r="X685" i="1"/>
  <c r="Y685" i="1"/>
  <c r="M686" i="1"/>
  <c r="O686" i="1"/>
  <c r="N686" i="1" s="1"/>
  <c r="P686" i="1"/>
  <c r="T686" i="1"/>
  <c r="S686" i="1" s="1"/>
  <c r="U686" i="1"/>
  <c r="V686" i="1"/>
  <c r="W686" i="1" s="1"/>
  <c r="X686" i="1"/>
  <c r="Y686" i="1"/>
  <c r="M687" i="1"/>
  <c r="O687" i="1"/>
  <c r="N687" i="1" s="1"/>
  <c r="P687" i="1"/>
  <c r="T687" i="1"/>
  <c r="S687" i="1" s="1"/>
  <c r="U687" i="1"/>
  <c r="V687" i="1"/>
  <c r="W687" i="1" s="1"/>
  <c r="X687" i="1"/>
  <c r="Y687" i="1"/>
  <c r="M688" i="1"/>
  <c r="O688" i="1"/>
  <c r="N688" i="1" s="1"/>
  <c r="P688" i="1"/>
  <c r="T688" i="1"/>
  <c r="S688" i="1" s="1"/>
  <c r="U688" i="1"/>
  <c r="V688" i="1"/>
  <c r="W688" i="1" s="1"/>
  <c r="X688" i="1"/>
  <c r="Y688" i="1"/>
  <c r="M689" i="1"/>
  <c r="O689" i="1"/>
  <c r="N689" i="1" s="1"/>
  <c r="P689" i="1"/>
  <c r="T689" i="1"/>
  <c r="S689" i="1" s="1"/>
  <c r="U689" i="1"/>
  <c r="V689" i="1"/>
  <c r="W689" i="1" s="1"/>
  <c r="X689" i="1"/>
  <c r="Y689" i="1"/>
  <c r="M690" i="1"/>
  <c r="O690" i="1"/>
  <c r="N690" i="1" s="1"/>
  <c r="P690" i="1"/>
  <c r="T690" i="1"/>
  <c r="S690" i="1" s="1"/>
  <c r="U690" i="1"/>
  <c r="V690" i="1"/>
  <c r="W690" i="1" s="1"/>
  <c r="X690" i="1"/>
  <c r="M691" i="1"/>
  <c r="O691" i="1"/>
  <c r="N691" i="1" s="1"/>
  <c r="P691" i="1"/>
  <c r="T691" i="1"/>
  <c r="S691" i="1" s="1"/>
  <c r="U691" i="1"/>
  <c r="V691" i="1"/>
  <c r="W691" i="1" s="1"/>
  <c r="X691" i="1"/>
  <c r="Y691" i="1"/>
  <c r="M692" i="1"/>
  <c r="O692" i="1"/>
  <c r="N692" i="1" s="1"/>
  <c r="P692" i="1"/>
  <c r="T692" i="1"/>
  <c r="S692" i="1" s="1"/>
  <c r="U692" i="1"/>
  <c r="V692" i="1"/>
  <c r="W692" i="1" s="1"/>
  <c r="X692" i="1"/>
  <c r="Y692" i="1"/>
  <c r="M693" i="1"/>
  <c r="O693" i="1"/>
  <c r="N693" i="1" s="1"/>
  <c r="P693" i="1"/>
  <c r="T693" i="1"/>
  <c r="S693" i="1" s="1"/>
  <c r="U693" i="1"/>
  <c r="V693" i="1"/>
  <c r="W693" i="1" s="1"/>
  <c r="X693" i="1"/>
  <c r="Y693" i="1"/>
  <c r="M694" i="1"/>
  <c r="O694" i="1"/>
  <c r="N694" i="1" s="1"/>
  <c r="P694" i="1"/>
  <c r="T694" i="1"/>
  <c r="S694" i="1" s="1"/>
  <c r="U694" i="1"/>
  <c r="V694" i="1"/>
  <c r="W694" i="1" s="1"/>
  <c r="X694" i="1"/>
  <c r="Y694" i="1"/>
  <c r="M695" i="1"/>
  <c r="O695" i="1"/>
  <c r="N695" i="1" s="1"/>
  <c r="P695" i="1"/>
  <c r="T695" i="1"/>
  <c r="S695" i="1" s="1"/>
  <c r="U695" i="1"/>
  <c r="V695" i="1"/>
  <c r="W695" i="1" s="1"/>
  <c r="X695" i="1"/>
  <c r="Y695" i="1"/>
  <c r="M696" i="1"/>
  <c r="O696" i="1"/>
  <c r="N696" i="1" s="1"/>
  <c r="P696" i="1"/>
  <c r="T696" i="1"/>
  <c r="S696" i="1" s="1"/>
  <c r="U696" i="1"/>
  <c r="V696" i="1"/>
  <c r="W696" i="1" s="1"/>
  <c r="X696" i="1"/>
  <c r="Y696" i="1"/>
  <c r="M697" i="1"/>
  <c r="O697" i="1"/>
  <c r="N697" i="1" s="1"/>
  <c r="P697" i="1"/>
  <c r="T697" i="1"/>
  <c r="S697" i="1" s="1"/>
  <c r="U697" i="1"/>
  <c r="V697" i="1"/>
  <c r="W697" i="1" s="1"/>
  <c r="X697" i="1"/>
  <c r="Y697" i="1"/>
  <c r="M698" i="1"/>
  <c r="O698" i="1"/>
  <c r="N698" i="1" s="1"/>
  <c r="P698" i="1"/>
  <c r="T698" i="1"/>
  <c r="S698" i="1" s="1"/>
  <c r="U698" i="1"/>
  <c r="V698" i="1"/>
  <c r="W698" i="1" s="1"/>
  <c r="X698" i="1"/>
  <c r="Y698" i="1"/>
  <c r="M699" i="1"/>
  <c r="O699" i="1"/>
  <c r="N699" i="1" s="1"/>
  <c r="P699" i="1"/>
  <c r="T699" i="1"/>
  <c r="S699" i="1" s="1"/>
  <c r="U699" i="1"/>
  <c r="V699" i="1"/>
  <c r="W699" i="1" s="1"/>
  <c r="X699" i="1"/>
  <c r="Y699" i="1"/>
  <c r="M700" i="1"/>
  <c r="O700" i="1"/>
  <c r="N700" i="1" s="1"/>
  <c r="P700" i="1"/>
  <c r="T700" i="1"/>
  <c r="S700" i="1" s="1"/>
  <c r="U700" i="1"/>
  <c r="V700" i="1"/>
  <c r="W700" i="1" s="1"/>
  <c r="X700" i="1"/>
  <c r="Y700" i="1"/>
  <c r="M701" i="1"/>
  <c r="O701" i="1"/>
  <c r="N701" i="1" s="1"/>
  <c r="P701" i="1"/>
  <c r="T701" i="1"/>
  <c r="S701" i="1" s="1"/>
  <c r="U701" i="1"/>
  <c r="V701" i="1"/>
  <c r="W701" i="1" s="1"/>
  <c r="X701" i="1"/>
  <c r="Y701" i="1"/>
  <c r="M702" i="1"/>
  <c r="O702" i="1"/>
  <c r="N702" i="1" s="1"/>
  <c r="P702" i="1"/>
  <c r="T702" i="1"/>
  <c r="S702" i="1" s="1"/>
  <c r="U702" i="1"/>
  <c r="V702" i="1"/>
  <c r="W702" i="1" s="1"/>
  <c r="X702" i="1"/>
  <c r="Y702" i="1"/>
  <c r="M703" i="1"/>
  <c r="O703" i="1"/>
  <c r="N703" i="1" s="1"/>
  <c r="P703" i="1"/>
  <c r="T703" i="1"/>
  <c r="S703" i="1" s="1"/>
  <c r="U703" i="1"/>
  <c r="V703" i="1"/>
  <c r="W703" i="1" s="1"/>
  <c r="X703" i="1"/>
  <c r="Y703" i="1"/>
  <c r="M704" i="1"/>
  <c r="O704" i="1"/>
  <c r="N704" i="1" s="1"/>
  <c r="P704" i="1"/>
  <c r="T704" i="1"/>
  <c r="S704" i="1" s="1"/>
  <c r="U704" i="1"/>
  <c r="V704" i="1"/>
  <c r="W704" i="1" s="1"/>
  <c r="X704" i="1"/>
  <c r="Y704" i="1"/>
  <c r="M705" i="1"/>
  <c r="O705" i="1"/>
  <c r="N705" i="1" s="1"/>
  <c r="P705" i="1"/>
  <c r="T705" i="1"/>
  <c r="S705" i="1" s="1"/>
  <c r="U705" i="1"/>
  <c r="V705" i="1"/>
  <c r="W705" i="1" s="1"/>
  <c r="X705" i="1"/>
  <c r="Y705" i="1"/>
  <c r="M706" i="1"/>
  <c r="O706" i="1"/>
  <c r="N706" i="1" s="1"/>
  <c r="P706" i="1"/>
  <c r="T706" i="1"/>
  <c r="S706" i="1" s="1"/>
  <c r="U706" i="1"/>
  <c r="V706" i="1"/>
  <c r="W706" i="1" s="1"/>
  <c r="X706" i="1"/>
  <c r="Y706" i="1"/>
  <c r="M707" i="1"/>
  <c r="O707" i="1"/>
  <c r="N707" i="1" s="1"/>
  <c r="P707" i="1"/>
  <c r="T707" i="1"/>
  <c r="S707" i="1" s="1"/>
  <c r="U707" i="1"/>
  <c r="V707" i="1"/>
  <c r="W707" i="1" s="1"/>
  <c r="X707" i="1"/>
  <c r="Y707" i="1"/>
  <c r="M708" i="1"/>
  <c r="O708" i="1"/>
  <c r="N708" i="1" s="1"/>
  <c r="P708" i="1"/>
  <c r="T708" i="1"/>
  <c r="S708" i="1" s="1"/>
  <c r="U708" i="1"/>
  <c r="V708" i="1"/>
  <c r="W708" i="1" s="1"/>
  <c r="X708" i="1"/>
  <c r="Y708" i="1"/>
  <c r="M709" i="1"/>
  <c r="O709" i="1"/>
  <c r="N709" i="1" s="1"/>
  <c r="P709" i="1"/>
  <c r="T709" i="1"/>
  <c r="S709" i="1" s="1"/>
  <c r="U709" i="1"/>
  <c r="V709" i="1"/>
  <c r="W709" i="1" s="1"/>
  <c r="X709" i="1"/>
  <c r="Y709" i="1"/>
  <c r="M710" i="1"/>
  <c r="O710" i="1"/>
  <c r="N710" i="1" s="1"/>
  <c r="P710" i="1"/>
  <c r="T710" i="1"/>
  <c r="S710" i="1" s="1"/>
  <c r="U710" i="1"/>
  <c r="V710" i="1"/>
  <c r="W710" i="1" s="1"/>
  <c r="X710" i="1"/>
  <c r="Y710" i="1"/>
  <c r="M711" i="1"/>
  <c r="O711" i="1"/>
  <c r="N711" i="1" s="1"/>
  <c r="P711" i="1"/>
  <c r="T711" i="1"/>
  <c r="S711" i="1" s="1"/>
  <c r="U711" i="1"/>
  <c r="V711" i="1"/>
  <c r="W711" i="1" s="1"/>
  <c r="X711" i="1"/>
  <c r="Y711" i="1"/>
  <c r="M712" i="1"/>
  <c r="O712" i="1"/>
  <c r="N712" i="1" s="1"/>
  <c r="P712" i="1"/>
  <c r="T712" i="1"/>
  <c r="S712" i="1" s="1"/>
  <c r="U712" i="1"/>
  <c r="V712" i="1"/>
  <c r="W712" i="1" s="1"/>
  <c r="X712" i="1"/>
  <c r="Y712" i="1"/>
  <c r="M713" i="1"/>
  <c r="O713" i="1"/>
  <c r="N713" i="1" s="1"/>
  <c r="P713" i="1"/>
  <c r="T713" i="1"/>
  <c r="S713" i="1" s="1"/>
  <c r="U713" i="1"/>
  <c r="V713" i="1"/>
  <c r="W713" i="1" s="1"/>
  <c r="X713" i="1"/>
  <c r="Y713" i="1"/>
  <c r="M714" i="1"/>
  <c r="O714" i="1"/>
  <c r="N714" i="1" s="1"/>
  <c r="P714" i="1"/>
  <c r="T714" i="1"/>
  <c r="S714" i="1" s="1"/>
  <c r="U714" i="1"/>
  <c r="V714" i="1"/>
  <c r="W714" i="1" s="1"/>
  <c r="X714" i="1"/>
  <c r="Y714" i="1"/>
  <c r="M715" i="1"/>
  <c r="O715" i="1"/>
  <c r="N715" i="1" s="1"/>
  <c r="P715" i="1"/>
  <c r="T715" i="1"/>
  <c r="S715" i="1" s="1"/>
  <c r="U715" i="1"/>
  <c r="V715" i="1"/>
  <c r="W715" i="1" s="1"/>
  <c r="X715" i="1"/>
  <c r="Y715" i="1"/>
  <c r="M716" i="1"/>
  <c r="O716" i="1"/>
  <c r="N716" i="1" s="1"/>
  <c r="P716" i="1"/>
  <c r="T716" i="1"/>
  <c r="S716" i="1" s="1"/>
  <c r="U716" i="1"/>
  <c r="V716" i="1"/>
  <c r="W716" i="1" s="1"/>
  <c r="X716" i="1"/>
  <c r="Y716" i="1"/>
  <c r="M717" i="1"/>
  <c r="O717" i="1"/>
  <c r="N717" i="1" s="1"/>
  <c r="P717" i="1"/>
  <c r="T717" i="1"/>
  <c r="S717" i="1" s="1"/>
  <c r="U717" i="1"/>
  <c r="V717" i="1"/>
  <c r="W717" i="1" s="1"/>
  <c r="X717" i="1"/>
  <c r="Y717" i="1"/>
  <c r="M718" i="1"/>
  <c r="O718" i="1"/>
  <c r="N718" i="1" s="1"/>
  <c r="P718" i="1"/>
  <c r="T718" i="1"/>
  <c r="S718" i="1" s="1"/>
  <c r="U718" i="1"/>
  <c r="V718" i="1"/>
  <c r="W718" i="1" s="1"/>
  <c r="X718" i="1"/>
  <c r="Y718" i="1"/>
  <c r="M719" i="1"/>
  <c r="O719" i="1"/>
  <c r="N719" i="1" s="1"/>
  <c r="P719" i="1"/>
  <c r="T719" i="1"/>
  <c r="S719" i="1" s="1"/>
  <c r="U719" i="1"/>
  <c r="V719" i="1"/>
  <c r="W719" i="1" s="1"/>
  <c r="X719" i="1"/>
  <c r="Y719" i="1"/>
  <c r="M720" i="1"/>
  <c r="O720" i="1"/>
  <c r="N720" i="1" s="1"/>
  <c r="P720" i="1"/>
  <c r="T720" i="1"/>
  <c r="S720" i="1" s="1"/>
  <c r="U720" i="1"/>
  <c r="V720" i="1"/>
  <c r="W720" i="1" s="1"/>
  <c r="X720" i="1"/>
  <c r="Y720" i="1"/>
  <c r="M721" i="1"/>
  <c r="O721" i="1"/>
  <c r="N721" i="1" s="1"/>
  <c r="P721" i="1"/>
  <c r="T721" i="1"/>
  <c r="S721" i="1" s="1"/>
  <c r="U721" i="1"/>
  <c r="V721" i="1"/>
  <c r="W721" i="1" s="1"/>
  <c r="X721" i="1"/>
  <c r="Y721" i="1"/>
  <c r="M722" i="1"/>
  <c r="O722" i="1"/>
  <c r="N722" i="1" s="1"/>
  <c r="P722" i="1"/>
  <c r="T722" i="1"/>
  <c r="S722" i="1" s="1"/>
  <c r="U722" i="1"/>
  <c r="V722" i="1"/>
  <c r="W722" i="1" s="1"/>
  <c r="X722" i="1"/>
  <c r="Y722" i="1"/>
  <c r="M723" i="1"/>
  <c r="O723" i="1"/>
  <c r="N723" i="1" s="1"/>
  <c r="P723" i="1"/>
  <c r="T723" i="1"/>
  <c r="S723" i="1" s="1"/>
  <c r="U723" i="1"/>
  <c r="V723" i="1"/>
  <c r="W723" i="1" s="1"/>
  <c r="X723" i="1"/>
  <c r="Y723" i="1"/>
  <c r="M724" i="1"/>
  <c r="O724" i="1"/>
  <c r="N724" i="1" s="1"/>
  <c r="P724" i="1"/>
  <c r="T724" i="1"/>
  <c r="S724" i="1" s="1"/>
  <c r="U724" i="1"/>
  <c r="V724" i="1"/>
  <c r="W724" i="1" s="1"/>
  <c r="X724" i="1"/>
  <c r="Y724" i="1"/>
  <c r="M725" i="1"/>
  <c r="O725" i="1"/>
  <c r="N725" i="1" s="1"/>
  <c r="P725" i="1"/>
  <c r="T725" i="1"/>
  <c r="S725" i="1" s="1"/>
  <c r="U725" i="1"/>
  <c r="V725" i="1"/>
  <c r="W725" i="1" s="1"/>
  <c r="X725" i="1"/>
  <c r="Y725" i="1"/>
  <c r="M726" i="1"/>
  <c r="O726" i="1"/>
  <c r="N726" i="1" s="1"/>
  <c r="P726" i="1"/>
  <c r="T726" i="1"/>
  <c r="S726" i="1" s="1"/>
  <c r="U726" i="1"/>
  <c r="V726" i="1"/>
  <c r="W726" i="1" s="1"/>
  <c r="X726" i="1"/>
  <c r="Y726" i="1"/>
  <c r="M727" i="1"/>
  <c r="O727" i="1"/>
  <c r="N727" i="1" s="1"/>
  <c r="P727" i="1"/>
  <c r="T727" i="1"/>
  <c r="S727" i="1" s="1"/>
  <c r="U727" i="1"/>
  <c r="V727" i="1"/>
  <c r="W727" i="1" s="1"/>
  <c r="X727" i="1"/>
  <c r="Y727" i="1"/>
  <c r="M728" i="1"/>
  <c r="O728" i="1"/>
  <c r="N728" i="1" s="1"/>
  <c r="P728" i="1"/>
  <c r="T728" i="1"/>
  <c r="S728" i="1" s="1"/>
  <c r="U728" i="1"/>
  <c r="V728" i="1"/>
  <c r="W728" i="1" s="1"/>
  <c r="X728" i="1"/>
  <c r="Y728" i="1"/>
  <c r="M729" i="1"/>
  <c r="O729" i="1"/>
  <c r="N729" i="1" s="1"/>
  <c r="P729" i="1"/>
  <c r="T729" i="1"/>
  <c r="S729" i="1" s="1"/>
  <c r="U729" i="1"/>
  <c r="V729" i="1"/>
  <c r="W729" i="1" s="1"/>
  <c r="X729" i="1"/>
  <c r="Y729" i="1"/>
  <c r="M730" i="1"/>
  <c r="O730" i="1"/>
  <c r="N730" i="1" s="1"/>
  <c r="P730" i="1"/>
  <c r="T730" i="1"/>
  <c r="S730" i="1" s="1"/>
  <c r="U730" i="1"/>
  <c r="V730" i="1"/>
  <c r="W730" i="1" s="1"/>
  <c r="X730" i="1"/>
  <c r="Y730" i="1"/>
  <c r="M731" i="1"/>
  <c r="O731" i="1"/>
  <c r="N731" i="1" s="1"/>
  <c r="P731" i="1"/>
  <c r="T731" i="1"/>
  <c r="S731" i="1" s="1"/>
  <c r="U731" i="1"/>
  <c r="V731" i="1"/>
  <c r="W731" i="1" s="1"/>
  <c r="X731" i="1"/>
  <c r="Y731" i="1"/>
  <c r="M732" i="1"/>
  <c r="O732" i="1"/>
  <c r="N732" i="1" s="1"/>
  <c r="P732" i="1"/>
  <c r="T732" i="1"/>
  <c r="S732" i="1" s="1"/>
  <c r="U732" i="1"/>
  <c r="V732" i="1"/>
  <c r="W732" i="1" s="1"/>
  <c r="X732" i="1"/>
  <c r="Y732" i="1"/>
  <c r="M733" i="1"/>
  <c r="O733" i="1"/>
  <c r="N733" i="1" s="1"/>
  <c r="P733" i="1"/>
  <c r="T733" i="1"/>
  <c r="S733" i="1" s="1"/>
  <c r="U733" i="1"/>
  <c r="V733" i="1"/>
  <c r="W733" i="1" s="1"/>
  <c r="X733" i="1"/>
  <c r="Y733" i="1"/>
  <c r="M734" i="1"/>
  <c r="O734" i="1"/>
  <c r="N734" i="1" s="1"/>
  <c r="P734" i="1"/>
  <c r="T734" i="1"/>
  <c r="S734" i="1" s="1"/>
  <c r="U734" i="1"/>
  <c r="V734" i="1"/>
  <c r="W734" i="1" s="1"/>
  <c r="X734" i="1"/>
  <c r="Y734" i="1"/>
  <c r="M735" i="1"/>
  <c r="O735" i="1"/>
  <c r="N735" i="1" s="1"/>
  <c r="P735" i="1"/>
  <c r="T735" i="1"/>
  <c r="S735" i="1" s="1"/>
  <c r="U735" i="1"/>
  <c r="V735" i="1"/>
  <c r="W735" i="1" s="1"/>
  <c r="X735" i="1"/>
  <c r="Y735" i="1"/>
  <c r="M736" i="1"/>
  <c r="O736" i="1"/>
  <c r="N736" i="1" s="1"/>
  <c r="P736" i="1"/>
  <c r="T736" i="1"/>
  <c r="S736" i="1" s="1"/>
  <c r="U736" i="1"/>
  <c r="V736" i="1"/>
  <c r="W736" i="1" s="1"/>
  <c r="X736" i="1"/>
  <c r="Y736" i="1"/>
  <c r="M737" i="1"/>
  <c r="O737" i="1"/>
  <c r="N737" i="1" s="1"/>
  <c r="P737" i="1"/>
  <c r="T737" i="1"/>
  <c r="S737" i="1" s="1"/>
  <c r="U737" i="1"/>
  <c r="V737" i="1"/>
  <c r="W737" i="1" s="1"/>
  <c r="X737" i="1"/>
  <c r="Y737" i="1"/>
  <c r="M738" i="1"/>
  <c r="O738" i="1"/>
  <c r="N738" i="1" s="1"/>
  <c r="P738" i="1"/>
  <c r="T738" i="1"/>
  <c r="S738" i="1" s="1"/>
  <c r="U738" i="1"/>
  <c r="V738" i="1"/>
  <c r="W738" i="1" s="1"/>
  <c r="X738" i="1"/>
  <c r="Y738" i="1"/>
  <c r="M739" i="1"/>
  <c r="O739" i="1"/>
  <c r="N739" i="1" s="1"/>
  <c r="P739" i="1"/>
  <c r="T739" i="1"/>
  <c r="S739" i="1" s="1"/>
  <c r="U739" i="1"/>
  <c r="V739" i="1"/>
  <c r="W739" i="1" s="1"/>
  <c r="X739" i="1"/>
  <c r="Y739" i="1"/>
  <c r="M740" i="1"/>
  <c r="O740" i="1"/>
  <c r="N740" i="1" s="1"/>
  <c r="P740" i="1"/>
  <c r="T740" i="1"/>
  <c r="S740" i="1" s="1"/>
  <c r="U740" i="1"/>
  <c r="V740" i="1"/>
  <c r="W740" i="1" s="1"/>
  <c r="X740" i="1"/>
  <c r="Y740" i="1"/>
  <c r="M741" i="1"/>
  <c r="O741" i="1"/>
  <c r="N741" i="1" s="1"/>
  <c r="P741" i="1"/>
  <c r="T741" i="1"/>
  <c r="S741" i="1" s="1"/>
  <c r="U741" i="1"/>
  <c r="V741" i="1"/>
  <c r="W741" i="1" s="1"/>
  <c r="X741" i="1"/>
  <c r="Y741" i="1"/>
  <c r="M742" i="1"/>
  <c r="O742" i="1"/>
  <c r="N742" i="1" s="1"/>
  <c r="P742" i="1"/>
  <c r="T742" i="1"/>
  <c r="S742" i="1" s="1"/>
  <c r="U742" i="1"/>
  <c r="V742" i="1"/>
  <c r="W742" i="1" s="1"/>
  <c r="X742" i="1"/>
  <c r="Y742" i="1"/>
  <c r="M743" i="1"/>
  <c r="O743" i="1"/>
  <c r="N743" i="1" s="1"/>
  <c r="P743" i="1"/>
  <c r="T743" i="1"/>
  <c r="S743" i="1" s="1"/>
  <c r="U743" i="1"/>
  <c r="V743" i="1"/>
  <c r="W743" i="1" s="1"/>
  <c r="X743" i="1"/>
  <c r="Y743" i="1"/>
  <c r="M744" i="1"/>
  <c r="O744" i="1"/>
  <c r="N744" i="1" s="1"/>
  <c r="P744" i="1"/>
  <c r="T744" i="1"/>
  <c r="S744" i="1" s="1"/>
  <c r="U744" i="1"/>
  <c r="V744" i="1"/>
  <c r="W744" i="1" s="1"/>
  <c r="X744" i="1"/>
  <c r="Y744" i="1"/>
  <c r="M745" i="1"/>
  <c r="O745" i="1"/>
  <c r="N745" i="1" s="1"/>
  <c r="P745" i="1"/>
  <c r="T745" i="1"/>
  <c r="S745" i="1" s="1"/>
  <c r="U745" i="1"/>
  <c r="V745" i="1"/>
  <c r="W745" i="1" s="1"/>
  <c r="X745" i="1"/>
  <c r="Y745" i="1"/>
  <c r="M746" i="1"/>
  <c r="O746" i="1"/>
  <c r="N746" i="1" s="1"/>
  <c r="P746" i="1"/>
  <c r="T746" i="1"/>
  <c r="S746" i="1" s="1"/>
  <c r="U746" i="1"/>
  <c r="V746" i="1"/>
  <c r="W746" i="1" s="1"/>
  <c r="X746" i="1"/>
  <c r="Y746" i="1"/>
  <c r="M747" i="1"/>
  <c r="O747" i="1"/>
  <c r="N747" i="1" s="1"/>
  <c r="P747" i="1"/>
  <c r="T747" i="1"/>
  <c r="S747" i="1" s="1"/>
  <c r="U747" i="1"/>
  <c r="V747" i="1"/>
  <c r="W747" i="1" s="1"/>
  <c r="X747" i="1"/>
  <c r="Y747" i="1"/>
  <c r="M748" i="1"/>
  <c r="O748" i="1"/>
  <c r="N748" i="1" s="1"/>
  <c r="P748" i="1"/>
  <c r="T748" i="1"/>
  <c r="S748" i="1" s="1"/>
  <c r="U748" i="1"/>
  <c r="V748" i="1"/>
  <c r="W748" i="1" s="1"/>
  <c r="X748" i="1"/>
  <c r="Y748" i="1"/>
  <c r="M749" i="1"/>
  <c r="O749" i="1"/>
  <c r="N749" i="1" s="1"/>
  <c r="P749" i="1"/>
  <c r="T749" i="1"/>
  <c r="S749" i="1" s="1"/>
  <c r="U749" i="1"/>
  <c r="V749" i="1"/>
  <c r="W749" i="1" s="1"/>
  <c r="X749" i="1"/>
  <c r="Y749" i="1"/>
  <c r="M750" i="1"/>
  <c r="O750" i="1"/>
  <c r="N750" i="1" s="1"/>
  <c r="P750" i="1"/>
  <c r="T750" i="1"/>
  <c r="S750" i="1" s="1"/>
  <c r="U750" i="1"/>
  <c r="V750" i="1"/>
  <c r="W750" i="1" s="1"/>
  <c r="X750" i="1"/>
  <c r="Y750" i="1"/>
  <c r="M751" i="1"/>
  <c r="O751" i="1"/>
  <c r="N751" i="1" s="1"/>
  <c r="P751" i="1"/>
  <c r="T751" i="1"/>
  <c r="S751" i="1" s="1"/>
  <c r="U751" i="1"/>
  <c r="V751" i="1"/>
  <c r="W751" i="1" s="1"/>
  <c r="X751" i="1"/>
  <c r="Y751" i="1"/>
  <c r="M752" i="1"/>
  <c r="O752" i="1"/>
  <c r="N752" i="1" s="1"/>
  <c r="P752" i="1"/>
  <c r="T752" i="1"/>
  <c r="S752" i="1" s="1"/>
  <c r="U752" i="1"/>
  <c r="V752" i="1"/>
  <c r="W752" i="1" s="1"/>
  <c r="X752" i="1"/>
  <c r="Y752" i="1"/>
  <c r="M753" i="1"/>
  <c r="O753" i="1"/>
  <c r="N753" i="1" s="1"/>
  <c r="P753" i="1"/>
  <c r="T753" i="1"/>
  <c r="S753" i="1" s="1"/>
  <c r="U753" i="1"/>
  <c r="V753" i="1"/>
  <c r="W753" i="1" s="1"/>
  <c r="X753" i="1"/>
  <c r="Y753" i="1"/>
  <c r="M754" i="1"/>
  <c r="O754" i="1"/>
  <c r="N754" i="1" s="1"/>
  <c r="P754" i="1"/>
  <c r="T754" i="1"/>
  <c r="S754" i="1" s="1"/>
  <c r="U754" i="1"/>
  <c r="V754" i="1"/>
  <c r="W754" i="1" s="1"/>
  <c r="X754" i="1"/>
  <c r="Y754" i="1"/>
  <c r="M755" i="1"/>
  <c r="O755" i="1"/>
  <c r="N755" i="1" s="1"/>
  <c r="P755" i="1"/>
  <c r="T755" i="1"/>
  <c r="S755" i="1" s="1"/>
  <c r="U755" i="1"/>
  <c r="V755" i="1"/>
  <c r="W755" i="1" s="1"/>
  <c r="X755" i="1"/>
  <c r="Y755" i="1"/>
  <c r="M756" i="1"/>
  <c r="O756" i="1"/>
  <c r="N756" i="1" s="1"/>
  <c r="P756" i="1"/>
  <c r="T756" i="1"/>
  <c r="S756" i="1" s="1"/>
  <c r="U756" i="1"/>
  <c r="V756" i="1"/>
  <c r="W756" i="1" s="1"/>
  <c r="X756" i="1"/>
  <c r="Y756" i="1"/>
  <c r="M757" i="1"/>
  <c r="O757" i="1"/>
  <c r="N757" i="1" s="1"/>
  <c r="P757" i="1"/>
  <c r="T757" i="1"/>
  <c r="S757" i="1" s="1"/>
  <c r="U757" i="1"/>
  <c r="V757" i="1"/>
  <c r="W757" i="1" s="1"/>
  <c r="X757" i="1"/>
  <c r="Y757" i="1"/>
  <c r="M758" i="1"/>
  <c r="O758" i="1"/>
  <c r="N758" i="1" s="1"/>
  <c r="P758" i="1"/>
  <c r="T758" i="1"/>
  <c r="S758" i="1" s="1"/>
  <c r="U758" i="1"/>
  <c r="V758" i="1"/>
  <c r="W758" i="1" s="1"/>
  <c r="X758" i="1"/>
  <c r="Y758" i="1"/>
  <c r="M759" i="1"/>
  <c r="O759" i="1"/>
  <c r="N759" i="1" s="1"/>
  <c r="P759" i="1"/>
  <c r="T759" i="1"/>
  <c r="S759" i="1" s="1"/>
  <c r="U759" i="1"/>
  <c r="V759" i="1"/>
  <c r="W759" i="1" s="1"/>
  <c r="X759" i="1"/>
  <c r="Y759" i="1"/>
  <c r="M760" i="1"/>
  <c r="O760" i="1"/>
  <c r="N760" i="1" s="1"/>
  <c r="P760" i="1"/>
  <c r="T760" i="1"/>
  <c r="S760" i="1" s="1"/>
  <c r="U760" i="1"/>
  <c r="V760" i="1"/>
  <c r="W760" i="1" s="1"/>
  <c r="X760" i="1"/>
  <c r="Y760" i="1"/>
  <c r="M761" i="1"/>
  <c r="O761" i="1"/>
  <c r="N761" i="1" s="1"/>
  <c r="P761" i="1"/>
  <c r="T761" i="1"/>
  <c r="S761" i="1" s="1"/>
  <c r="U761" i="1"/>
  <c r="V761" i="1"/>
  <c r="W761" i="1" s="1"/>
  <c r="X761" i="1"/>
  <c r="Y761" i="1"/>
  <c r="M762" i="1"/>
  <c r="O762" i="1"/>
  <c r="N762" i="1" s="1"/>
  <c r="P762" i="1"/>
  <c r="T762" i="1"/>
  <c r="S762" i="1" s="1"/>
  <c r="U762" i="1"/>
  <c r="V762" i="1"/>
  <c r="W762" i="1" s="1"/>
  <c r="X762" i="1"/>
  <c r="Y762" i="1"/>
  <c r="T584" i="1"/>
  <c r="S584" i="1" s="1"/>
  <c r="U584" i="1"/>
  <c r="V584" i="1"/>
  <c r="W584" i="1" s="1"/>
  <c r="X584" i="1"/>
  <c r="Y584" i="1"/>
  <c r="T585" i="1"/>
  <c r="S585" i="1" s="1"/>
  <c r="U585" i="1"/>
  <c r="V585" i="1"/>
  <c r="W585" i="1" s="1"/>
  <c r="X585" i="1"/>
  <c r="Y585" i="1"/>
  <c r="M585" i="1"/>
  <c r="O585" i="1"/>
  <c r="N585" i="1" s="1"/>
  <c r="P585" i="1"/>
  <c r="M584" i="1"/>
  <c r="O584" i="1"/>
  <c r="N584" i="1" s="1"/>
  <c r="P584" i="1"/>
  <c r="T3" i="1" l="1"/>
  <c r="S3" i="1" s="1"/>
  <c r="T4" i="1"/>
  <c r="S4" i="1" s="1"/>
  <c r="T5" i="1"/>
  <c r="S5" i="1" s="1"/>
  <c r="T6" i="1"/>
  <c r="S6" i="1" s="1"/>
  <c r="T7" i="1"/>
  <c r="S7" i="1" s="1"/>
  <c r="T8" i="1"/>
  <c r="S8" i="1" s="1"/>
  <c r="T9" i="1"/>
  <c r="S9" i="1" s="1"/>
  <c r="T10" i="1"/>
  <c r="S10" i="1" s="1"/>
  <c r="T11" i="1"/>
  <c r="S11" i="1" s="1"/>
  <c r="T12" i="1"/>
  <c r="S12" i="1" s="1"/>
  <c r="T13" i="1"/>
  <c r="S13" i="1" s="1"/>
  <c r="T14" i="1"/>
  <c r="S14" i="1" s="1"/>
  <c r="T15" i="1"/>
  <c r="S15" i="1" s="1"/>
  <c r="T16" i="1"/>
  <c r="S16" i="1" s="1"/>
  <c r="T17" i="1"/>
  <c r="S17" i="1" s="1"/>
  <c r="T18" i="1"/>
  <c r="S18" i="1" s="1"/>
  <c r="T19" i="1"/>
  <c r="S19" i="1" s="1"/>
  <c r="T20" i="1"/>
  <c r="S20" i="1" s="1"/>
  <c r="T21" i="1"/>
  <c r="S21" i="1" s="1"/>
  <c r="T22" i="1"/>
  <c r="S22" i="1" s="1"/>
  <c r="T23" i="1"/>
  <c r="S23" i="1" s="1"/>
  <c r="T24" i="1"/>
  <c r="S24" i="1" s="1"/>
  <c r="T25" i="1"/>
  <c r="S25" i="1" s="1"/>
  <c r="T26" i="1"/>
  <c r="S26" i="1" s="1"/>
  <c r="T27" i="1"/>
  <c r="S27" i="1" s="1"/>
  <c r="T28" i="1"/>
  <c r="S28" i="1" s="1"/>
  <c r="T29" i="1"/>
  <c r="S29" i="1" s="1"/>
  <c r="T30" i="1"/>
  <c r="S30" i="1" s="1"/>
  <c r="T31" i="1"/>
  <c r="S31" i="1" s="1"/>
  <c r="T32" i="1"/>
  <c r="S32" i="1" s="1"/>
  <c r="T33" i="1"/>
  <c r="S33" i="1" s="1"/>
  <c r="T34" i="1"/>
  <c r="S34" i="1" s="1"/>
  <c r="T35" i="1"/>
  <c r="S35" i="1" s="1"/>
  <c r="T36" i="1"/>
  <c r="S36" i="1" s="1"/>
  <c r="T37" i="1"/>
  <c r="S37" i="1" s="1"/>
  <c r="T38" i="1"/>
  <c r="S38" i="1" s="1"/>
  <c r="T39" i="1"/>
  <c r="S39" i="1" s="1"/>
  <c r="T40" i="1"/>
  <c r="S40" i="1" s="1"/>
  <c r="T41" i="1"/>
  <c r="S41" i="1" s="1"/>
  <c r="T42" i="1"/>
  <c r="S42" i="1" s="1"/>
  <c r="T43" i="1"/>
  <c r="S43" i="1" s="1"/>
  <c r="T44" i="1"/>
  <c r="S44" i="1" s="1"/>
  <c r="T45" i="1"/>
  <c r="S45" i="1" s="1"/>
  <c r="T46" i="1"/>
  <c r="S46" i="1" s="1"/>
  <c r="T47" i="1"/>
  <c r="S47" i="1" s="1"/>
  <c r="T48" i="1"/>
  <c r="S48" i="1" s="1"/>
  <c r="T49" i="1"/>
  <c r="S49" i="1" s="1"/>
  <c r="T50" i="1"/>
  <c r="S50" i="1" s="1"/>
  <c r="T51" i="1"/>
  <c r="S51" i="1" s="1"/>
  <c r="T52" i="1"/>
  <c r="S52" i="1" s="1"/>
  <c r="T53" i="1"/>
  <c r="S53" i="1" s="1"/>
  <c r="T54" i="1"/>
  <c r="S54" i="1" s="1"/>
  <c r="T55" i="1"/>
  <c r="S55" i="1" s="1"/>
  <c r="T56" i="1"/>
  <c r="S56" i="1" s="1"/>
  <c r="T57" i="1"/>
  <c r="S57" i="1" s="1"/>
  <c r="T58" i="1"/>
  <c r="S58" i="1" s="1"/>
  <c r="T59" i="1"/>
  <c r="S59" i="1" s="1"/>
  <c r="T60" i="1"/>
  <c r="S60" i="1" s="1"/>
  <c r="T61" i="1"/>
  <c r="S61" i="1" s="1"/>
  <c r="T62" i="1"/>
  <c r="S62" i="1" s="1"/>
  <c r="T63" i="1"/>
  <c r="S63" i="1" s="1"/>
  <c r="T64" i="1"/>
  <c r="S64" i="1" s="1"/>
  <c r="T65" i="1"/>
  <c r="S65" i="1" s="1"/>
  <c r="T66" i="1"/>
  <c r="S66" i="1" s="1"/>
  <c r="T67" i="1"/>
  <c r="S67" i="1" s="1"/>
  <c r="T68" i="1"/>
  <c r="S68" i="1" s="1"/>
  <c r="T69" i="1"/>
  <c r="S69" i="1" s="1"/>
  <c r="T70" i="1"/>
  <c r="S70" i="1" s="1"/>
  <c r="T71" i="1"/>
  <c r="S71" i="1" s="1"/>
  <c r="T72" i="1"/>
  <c r="S72" i="1" s="1"/>
  <c r="T73" i="1"/>
  <c r="S73" i="1" s="1"/>
  <c r="T74" i="1"/>
  <c r="S74" i="1" s="1"/>
  <c r="T75" i="1"/>
  <c r="S75" i="1" s="1"/>
  <c r="T76" i="1"/>
  <c r="S76" i="1" s="1"/>
  <c r="T77" i="1"/>
  <c r="S77" i="1" s="1"/>
  <c r="T78" i="1"/>
  <c r="S78" i="1" s="1"/>
  <c r="T79" i="1"/>
  <c r="S79" i="1" s="1"/>
  <c r="T80" i="1"/>
  <c r="S80" i="1" s="1"/>
  <c r="T81" i="1"/>
  <c r="S81" i="1" s="1"/>
  <c r="T82" i="1"/>
  <c r="S82" i="1" s="1"/>
  <c r="T83" i="1"/>
  <c r="S83" i="1" s="1"/>
  <c r="T84" i="1"/>
  <c r="S84" i="1" s="1"/>
  <c r="T85" i="1"/>
  <c r="S85" i="1" s="1"/>
  <c r="T86" i="1"/>
  <c r="S86" i="1" s="1"/>
  <c r="T87" i="1"/>
  <c r="S87" i="1" s="1"/>
  <c r="T88" i="1"/>
  <c r="S88" i="1" s="1"/>
  <c r="T89" i="1"/>
  <c r="S89" i="1" s="1"/>
  <c r="T90" i="1"/>
  <c r="S90" i="1" s="1"/>
  <c r="T91" i="1"/>
  <c r="S91" i="1" s="1"/>
  <c r="T92" i="1"/>
  <c r="S92" i="1" s="1"/>
  <c r="T93" i="1"/>
  <c r="S93" i="1" s="1"/>
  <c r="T94" i="1"/>
  <c r="S94" i="1" s="1"/>
  <c r="T95" i="1"/>
  <c r="S95" i="1" s="1"/>
  <c r="T96" i="1"/>
  <c r="S96" i="1" s="1"/>
  <c r="T97" i="1"/>
  <c r="S97" i="1" s="1"/>
  <c r="T98" i="1"/>
  <c r="S98" i="1" s="1"/>
  <c r="T99" i="1"/>
  <c r="S99" i="1" s="1"/>
  <c r="T100" i="1"/>
  <c r="S100" i="1" s="1"/>
  <c r="T101" i="1"/>
  <c r="S101" i="1" s="1"/>
  <c r="T102" i="1"/>
  <c r="S102" i="1" s="1"/>
  <c r="T103" i="1"/>
  <c r="S103" i="1" s="1"/>
  <c r="T104" i="1"/>
  <c r="S104" i="1" s="1"/>
  <c r="T105" i="1"/>
  <c r="S105" i="1" s="1"/>
  <c r="T106" i="1"/>
  <c r="S106" i="1" s="1"/>
  <c r="T107" i="1"/>
  <c r="S107" i="1" s="1"/>
  <c r="T108" i="1"/>
  <c r="S108" i="1" s="1"/>
  <c r="T109" i="1"/>
  <c r="S109" i="1" s="1"/>
  <c r="T110" i="1"/>
  <c r="S110" i="1" s="1"/>
  <c r="T111" i="1"/>
  <c r="S111" i="1" s="1"/>
  <c r="T112" i="1"/>
  <c r="S112" i="1" s="1"/>
  <c r="T113" i="1"/>
  <c r="S113" i="1" s="1"/>
  <c r="T114" i="1"/>
  <c r="S114" i="1" s="1"/>
  <c r="T115" i="1"/>
  <c r="S115" i="1" s="1"/>
  <c r="T116" i="1"/>
  <c r="S116" i="1" s="1"/>
  <c r="T117" i="1"/>
  <c r="S117" i="1" s="1"/>
  <c r="T118" i="1"/>
  <c r="S118" i="1" s="1"/>
  <c r="T119" i="1"/>
  <c r="S119" i="1" s="1"/>
  <c r="T120" i="1"/>
  <c r="S120" i="1" s="1"/>
  <c r="T121" i="1"/>
  <c r="S121" i="1" s="1"/>
  <c r="T122" i="1"/>
  <c r="S122" i="1" s="1"/>
  <c r="T123" i="1"/>
  <c r="S123" i="1" s="1"/>
  <c r="T124" i="1"/>
  <c r="S124" i="1" s="1"/>
  <c r="T125" i="1"/>
  <c r="S125" i="1" s="1"/>
  <c r="T126" i="1"/>
  <c r="S126" i="1" s="1"/>
  <c r="T127" i="1"/>
  <c r="S127" i="1" s="1"/>
  <c r="T128" i="1"/>
  <c r="S128" i="1" s="1"/>
  <c r="T129" i="1"/>
  <c r="S129" i="1" s="1"/>
  <c r="T130" i="1"/>
  <c r="S130" i="1" s="1"/>
  <c r="T131" i="1"/>
  <c r="S131" i="1" s="1"/>
  <c r="T132" i="1"/>
  <c r="S132" i="1" s="1"/>
  <c r="T133" i="1"/>
  <c r="S133" i="1" s="1"/>
  <c r="T134" i="1"/>
  <c r="S134" i="1" s="1"/>
  <c r="T135" i="1"/>
  <c r="S135" i="1" s="1"/>
  <c r="T136" i="1"/>
  <c r="S136" i="1" s="1"/>
  <c r="T137" i="1"/>
  <c r="S137" i="1" s="1"/>
  <c r="T138" i="1"/>
  <c r="S138" i="1" s="1"/>
  <c r="T139" i="1"/>
  <c r="S139" i="1" s="1"/>
  <c r="T140" i="1"/>
  <c r="S140" i="1" s="1"/>
  <c r="T141" i="1"/>
  <c r="S141" i="1" s="1"/>
  <c r="T142" i="1"/>
  <c r="S142" i="1" s="1"/>
  <c r="T143" i="1"/>
  <c r="S143" i="1" s="1"/>
  <c r="T144" i="1"/>
  <c r="S144" i="1" s="1"/>
  <c r="T145" i="1"/>
  <c r="S145" i="1" s="1"/>
  <c r="T146" i="1"/>
  <c r="S146" i="1" s="1"/>
  <c r="T147" i="1"/>
  <c r="S147" i="1" s="1"/>
  <c r="T148" i="1"/>
  <c r="S148" i="1" s="1"/>
  <c r="T149" i="1"/>
  <c r="S149" i="1" s="1"/>
  <c r="T150" i="1"/>
  <c r="S150" i="1" s="1"/>
  <c r="T151" i="1"/>
  <c r="S151" i="1" s="1"/>
  <c r="T152" i="1"/>
  <c r="S152" i="1" s="1"/>
  <c r="T153" i="1"/>
  <c r="S153" i="1" s="1"/>
  <c r="T154" i="1"/>
  <c r="S154" i="1" s="1"/>
  <c r="T155" i="1"/>
  <c r="S155" i="1" s="1"/>
  <c r="T156" i="1"/>
  <c r="S156" i="1" s="1"/>
  <c r="T157" i="1"/>
  <c r="S157" i="1" s="1"/>
  <c r="T158" i="1"/>
  <c r="S158" i="1" s="1"/>
  <c r="T159" i="1"/>
  <c r="S159" i="1" s="1"/>
  <c r="T160" i="1"/>
  <c r="S160" i="1" s="1"/>
  <c r="T161" i="1"/>
  <c r="S161" i="1" s="1"/>
  <c r="T162" i="1"/>
  <c r="S162" i="1" s="1"/>
  <c r="T163" i="1"/>
  <c r="S163" i="1" s="1"/>
  <c r="T164" i="1"/>
  <c r="S164" i="1" s="1"/>
  <c r="T165" i="1"/>
  <c r="S165" i="1" s="1"/>
  <c r="T166" i="1"/>
  <c r="S166" i="1" s="1"/>
  <c r="T167" i="1"/>
  <c r="S167" i="1" s="1"/>
  <c r="T168" i="1"/>
  <c r="S168" i="1" s="1"/>
  <c r="T169" i="1"/>
  <c r="S169" i="1" s="1"/>
  <c r="T170" i="1"/>
  <c r="S170" i="1" s="1"/>
  <c r="T171" i="1"/>
  <c r="S171" i="1" s="1"/>
  <c r="T172" i="1"/>
  <c r="S172" i="1" s="1"/>
  <c r="T173" i="1"/>
  <c r="S173" i="1" s="1"/>
  <c r="T174" i="1"/>
  <c r="S174" i="1" s="1"/>
  <c r="T175" i="1"/>
  <c r="S175" i="1" s="1"/>
  <c r="T176" i="1"/>
  <c r="S176" i="1" s="1"/>
  <c r="T177" i="1"/>
  <c r="S177" i="1" s="1"/>
  <c r="T178" i="1"/>
  <c r="S178" i="1" s="1"/>
  <c r="T179" i="1"/>
  <c r="S179" i="1" s="1"/>
  <c r="T180" i="1"/>
  <c r="S180" i="1" s="1"/>
  <c r="T181" i="1"/>
  <c r="S181" i="1" s="1"/>
  <c r="T182" i="1"/>
  <c r="S182" i="1" s="1"/>
  <c r="T183" i="1"/>
  <c r="S183" i="1" s="1"/>
  <c r="T184" i="1"/>
  <c r="S184" i="1" s="1"/>
  <c r="T185" i="1"/>
  <c r="S185" i="1" s="1"/>
  <c r="T186" i="1"/>
  <c r="S186" i="1" s="1"/>
  <c r="T187" i="1"/>
  <c r="S187" i="1" s="1"/>
  <c r="T188" i="1"/>
  <c r="S188" i="1" s="1"/>
  <c r="T189" i="1"/>
  <c r="S189" i="1" s="1"/>
  <c r="T190" i="1"/>
  <c r="S190" i="1" s="1"/>
  <c r="T191" i="1"/>
  <c r="S191" i="1" s="1"/>
  <c r="T192" i="1"/>
  <c r="S192" i="1" s="1"/>
  <c r="T193" i="1"/>
  <c r="S193" i="1" s="1"/>
  <c r="T194" i="1"/>
  <c r="S194" i="1" s="1"/>
  <c r="T195" i="1"/>
  <c r="S195" i="1" s="1"/>
  <c r="T196" i="1"/>
  <c r="S196" i="1" s="1"/>
  <c r="T197" i="1"/>
  <c r="S197" i="1" s="1"/>
  <c r="T198" i="1"/>
  <c r="S198" i="1" s="1"/>
  <c r="T199" i="1"/>
  <c r="S199" i="1" s="1"/>
  <c r="T200" i="1"/>
  <c r="S200" i="1" s="1"/>
  <c r="T201" i="1"/>
  <c r="S201" i="1" s="1"/>
  <c r="T202" i="1"/>
  <c r="S202" i="1" s="1"/>
  <c r="T203" i="1"/>
  <c r="S203" i="1" s="1"/>
  <c r="T204" i="1"/>
  <c r="S204" i="1" s="1"/>
  <c r="T205" i="1"/>
  <c r="S205" i="1" s="1"/>
  <c r="T206" i="1"/>
  <c r="S206" i="1" s="1"/>
  <c r="T207" i="1"/>
  <c r="S207" i="1" s="1"/>
  <c r="T208" i="1"/>
  <c r="S208" i="1" s="1"/>
  <c r="T209" i="1"/>
  <c r="S209" i="1" s="1"/>
  <c r="T210" i="1"/>
  <c r="S210" i="1" s="1"/>
  <c r="T211" i="1"/>
  <c r="S211" i="1" s="1"/>
  <c r="T212" i="1"/>
  <c r="S212" i="1" s="1"/>
  <c r="T213" i="1"/>
  <c r="S213" i="1" s="1"/>
  <c r="T214" i="1"/>
  <c r="S214" i="1" s="1"/>
  <c r="T215" i="1"/>
  <c r="S215" i="1" s="1"/>
  <c r="T216" i="1"/>
  <c r="S216" i="1" s="1"/>
  <c r="T217" i="1"/>
  <c r="S217" i="1" s="1"/>
  <c r="T218" i="1"/>
  <c r="S218" i="1" s="1"/>
  <c r="T219" i="1"/>
  <c r="S219" i="1" s="1"/>
  <c r="T220" i="1"/>
  <c r="S220" i="1" s="1"/>
  <c r="T221" i="1"/>
  <c r="S221" i="1" s="1"/>
  <c r="T222" i="1"/>
  <c r="S222" i="1" s="1"/>
  <c r="T223" i="1"/>
  <c r="S223" i="1" s="1"/>
  <c r="T224" i="1"/>
  <c r="S224" i="1" s="1"/>
  <c r="T225" i="1"/>
  <c r="S225" i="1" s="1"/>
  <c r="T226" i="1"/>
  <c r="S226" i="1" s="1"/>
  <c r="T227" i="1"/>
  <c r="S227" i="1" s="1"/>
  <c r="T228" i="1"/>
  <c r="S228" i="1" s="1"/>
  <c r="T229" i="1"/>
  <c r="S229" i="1" s="1"/>
  <c r="T230" i="1"/>
  <c r="S230" i="1" s="1"/>
  <c r="T231" i="1"/>
  <c r="S231" i="1" s="1"/>
  <c r="T232" i="1"/>
  <c r="S232" i="1" s="1"/>
  <c r="T233" i="1"/>
  <c r="S233" i="1" s="1"/>
  <c r="T234" i="1"/>
  <c r="S234" i="1" s="1"/>
  <c r="T235" i="1"/>
  <c r="S235" i="1" s="1"/>
  <c r="T236" i="1"/>
  <c r="S236" i="1" s="1"/>
  <c r="T237" i="1"/>
  <c r="S237" i="1" s="1"/>
  <c r="T238" i="1"/>
  <c r="S238" i="1" s="1"/>
  <c r="T239" i="1"/>
  <c r="S239" i="1" s="1"/>
  <c r="T240" i="1"/>
  <c r="S240" i="1" s="1"/>
  <c r="T241" i="1"/>
  <c r="S241" i="1" s="1"/>
  <c r="T242" i="1"/>
  <c r="S242" i="1" s="1"/>
  <c r="T243" i="1"/>
  <c r="S243" i="1" s="1"/>
  <c r="T244" i="1"/>
  <c r="S244" i="1" s="1"/>
  <c r="T245" i="1"/>
  <c r="S245" i="1" s="1"/>
  <c r="T246" i="1"/>
  <c r="S246" i="1" s="1"/>
  <c r="T247" i="1"/>
  <c r="S247" i="1" s="1"/>
  <c r="T248" i="1"/>
  <c r="S248" i="1" s="1"/>
  <c r="T249" i="1"/>
  <c r="S249" i="1" s="1"/>
  <c r="T250" i="1"/>
  <c r="S250" i="1" s="1"/>
  <c r="T251" i="1"/>
  <c r="S251" i="1" s="1"/>
  <c r="T252" i="1"/>
  <c r="S252" i="1" s="1"/>
  <c r="T253" i="1"/>
  <c r="S253" i="1" s="1"/>
  <c r="T254" i="1"/>
  <c r="S254" i="1" s="1"/>
  <c r="T255" i="1"/>
  <c r="S255" i="1" s="1"/>
  <c r="T256" i="1"/>
  <c r="S256" i="1" s="1"/>
  <c r="T257" i="1"/>
  <c r="S257" i="1" s="1"/>
  <c r="T258" i="1"/>
  <c r="S258" i="1" s="1"/>
  <c r="T259" i="1"/>
  <c r="S259" i="1" s="1"/>
  <c r="T260" i="1"/>
  <c r="S260" i="1" s="1"/>
  <c r="T261" i="1"/>
  <c r="S261" i="1" s="1"/>
  <c r="T262" i="1"/>
  <c r="S262" i="1" s="1"/>
  <c r="T263" i="1"/>
  <c r="S263" i="1" s="1"/>
  <c r="T264" i="1"/>
  <c r="S264" i="1" s="1"/>
  <c r="T265" i="1"/>
  <c r="S265" i="1" s="1"/>
  <c r="T266" i="1"/>
  <c r="S266" i="1" s="1"/>
  <c r="T267" i="1"/>
  <c r="S267" i="1" s="1"/>
  <c r="T268" i="1"/>
  <c r="S268" i="1" s="1"/>
  <c r="T269" i="1"/>
  <c r="S269" i="1" s="1"/>
  <c r="T270" i="1"/>
  <c r="S270" i="1" s="1"/>
  <c r="T271" i="1"/>
  <c r="S271" i="1" s="1"/>
  <c r="T272" i="1"/>
  <c r="S272" i="1" s="1"/>
  <c r="T273" i="1"/>
  <c r="S273" i="1" s="1"/>
  <c r="T274" i="1"/>
  <c r="S274" i="1" s="1"/>
  <c r="T275" i="1"/>
  <c r="S275" i="1" s="1"/>
  <c r="T276" i="1"/>
  <c r="S276" i="1" s="1"/>
  <c r="T277" i="1"/>
  <c r="S277" i="1" s="1"/>
  <c r="T278" i="1"/>
  <c r="S278" i="1" s="1"/>
  <c r="T279" i="1"/>
  <c r="S279" i="1" s="1"/>
  <c r="T280" i="1"/>
  <c r="S280" i="1" s="1"/>
  <c r="T281" i="1"/>
  <c r="S281" i="1" s="1"/>
  <c r="T282" i="1"/>
  <c r="S282" i="1" s="1"/>
  <c r="T283" i="1"/>
  <c r="S283" i="1" s="1"/>
  <c r="T284" i="1"/>
  <c r="S284" i="1" s="1"/>
  <c r="T285" i="1"/>
  <c r="S285" i="1" s="1"/>
  <c r="T286" i="1"/>
  <c r="S286" i="1" s="1"/>
  <c r="T287" i="1"/>
  <c r="S287" i="1" s="1"/>
  <c r="T288" i="1"/>
  <c r="S288" i="1" s="1"/>
  <c r="T289" i="1"/>
  <c r="S289" i="1" s="1"/>
  <c r="T290" i="1"/>
  <c r="S290" i="1" s="1"/>
  <c r="T291" i="1"/>
  <c r="S291" i="1" s="1"/>
  <c r="T292" i="1"/>
  <c r="S292" i="1" s="1"/>
  <c r="T293" i="1"/>
  <c r="S293" i="1" s="1"/>
  <c r="T294" i="1"/>
  <c r="S294" i="1" s="1"/>
  <c r="T295" i="1"/>
  <c r="S295" i="1" s="1"/>
  <c r="T296" i="1"/>
  <c r="S296" i="1" s="1"/>
  <c r="T297" i="1"/>
  <c r="S297" i="1" s="1"/>
  <c r="T298" i="1"/>
  <c r="S298" i="1" s="1"/>
  <c r="T299" i="1"/>
  <c r="S299" i="1" s="1"/>
  <c r="T300" i="1"/>
  <c r="S300" i="1" s="1"/>
  <c r="T301" i="1"/>
  <c r="S301" i="1" s="1"/>
  <c r="T302" i="1"/>
  <c r="S302" i="1" s="1"/>
  <c r="T303" i="1"/>
  <c r="S303" i="1" s="1"/>
  <c r="T304" i="1"/>
  <c r="S304" i="1" s="1"/>
  <c r="T305" i="1"/>
  <c r="S305" i="1" s="1"/>
  <c r="T306" i="1"/>
  <c r="S306" i="1" s="1"/>
  <c r="T307" i="1"/>
  <c r="S307" i="1" s="1"/>
  <c r="T308" i="1"/>
  <c r="S308" i="1" s="1"/>
  <c r="T309" i="1"/>
  <c r="S309" i="1" s="1"/>
  <c r="T310" i="1"/>
  <c r="S310" i="1" s="1"/>
  <c r="T311" i="1"/>
  <c r="S311" i="1" s="1"/>
  <c r="T312" i="1"/>
  <c r="S312" i="1" s="1"/>
  <c r="T313" i="1"/>
  <c r="S313" i="1" s="1"/>
  <c r="T314" i="1"/>
  <c r="S314" i="1" s="1"/>
  <c r="T315" i="1"/>
  <c r="S315" i="1" s="1"/>
  <c r="T316" i="1"/>
  <c r="S316" i="1" s="1"/>
  <c r="T317" i="1"/>
  <c r="S317" i="1" s="1"/>
  <c r="T318" i="1"/>
  <c r="S318" i="1" s="1"/>
  <c r="T319" i="1"/>
  <c r="S319" i="1" s="1"/>
  <c r="T320" i="1"/>
  <c r="S320" i="1" s="1"/>
  <c r="T321" i="1"/>
  <c r="S321" i="1" s="1"/>
  <c r="T322" i="1"/>
  <c r="S322" i="1" s="1"/>
  <c r="T323" i="1"/>
  <c r="S323" i="1" s="1"/>
  <c r="T324" i="1"/>
  <c r="S324" i="1" s="1"/>
  <c r="T325" i="1"/>
  <c r="S325" i="1" s="1"/>
  <c r="T326" i="1"/>
  <c r="S326" i="1" s="1"/>
  <c r="T327" i="1"/>
  <c r="S327" i="1" s="1"/>
  <c r="T328" i="1"/>
  <c r="S328" i="1" s="1"/>
  <c r="T329" i="1"/>
  <c r="S329" i="1" s="1"/>
  <c r="T330" i="1"/>
  <c r="S330" i="1" s="1"/>
  <c r="T331" i="1"/>
  <c r="S331" i="1" s="1"/>
  <c r="T332" i="1"/>
  <c r="S332" i="1" s="1"/>
  <c r="T333" i="1"/>
  <c r="S333" i="1" s="1"/>
  <c r="T334" i="1"/>
  <c r="S334" i="1" s="1"/>
  <c r="T335" i="1"/>
  <c r="S335" i="1" s="1"/>
  <c r="T336" i="1"/>
  <c r="S336" i="1" s="1"/>
  <c r="T337" i="1"/>
  <c r="S337" i="1" s="1"/>
  <c r="T338" i="1"/>
  <c r="S338" i="1" s="1"/>
  <c r="T339" i="1"/>
  <c r="S339" i="1" s="1"/>
  <c r="T340" i="1"/>
  <c r="S340" i="1" s="1"/>
  <c r="T341" i="1"/>
  <c r="S341" i="1" s="1"/>
  <c r="T342" i="1"/>
  <c r="S342" i="1" s="1"/>
  <c r="T343" i="1"/>
  <c r="S343" i="1" s="1"/>
  <c r="T344" i="1"/>
  <c r="S344" i="1" s="1"/>
  <c r="T345" i="1"/>
  <c r="S345" i="1" s="1"/>
  <c r="T346" i="1"/>
  <c r="S346" i="1" s="1"/>
  <c r="T347" i="1"/>
  <c r="S347" i="1" s="1"/>
  <c r="T348" i="1"/>
  <c r="S348" i="1" s="1"/>
  <c r="T349" i="1"/>
  <c r="S349" i="1" s="1"/>
  <c r="T350" i="1"/>
  <c r="S350" i="1" s="1"/>
  <c r="T351" i="1"/>
  <c r="S351" i="1" s="1"/>
  <c r="T352" i="1"/>
  <c r="S352" i="1" s="1"/>
  <c r="T353" i="1"/>
  <c r="S353" i="1" s="1"/>
  <c r="T354" i="1"/>
  <c r="S354" i="1" s="1"/>
  <c r="T355" i="1"/>
  <c r="S355" i="1" s="1"/>
  <c r="T356" i="1"/>
  <c r="S356" i="1" s="1"/>
  <c r="T357" i="1"/>
  <c r="S357" i="1" s="1"/>
  <c r="T358" i="1"/>
  <c r="S358" i="1" s="1"/>
  <c r="T359" i="1"/>
  <c r="S359" i="1" s="1"/>
  <c r="T360" i="1"/>
  <c r="S360" i="1" s="1"/>
  <c r="T361" i="1"/>
  <c r="S361" i="1" s="1"/>
  <c r="T362" i="1"/>
  <c r="S362" i="1" s="1"/>
  <c r="T363" i="1"/>
  <c r="S363" i="1" s="1"/>
  <c r="T364" i="1"/>
  <c r="S364" i="1" s="1"/>
  <c r="T365" i="1"/>
  <c r="S365" i="1" s="1"/>
  <c r="T366" i="1"/>
  <c r="S366" i="1" s="1"/>
  <c r="T367" i="1"/>
  <c r="S367" i="1" s="1"/>
  <c r="T368" i="1"/>
  <c r="S368" i="1" s="1"/>
  <c r="T369" i="1"/>
  <c r="S369" i="1" s="1"/>
  <c r="T370" i="1"/>
  <c r="S370" i="1" s="1"/>
  <c r="T371" i="1"/>
  <c r="S371" i="1" s="1"/>
  <c r="T372" i="1"/>
  <c r="S372" i="1" s="1"/>
  <c r="T373" i="1"/>
  <c r="S373" i="1" s="1"/>
  <c r="T374" i="1"/>
  <c r="S374" i="1" s="1"/>
  <c r="T375" i="1"/>
  <c r="S375" i="1" s="1"/>
  <c r="T376" i="1"/>
  <c r="S376" i="1" s="1"/>
  <c r="T377" i="1"/>
  <c r="S377" i="1" s="1"/>
  <c r="T378" i="1"/>
  <c r="S378" i="1" s="1"/>
  <c r="T379" i="1"/>
  <c r="S379" i="1" s="1"/>
  <c r="T380" i="1"/>
  <c r="S380" i="1" s="1"/>
  <c r="T381" i="1"/>
  <c r="S381" i="1" s="1"/>
  <c r="T382" i="1"/>
  <c r="S382" i="1" s="1"/>
  <c r="T383" i="1"/>
  <c r="S383" i="1" s="1"/>
  <c r="T384" i="1"/>
  <c r="S384" i="1" s="1"/>
  <c r="T385" i="1"/>
  <c r="S385" i="1" s="1"/>
  <c r="T386" i="1"/>
  <c r="S386" i="1" s="1"/>
  <c r="T387" i="1"/>
  <c r="S387" i="1" s="1"/>
  <c r="T388" i="1"/>
  <c r="S388" i="1" s="1"/>
  <c r="T389" i="1"/>
  <c r="S389" i="1" s="1"/>
  <c r="T390" i="1"/>
  <c r="S390" i="1" s="1"/>
  <c r="T391" i="1"/>
  <c r="S391" i="1" s="1"/>
  <c r="T392" i="1"/>
  <c r="S392" i="1" s="1"/>
  <c r="T393" i="1"/>
  <c r="S393" i="1" s="1"/>
  <c r="T394" i="1"/>
  <c r="S394" i="1" s="1"/>
  <c r="T395" i="1"/>
  <c r="S395" i="1" s="1"/>
  <c r="T396" i="1"/>
  <c r="S396" i="1" s="1"/>
  <c r="T397" i="1"/>
  <c r="S397" i="1" s="1"/>
  <c r="T398" i="1"/>
  <c r="S398" i="1" s="1"/>
  <c r="T399" i="1"/>
  <c r="S399" i="1" s="1"/>
  <c r="T400" i="1"/>
  <c r="S400" i="1" s="1"/>
  <c r="T401" i="1"/>
  <c r="S401" i="1" s="1"/>
  <c r="T402" i="1"/>
  <c r="S402" i="1" s="1"/>
  <c r="T403" i="1"/>
  <c r="S403" i="1" s="1"/>
  <c r="T404" i="1"/>
  <c r="S404" i="1" s="1"/>
  <c r="T405" i="1"/>
  <c r="S405" i="1" s="1"/>
  <c r="T406" i="1"/>
  <c r="S406" i="1" s="1"/>
  <c r="T407" i="1"/>
  <c r="S407" i="1" s="1"/>
  <c r="T408" i="1"/>
  <c r="S408" i="1" s="1"/>
  <c r="T409" i="1"/>
  <c r="S409" i="1" s="1"/>
  <c r="T410" i="1"/>
  <c r="S410" i="1" s="1"/>
  <c r="T411" i="1"/>
  <c r="S411" i="1" s="1"/>
  <c r="T412" i="1"/>
  <c r="S412" i="1" s="1"/>
  <c r="T413" i="1"/>
  <c r="S413" i="1" s="1"/>
  <c r="T414" i="1"/>
  <c r="S414" i="1" s="1"/>
  <c r="T415" i="1"/>
  <c r="S415" i="1" s="1"/>
  <c r="T416" i="1"/>
  <c r="S416" i="1" s="1"/>
  <c r="T417" i="1"/>
  <c r="S417" i="1" s="1"/>
  <c r="T418" i="1"/>
  <c r="S418" i="1" s="1"/>
  <c r="T419" i="1"/>
  <c r="S419" i="1" s="1"/>
  <c r="T420" i="1"/>
  <c r="S420" i="1" s="1"/>
  <c r="T421" i="1"/>
  <c r="S421" i="1" s="1"/>
  <c r="T422" i="1"/>
  <c r="S422" i="1" s="1"/>
  <c r="T423" i="1"/>
  <c r="S423" i="1" s="1"/>
  <c r="T424" i="1"/>
  <c r="S424" i="1" s="1"/>
  <c r="T425" i="1"/>
  <c r="S425" i="1" s="1"/>
  <c r="T426" i="1"/>
  <c r="S426" i="1" s="1"/>
  <c r="T427" i="1"/>
  <c r="S427" i="1" s="1"/>
  <c r="T428" i="1"/>
  <c r="S428" i="1" s="1"/>
  <c r="T429" i="1"/>
  <c r="S429" i="1" s="1"/>
  <c r="T430" i="1"/>
  <c r="S430" i="1" s="1"/>
  <c r="T431" i="1"/>
  <c r="S431" i="1" s="1"/>
  <c r="T432" i="1"/>
  <c r="S432" i="1" s="1"/>
  <c r="T433" i="1"/>
  <c r="S433" i="1" s="1"/>
  <c r="T434" i="1"/>
  <c r="S434" i="1" s="1"/>
  <c r="T435" i="1"/>
  <c r="S435" i="1" s="1"/>
  <c r="T436" i="1"/>
  <c r="S436" i="1" s="1"/>
  <c r="T437" i="1"/>
  <c r="S437" i="1" s="1"/>
  <c r="T438" i="1"/>
  <c r="S438" i="1" s="1"/>
  <c r="T439" i="1"/>
  <c r="S439" i="1" s="1"/>
  <c r="T440" i="1"/>
  <c r="S440" i="1" s="1"/>
  <c r="T441" i="1"/>
  <c r="S441" i="1" s="1"/>
  <c r="T442" i="1"/>
  <c r="S442" i="1" s="1"/>
  <c r="T443" i="1"/>
  <c r="S443" i="1" s="1"/>
  <c r="T444" i="1"/>
  <c r="S444" i="1" s="1"/>
  <c r="T445" i="1"/>
  <c r="S445" i="1" s="1"/>
  <c r="T446" i="1"/>
  <c r="S446" i="1" s="1"/>
  <c r="T447" i="1"/>
  <c r="S447" i="1" s="1"/>
  <c r="T448" i="1"/>
  <c r="S448" i="1" s="1"/>
  <c r="T449" i="1"/>
  <c r="S449" i="1" s="1"/>
  <c r="T450" i="1"/>
  <c r="S450" i="1" s="1"/>
  <c r="T451" i="1"/>
  <c r="S451" i="1" s="1"/>
  <c r="T452" i="1"/>
  <c r="S452" i="1" s="1"/>
  <c r="T453" i="1"/>
  <c r="S453" i="1" s="1"/>
  <c r="T454" i="1"/>
  <c r="S454" i="1" s="1"/>
  <c r="T455" i="1"/>
  <c r="S455" i="1" s="1"/>
  <c r="T456" i="1"/>
  <c r="S456" i="1" s="1"/>
  <c r="T457" i="1"/>
  <c r="S457" i="1" s="1"/>
  <c r="T458" i="1"/>
  <c r="S458" i="1" s="1"/>
  <c r="T459" i="1"/>
  <c r="S459" i="1" s="1"/>
  <c r="T460" i="1"/>
  <c r="S460" i="1" s="1"/>
  <c r="T461" i="1"/>
  <c r="S461" i="1" s="1"/>
  <c r="T462" i="1"/>
  <c r="S462" i="1" s="1"/>
  <c r="T463" i="1"/>
  <c r="S463" i="1" s="1"/>
  <c r="T464" i="1"/>
  <c r="S464" i="1" s="1"/>
  <c r="T465" i="1"/>
  <c r="S465" i="1" s="1"/>
  <c r="T466" i="1"/>
  <c r="S466" i="1" s="1"/>
  <c r="T467" i="1"/>
  <c r="S467" i="1" s="1"/>
  <c r="T468" i="1"/>
  <c r="S468" i="1" s="1"/>
  <c r="T469" i="1"/>
  <c r="S469" i="1" s="1"/>
  <c r="T470" i="1"/>
  <c r="S470" i="1" s="1"/>
  <c r="T471" i="1"/>
  <c r="S471" i="1" s="1"/>
  <c r="T472" i="1"/>
  <c r="S472" i="1" s="1"/>
  <c r="T473" i="1"/>
  <c r="S473" i="1" s="1"/>
  <c r="T474" i="1"/>
  <c r="S474" i="1" s="1"/>
  <c r="T475" i="1"/>
  <c r="S475" i="1" s="1"/>
  <c r="T476" i="1"/>
  <c r="S476" i="1" s="1"/>
  <c r="T477" i="1"/>
  <c r="S477" i="1" s="1"/>
  <c r="T478" i="1"/>
  <c r="S478" i="1" s="1"/>
  <c r="T479" i="1"/>
  <c r="S479" i="1" s="1"/>
  <c r="T480" i="1"/>
  <c r="S480" i="1" s="1"/>
  <c r="T481" i="1"/>
  <c r="S481" i="1" s="1"/>
  <c r="T482" i="1"/>
  <c r="S482" i="1" s="1"/>
  <c r="T483" i="1"/>
  <c r="S483" i="1" s="1"/>
  <c r="T484" i="1"/>
  <c r="S484" i="1" s="1"/>
  <c r="T485" i="1"/>
  <c r="S485" i="1" s="1"/>
  <c r="T486" i="1"/>
  <c r="S486" i="1" s="1"/>
  <c r="T487" i="1"/>
  <c r="S487" i="1" s="1"/>
  <c r="T488" i="1"/>
  <c r="S488" i="1" s="1"/>
  <c r="T489" i="1"/>
  <c r="S489" i="1" s="1"/>
  <c r="T490" i="1"/>
  <c r="S490" i="1" s="1"/>
  <c r="T491" i="1"/>
  <c r="S491" i="1" s="1"/>
  <c r="T492" i="1"/>
  <c r="S492" i="1" s="1"/>
  <c r="T493" i="1"/>
  <c r="S493" i="1" s="1"/>
  <c r="T494" i="1"/>
  <c r="S494" i="1" s="1"/>
  <c r="T495" i="1"/>
  <c r="S495" i="1" s="1"/>
  <c r="T496" i="1"/>
  <c r="S496" i="1" s="1"/>
  <c r="T497" i="1"/>
  <c r="S497" i="1" s="1"/>
  <c r="T498" i="1"/>
  <c r="S498" i="1" s="1"/>
  <c r="T499" i="1"/>
  <c r="S499" i="1" s="1"/>
  <c r="T500" i="1"/>
  <c r="S500" i="1" s="1"/>
  <c r="T501" i="1"/>
  <c r="S501" i="1" s="1"/>
  <c r="T502" i="1"/>
  <c r="S502" i="1" s="1"/>
  <c r="T503" i="1"/>
  <c r="S503" i="1" s="1"/>
  <c r="T504" i="1"/>
  <c r="S504" i="1" s="1"/>
  <c r="T505" i="1"/>
  <c r="S505" i="1" s="1"/>
  <c r="T506" i="1"/>
  <c r="S506" i="1" s="1"/>
  <c r="T507" i="1"/>
  <c r="S507" i="1" s="1"/>
  <c r="T508" i="1"/>
  <c r="S508" i="1" s="1"/>
  <c r="T509" i="1"/>
  <c r="S509" i="1" s="1"/>
  <c r="T510" i="1"/>
  <c r="S510" i="1" s="1"/>
  <c r="T511" i="1"/>
  <c r="S511" i="1" s="1"/>
  <c r="T512" i="1"/>
  <c r="S512" i="1" s="1"/>
  <c r="T513" i="1"/>
  <c r="S513" i="1" s="1"/>
  <c r="T514" i="1"/>
  <c r="S514" i="1" s="1"/>
  <c r="T515" i="1"/>
  <c r="S515" i="1" s="1"/>
  <c r="T516" i="1"/>
  <c r="S516" i="1" s="1"/>
  <c r="T517" i="1"/>
  <c r="S517" i="1" s="1"/>
  <c r="T518" i="1"/>
  <c r="S518" i="1" s="1"/>
  <c r="T519" i="1"/>
  <c r="S519" i="1" s="1"/>
  <c r="T520" i="1"/>
  <c r="S520" i="1" s="1"/>
  <c r="T521" i="1"/>
  <c r="S521" i="1" s="1"/>
  <c r="T522" i="1"/>
  <c r="S522" i="1" s="1"/>
  <c r="T523" i="1"/>
  <c r="S523" i="1" s="1"/>
  <c r="T524" i="1"/>
  <c r="S524" i="1" s="1"/>
  <c r="T525" i="1"/>
  <c r="S525" i="1" s="1"/>
  <c r="T526" i="1"/>
  <c r="S526" i="1" s="1"/>
  <c r="T527" i="1"/>
  <c r="S527" i="1" s="1"/>
  <c r="T528" i="1"/>
  <c r="S528" i="1" s="1"/>
  <c r="T529" i="1"/>
  <c r="S529" i="1" s="1"/>
  <c r="T530" i="1"/>
  <c r="S530" i="1" s="1"/>
  <c r="T531" i="1"/>
  <c r="S531" i="1" s="1"/>
  <c r="T532" i="1"/>
  <c r="S532" i="1" s="1"/>
  <c r="T533" i="1"/>
  <c r="S533" i="1" s="1"/>
  <c r="T534" i="1"/>
  <c r="S534" i="1" s="1"/>
  <c r="T535" i="1"/>
  <c r="S535" i="1" s="1"/>
  <c r="T536" i="1"/>
  <c r="S536" i="1" s="1"/>
  <c r="T537" i="1"/>
  <c r="S537" i="1" s="1"/>
  <c r="T538" i="1"/>
  <c r="S538" i="1" s="1"/>
  <c r="T539" i="1"/>
  <c r="S539" i="1" s="1"/>
  <c r="T540" i="1"/>
  <c r="S540" i="1" s="1"/>
  <c r="T541" i="1"/>
  <c r="S541" i="1" s="1"/>
  <c r="T542" i="1"/>
  <c r="S542" i="1" s="1"/>
  <c r="T543" i="1"/>
  <c r="S543" i="1" s="1"/>
  <c r="T544" i="1"/>
  <c r="S544" i="1" s="1"/>
  <c r="T545" i="1"/>
  <c r="S545" i="1" s="1"/>
  <c r="T546" i="1"/>
  <c r="S546" i="1" s="1"/>
  <c r="T547" i="1"/>
  <c r="S547" i="1" s="1"/>
  <c r="T548" i="1"/>
  <c r="S548" i="1" s="1"/>
  <c r="T549" i="1"/>
  <c r="S549" i="1" s="1"/>
  <c r="T550" i="1"/>
  <c r="S550" i="1" s="1"/>
  <c r="T551" i="1"/>
  <c r="S551" i="1" s="1"/>
  <c r="T552" i="1"/>
  <c r="S552" i="1" s="1"/>
  <c r="T553" i="1"/>
  <c r="S553" i="1" s="1"/>
  <c r="T554" i="1"/>
  <c r="S554" i="1" s="1"/>
  <c r="T555" i="1"/>
  <c r="S555" i="1" s="1"/>
  <c r="T556" i="1"/>
  <c r="S556" i="1" s="1"/>
  <c r="T557" i="1"/>
  <c r="S557" i="1" s="1"/>
  <c r="T558" i="1"/>
  <c r="S558" i="1" s="1"/>
  <c r="T559" i="1"/>
  <c r="S559" i="1" s="1"/>
  <c r="T560" i="1"/>
  <c r="S560" i="1" s="1"/>
  <c r="T561" i="1"/>
  <c r="S561" i="1" s="1"/>
  <c r="T562" i="1"/>
  <c r="S562" i="1" s="1"/>
  <c r="T563" i="1"/>
  <c r="S563" i="1" s="1"/>
  <c r="T564" i="1"/>
  <c r="S564" i="1" s="1"/>
  <c r="T565" i="1"/>
  <c r="S565" i="1" s="1"/>
  <c r="T566" i="1"/>
  <c r="S566" i="1" s="1"/>
  <c r="T567" i="1"/>
  <c r="S567" i="1" s="1"/>
  <c r="T568" i="1"/>
  <c r="S568" i="1" s="1"/>
  <c r="T569" i="1"/>
  <c r="S569" i="1" s="1"/>
  <c r="T570" i="1"/>
  <c r="S570" i="1" s="1"/>
  <c r="T571" i="1"/>
  <c r="S571" i="1" s="1"/>
  <c r="T572" i="1"/>
  <c r="S572" i="1" s="1"/>
  <c r="T573" i="1"/>
  <c r="S573" i="1" s="1"/>
  <c r="T574" i="1"/>
  <c r="S574" i="1" s="1"/>
  <c r="T575" i="1"/>
  <c r="S575" i="1" s="1"/>
  <c r="T576" i="1"/>
  <c r="S576" i="1" s="1"/>
  <c r="T577" i="1"/>
  <c r="S577" i="1" s="1"/>
  <c r="T578" i="1"/>
  <c r="S578" i="1" s="1"/>
  <c r="T579" i="1"/>
  <c r="S579" i="1" s="1"/>
  <c r="T580" i="1"/>
  <c r="S580" i="1" s="1"/>
  <c r="T581" i="1"/>
  <c r="S581" i="1" s="1"/>
  <c r="T582" i="1"/>
  <c r="S582" i="1" s="1"/>
  <c r="T583" i="1"/>
  <c r="S583" i="1" s="1"/>
  <c r="T2" i="1"/>
  <c r="S2" i="1" s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2" i="1"/>
  <c r="M2" i="1"/>
  <c r="O2" i="1"/>
  <c r="N2" i="1" s="1"/>
  <c r="P2" i="1"/>
  <c r="Q2" i="1"/>
  <c r="V2" i="1"/>
  <c r="W2" i="1" s="1"/>
  <c r="X2" i="1"/>
  <c r="Y2" i="1"/>
  <c r="M3" i="1"/>
  <c r="O3" i="1"/>
  <c r="N3" i="1" s="1"/>
  <c r="P3" i="1"/>
  <c r="Q3" i="1"/>
  <c r="V3" i="1"/>
  <c r="W3" i="1" s="1"/>
  <c r="X3" i="1"/>
  <c r="Y3" i="1"/>
  <c r="M537" i="1" l="1"/>
  <c r="O537" i="1"/>
  <c r="N537" i="1" s="1"/>
  <c r="P537" i="1"/>
  <c r="Q537" i="1"/>
  <c r="V537" i="1"/>
  <c r="W537" i="1" s="1"/>
  <c r="X537" i="1"/>
  <c r="Y537" i="1"/>
  <c r="M538" i="1"/>
  <c r="O538" i="1"/>
  <c r="N538" i="1" s="1"/>
  <c r="P538" i="1"/>
  <c r="Q538" i="1"/>
  <c r="V538" i="1"/>
  <c r="W538" i="1" s="1"/>
  <c r="X538" i="1"/>
  <c r="Y538" i="1"/>
  <c r="M539" i="1"/>
  <c r="O539" i="1"/>
  <c r="N539" i="1" s="1"/>
  <c r="P539" i="1"/>
  <c r="Q539" i="1"/>
  <c r="V539" i="1"/>
  <c r="W539" i="1" s="1"/>
  <c r="X539" i="1"/>
  <c r="Y539" i="1"/>
  <c r="M540" i="1"/>
  <c r="O540" i="1"/>
  <c r="N540" i="1" s="1"/>
  <c r="P540" i="1"/>
  <c r="Q540" i="1"/>
  <c r="V540" i="1"/>
  <c r="W540" i="1" s="1"/>
  <c r="X540" i="1"/>
  <c r="Y540" i="1"/>
  <c r="M541" i="1"/>
  <c r="O541" i="1"/>
  <c r="N541" i="1" s="1"/>
  <c r="P541" i="1"/>
  <c r="Q541" i="1"/>
  <c r="V541" i="1"/>
  <c r="W541" i="1" s="1"/>
  <c r="X541" i="1"/>
  <c r="Y541" i="1"/>
  <c r="M542" i="1"/>
  <c r="O542" i="1"/>
  <c r="N542" i="1" s="1"/>
  <c r="P542" i="1"/>
  <c r="Q542" i="1"/>
  <c r="V542" i="1"/>
  <c r="W542" i="1" s="1"/>
  <c r="X542" i="1"/>
  <c r="Y542" i="1"/>
  <c r="M543" i="1"/>
  <c r="O543" i="1"/>
  <c r="N543" i="1" s="1"/>
  <c r="P543" i="1"/>
  <c r="Q543" i="1"/>
  <c r="V543" i="1"/>
  <c r="W543" i="1" s="1"/>
  <c r="X543" i="1"/>
  <c r="Y543" i="1"/>
  <c r="M544" i="1"/>
  <c r="O544" i="1"/>
  <c r="N544" i="1" s="1"/>
  <c r="P544" i="1"/>
  <c r="Q544" i="1"/>
  <c r="V544" i="1"/>
  <c r="W544" i="1" s="1"/>
  <c r="X544" i="1"/>
  <c r="Y544" i="1"/>
  <c r="M545" i="1"/>
  <c r="O545" i="1"/>
  <c r="N545" i="1" s="1"/>
  <c r="P545" i="1"/>
  <c r="Q545" i="1"/>
  <c r="V545" i="1"/>
  <c r="W545" i="1" s="1"/>
  <c r="X545" i="1"/>
  <c r="Y545" i="1"/>
  <c r="M546" i="1"/>
  <c r="O546" i="1"/>
  <c r="N546" i="1" s="1"/>
  <c r="P546" i="1"/>
  <c r="Q546" i="1"/>
  <c r="V546" i="1"/>
  <c r="W546" i="1" s="1"/>
  <c r="X546" i="1"/>
  <c r="Y546" i="1"/>
  <c r="M547" i="1"/>
  <c r="O547" i="1"/>
  <c r="N547" i="1" s="1"/>
  <c r="P547" i="1"/>
  <c r="Q547" i="1"/>
  <c r="V547" i="1"/>
  <c r="W547" i="1" s="1"/>
  <c r="X547" i="1"/>
  <c r="Y547" i="1"/>
  <c r="M548" i="1"/>
  <c r="O548" i="1"/>
  <c r="N548" i="1" s="1"/>
  <c r="P548" i="1"/>
  <c r="Q548" i="1"/>
  <c r="V548" i="1"/>
  <c r="W548" i="1" s="1"/>
  <c r="X548" i="1"/>
  <c r="Y548" i="1"/>
  <c r="M549" i="1"/>
  <c r="O549" i="1"/>
  <c r="N549" i="1" s="1"/>
  <c r="P549" i="1"/>
  <c r="Q549" i="1"/>
  <c r="V549" i="1"/>
  <c r="W549" i="1" s="1"/>
  <c r="X549" i="1"/>
  <c r="Y549" i="1"/>
  <c r="M550" i="1"/>
  <c r="O550" i="1"/>
  <c r="N550" i="1" s="1"/>
  <c r="P550" i="1"/>
  <c r="Q550" i="1"/>
  <c r="V550" i="1"/>
  <c r="W550" i="1" s="1"/>
  <c r="X550" i="1"/>
  <c r="Y550" i="1"/>
  <c r="M551" i="1"/>
  <c r="O551" i="1"/>
  <c r="N551" i="1" s="1"/>
  <c r="P551" i="1"/>
  <c r="Q551" i="1"/>
  <c r="V551" i="1"/>
  <c r="W551" i="1" s="1"/>
  <c r="X551" i="1"/>
  <c r="Y551" i="1"/>
  <c r="M552" i="1"/>
  <c r="O552" i="1"/>
  <c r="N552" i="1" s="1"/>
  <c r="P552" i="1"/>
  <c r="Q552" i="1"/>
  <c r="V552" i="1"/>
  <c r="W552" i="1" s="1"/>
  <c r="X552" i="1"/>
  <c r="Y552" i="1"/>
  <c r="M553" i="1"/>
  <c r="O553" i="1"/>
  <c r="N553" i="1" s="1"/>
  <c r="P553" i="1"/>
  <c r="Q553" i="1"/>
  <c r="V553" i="1"/>
  <c r="W553" i="1" s="1"/>
  <c r="X553" i="1"/>
  <c r="Y553" i="1"/>
  <c r="M554" i="1"/>
  <c r="O554" i="1"/>
  <c r="N554" i="1" s="1"/>
  <c r="P554" i="1"/>
  <c r="Q554" i="1"/>
  <c r="V554" i="1"/>
  <c r="W554" i="1" s="1"/>
  <c r="X554" i="1"/>
  <c r="Y554" i="1"/>
  <c r="M555" i="1"/>
  <c r="O555" i="1"/>
  <c r="N555" i="1" s="1"/>
  <c r="P555" i="1"/>
  <c r="Q555" i="1"/>
  <c r="V555" i="1"/>
  <c r="W555" i="1" s="1"/>
  <c r="X555" i="1"/>
  <c r="Y555" i="1"/>
  <c r="M556" i="1"/>
  <c r="O556" i="1"/>
  <c r="N556" i="1" s="1"/>
  <c r="P556" i="1"/>
  <c r="Q556" i="1"/>
  <c r="V556" i="1"/>
  <c r="W556" i="1" s="1"/>
  <c r="X556" i="1"/>
  <c r="Y556" i="1"/>
  <c r="M557" i="1"/>
  <c r="O557" i="1"/>
  <c r="N557" i="1" s="1"/>
  <c r="P557" i="1"/>
  <c r="Q557" i="1"/>
  <c r="V557" i="1"/>
  <c r="W557" i="1" s="1"/>
  <c r="X557" i="1"/>
  <c r="Y557" i="1"/>
  <c r="M558" i="1"/>
  <c r="O558" i="1"/>
  <c r="N558" i="1" s="1"/>
  <c r="P558" i="1"/>
  <c r="Q558" i="1"/>
  <c r="V558" i="1"/>
  <c r="W558" i="1" s="1"/>
  <c r="X558" i="1"/>
  <c r="Y558" i="1"/>
  <c r="M559" i="1"/>
  <c r="O559" i="1"/>
  <c r="N559" i="1" s="1"/>
  <c r="P559" i="1"/>
  <c r="Q559" i="1"/>
  <c r="V559" i="1"/>
  <c r="W559" i="1" s="1"/>
  <c r="X559" i="1"/>
  <c r="Y559" i="1"/>
  <c r="M560" i="1"/>
  <c r="O560" i="1"/>
  <c r="N560" i="1" s="1"/>
  <c r="P560" i="1"/>
  <c r="Q560" i="1"/>
  <c r="V560" i="1"/>
  <c r="W560" i="1" s="1"/>
  <c r="X560" i="1"/>
  <c r="Y560" i="1"/>
  <c r="M561" i="1"/>
  <c r="O561" i="1"/>
  <c r="N561" i="1" s="1"/>
  <c r="P561" i="1"/>
  <c r="Q561" i="1"/>
  <c r="V561" i="1"/>
  <c r="W561" i="1" s="1"/>
  <c r="X561" i="1"/>
  <c r="Y561" i="1"/>
  <c r="M562" i="1"/>
  <c r="O562" i="1"/>
  <c r="N562" i="1" s="1"/>
  <c r="P562" i="1"/>
  <c r="Q562" i="1"/>
  <c r="V562" i="1"/>
  <c r="W562" i="1" s="1"/>
  <c r="X562" i="1"/>
  <c r="Y562" i="1"/>
  <c r="M563" i="1"/>
  <c r="O563" i="1"/>
  <c r="N563" i="1" s="1"/>
  <c r="P563" i="1"/>
  <c r="Q563" i="1"/>
  <c r="V563" i="1"/>
  <c r="W563" i="1" s="1"/>
  <c r="X563" i="1"/>
  <c r="Y563" i="1"/>
  <c r="M564" i="1"/>
  <c r="O564" i="1"/>
  <c r="N564" i="1" s="1"/>
  <c r="P564" i="1"/>
  <c r="Q564" i="1"/>
  <c r="V564" i="1"/>
  <c r="W564" i="1" s="1"/>
  <c r="X564" i="1"/>
  <c r="Y564" i="1"/>
  <c r="M565" i="1"/>
  <c r="O565" i="1"/>
  <c r="N565" i="1" s="1"/>
  <c r="P565" i="1"/>
  <c r="Q565" i="1"/>
  <c r="V565" i="1"/>
  <c r="W565" i="1" s="1"/>
  <c r="X565" i="1"/>
  <c r="Y565" i="1"/>
  <c r="M566" i="1"/>
  <c r="O566" i="1"/>
  <c r="N566" i="1" s="1"/>
  <c r="P566" i="1"/>
  <c r="Q566" i="1"/>
  <c r="V566" i="1"/>
  <c r="W566" i="1" s="1"/>
  <c r="X566" i="1"/>
  <c r="Y566" i="1"/>
  <c r="M567" i="1"/>
  <c r="O567" i="1"/>
  <c r="N567" i="1" s="1"/>
  <c r="P567" i="1"/>
  <c r="Q567" i="1"/>
  <c r="V567" i="1"/>
  <c r="W567" i="1" s="1"/>
  <c r="X567" i="1"/>
  <c r="Y567" i="1"/>
  <c r="M568" i="1"/>
  <c r="O568" i="1"/>
  <c r="N568" i="1" s="1"/>
  <c r="P568" i="1"/>
  <c r="Q568" i="1"/>
  <c r="V568" i="1"/>
  <c r="W568" i="1" s="1"/>
  <c r="X568" i="1"/>
  <c r="Y568" i="1"/>
  <c r="M569" i="1"/>
  <c r="O569" i="1"/>
  <c r="N569" i="1" s="1"/>
  <c r="P569" i="1"/>
  <c r="Q569" i="1"/>
  <c r="V569" i="1"/>
  <c r="W569" i="1" s="1"/>
  <c r="X569" i="1"/>
  <c r="Y569" i="1"/>
  <c r="M570" i="1"/>
  <c r="O570" i="1"/>
  <c r="N570" i="1" s="1"/>
  <c r="P570" i="1"/>
  <c r="Q570" i="1"/>
  <c r="V570" i="1"/>
  <c r="W570" i="1" s="1"/>
  <c r="X570" i="1"/>
  <c r="Y570" i="1"/>
  <c r="M571" i="1"/>
  <c r="O571" i="1"/>
  <c r="N571" i="1" s="1"/>
  <c r="P571" i="1"/>
  <c r="Q571" i="1"/>
  <c r="V571" i="1"/>
  <c r="W571" i="1" s="1"/>
  <c r="X571" i="1"/>
  <c r="Y571" i="1"/>
  <c r="M572" i="1"/>
  <c r="O572" i="1"/>
  <c r="N572" i="1" s="1"/>
  <c r="P572" i="1"/>
  <c r="Q572" i="1"/>
  <c r="V572" i="1"/>
  <c r="W572" i="1" s="1"/>
  <c r="X572" i="1"/>
  <c r="Y572" i="1"/>
  <c r="M573" i="1"/>
  <c r="O573" i="1"/>
  <c r="N573" i="1" s="1"/>
  <c r="P573" i="1"/>
  <c r="Q573" i="1"/>
  <c r="V573" i="1"/>
  <c r="W573" i="1" s="1"/>
  <c r="X573" i="1"/>
  <c r="Y573" i="1"/>
  <c r="M574" i="1"/>
  <c r="O574" i="1"/>
  <c r="N574" i="1" s="1"/>
  <c r="P574" i="1"/>
  <c r="Q574" i="1"/>
  <c r="V574" i="1"/>
  <c r="W574" i="1" s="1"/>
  <c r="X574" i="1"/>
  <c r="Y574" i="1"/>
  <c r="M575" i="1"/>
  <c r="O575" i="1"/>
  <c r="N575" i="1" s="1"/>
  <c r="P575" i="1"/>
  <c r="Q575" i="1"/>
  <c r="V575" i="1"/>
  <c r="W575" i="1" s="1"/>
  <c r="X575" i="1"/>
  <c r="Y575" i="1"/>
  <c r="M576" i="1"/>
  <c r="O576" i="1"/>
  <c r="N576" i="1" s="1"/>
  <c r="P576" i="1"/>
  <c r="Q576" i="1"/>
  <c r="V576" i="1"/>
  <c r="W576" i="1" s="1"/>
  <c r="X576" i="1"/>
  <c r="Y576" i="1"/>
  <c r="M577" i="1"/>
  <c r="O577" i="1"/>
  <c r="N577" i="1" s="1"/>
  <c r="P577" i="1"/>
  <c r="Q577" i="1"/>
  <c r="V577" i="1"/>
  <c r="W577" i="1" s="1"/>
  <c r="X577" i="1"/>
  <c r="Y577" i="1"/>
  <c r="M578" i="1"/>
  <c r="O578" i="1"/>
  <c r="N578" i="1" s="1"/>
  <c r="P578" i="1"/>
  <c r="Q578" i="1"/>
  <c r="V578" i="1"/>
  <c r="W578" i="1" s="1"/>
  <c r="X578" i="1"/>
  <c r="Y578" i="1"/>
  <c r="M579" i="1"/>
  <c r="O579" i="1"/>
  <c r="N579" i="1" s="1"/>
  <c r="P579" i="1"/>
  <c r="Q579" i="1"/>
  <c r="V579" i="1"/>
  <c r="W579" i="1" s="1"/>
  <c r="X579" i="1"/>
  <c r="Y579" i="1"/>
  <c r="M580" i="1"/>
  <c r="O580" i="1"/>
  <c r="N580" i="1" s="1"/>
  <c r="P580" i="1"/>
  <c r="Q580" i="1"/>
  <c r="V580" i="1"/>
  <c r="W580" i="1" s="1"/>
  <c r="X580" i="1"/>
  <c r="Y580" i="1"/>
  <c r="M581" i="1"/>
  <c r="O581" i="1"/>
  <c r="N581" i="1" s="1"/>
  <c r="P581" i="1"/>
  <c r="Q581" i="1"/>
  <c r="V581" i="1"/>
  <c r="W581" i="1" s="1"/>
  <c r="X581" i="1"/>
  <c r="Y581" i="1"/>
  <c r="M582" i="1"/>
  <c r="O582" i="1"/>
  <c r="N582" i="1" s="1"/>
  <c r="P582" i="1"/>
  <c r="Q582" i="1"/>
  <c r="V582" i="1"/>
  <c r="W582" i="1" s="1"/>
  <c r="X582" i="1"/>
  <c r="Y582" i="1"/>
  <c r="M583" i="1"/>
  <c r="O583" i="1"/>
  <c r="N583" i="1" s="1"/>
  <c r="P583" i="1"/>
  <c r="Q583" i="1"/>
  <c r="V583" i="1"/>
  <c r="W583" i="1" s="1"/>
  <c r="X583" i="1"/>
  <c r="Y583" i="1"/>
  <c r="Q535" i="1"/>
  <c r="V535" i="1"/>
  <c r="W535" i="1" s="1"/>
  <c r="X535" i="1"/>
  <c r="Y535" i="1"/>
  <c r="Q536" i="1"/>
  <c r="V536" i="1"/>
  <c r="W536" i="1" s="1"/>
  <c r="X536" i="1"/>
  <c r="Y536" i="1"/>
  <c r="M536" i="1"/>
  <c r="O536" i="1"/>
  <c r="N536" i="1" s="1"/>
  <c r="P536" i="1"/>
  <c r="M535" i="1"/>
  <c r="O535" i="1"/>
  <c r="N535" i="1" s="1"/>
  <c r="P535" i="1"/>
  <c r="M461" i="1"/>
  <c r="O461" i="1"/>
  <c r="N461" i="1" s="1"/>
  <c r="P461" i="1"/>
  <c r="Q461" i="1"/>
  <c r="V461" i="1"/>
  <c r="W461" i="1" s="1"/>
  <c r="X461" i="1"/>
  <c r="Y461" i="1"/>
  <c r="M462" i="1"/>
  <c r="O462" i="1"/>
  <c r="N462" i="1" s="1"/>
  <c r="P462" i="1"/>
  <c r="Q462" i="1"/>
  <c r="V462" i="1"/>
  <c r="W462" i="1" s="1"/>
  <c r="X462" i="1"/>
  <c r="Y462" i="1"/>
  <c r="M463" i="1"/>
  <c r="O463" i="1"/>
  <c r="N463" i="1" s="1"/>
  <c r="P463" i="1"/>
  <c r="Q463" i="1"/>
  <c r="V463" i="1"/>
  <c r="W463" i="1" s="1"/>
  <c r="X463" i="1"/>
  <c r="Y463" i="1"/>
  <c r="M464" i="1"/>
  <c r="O464" i="1"/>
  <c r="N464" i="1" s="1"/>
  <c r="P464" i="1"/>
  <c r="Q464" i="1"/>
  <c r="V464" i="1"/>
  <c r="W464" i="1" s="1"/>
  <c r="X464" i="1"/>
  <c r="Y464" i="1"/>
  <c r="M465" i="1"/>
  <c r="O465" i="1"/>
  <c r="N465" i="1" s="1"/>
  <c r="P465" i="1"/>
  <c r="Q465" i="1"/>
  <c r="V465" i="1"/>
  <c r="W465" i="1" s="1"/>
  <c r="X465" i="1"/>
  <c r="Y465" i="1"/>
  <c r="M466" i="1"/>
  <c r="O466" i="1"/>
  <c r="N466" i="1" s="1"/>
  <c r="P466" i="1"/>
  <c r="Q466" i="1"/>
  <c r="V466" i="1"/>
  <c r="W466" i="1" s="1"/>
  <c r="X466" i="1"/>
  <c r="Y466" i="1"/>
  <c r="M467" i="1"/>
  <c r="O467" i="1"/>
  <c r="N467" i="1" s="1"/>
  <c r="P467" i="1"/>
  <c r="Q467" i="1"/>
  <c r="V467" i="1"/>
  <c r="W467" i="1" s="1"/>
  <c r="X467" i="1"/>
  <c r="Y467" i="1"/>
  <c r="M468" i="1"/>
  <c r="O468" i="1"/>
  <c r="N468" i="1" s="1"/>
  <c r="P468" i="1"/>
  <c r="Q468" i="1"/>
  <c r="V468" i="1"/>
  <c r="W468" i="1" s="1"/>
  <c r="X468" i="1"/>
  <c r="Y468" i="1"/>
  <c r="M469" i="1"/>
  <c r="O469" i="1"/>
  <c r="N469" i="1" s="1"/>
  <c r="P469" i="1"/>
  <c r="Q469" i="1"/>
  <c r="V469" i="1"/>
  <c r="W469" i="1" s="1"/>
  <c r="X469" i="1"/>
  <c r="Y469" i="1"/>
  <c r="M470" i="1"/>
  <c r="O470" i="1"/>
  <c r="N470" i="1" s="1"/>
  <c r="P470" i="1"/>
  <c r="Q470" i="1"/>
  <c r="V470" i="1"/>
  <c r="W470" i="1" s="1"/>
  <c r="X470" i="1"/>
  <c r="Y470" i="1"/>
  <c r="M471" i="1"/>
  <c r="O471" i="1"/>
  <c r="N471" i="1" s="1"/>
  <c r="P471" i="1"/>
  <c r="Q471" i="1"/>
  <c r="V471" i="1"/>
  <c r="W471" i="1" s="1"/>
  <c r="X471" i="1"/>
  <c r="Y471" i="1"/>
  <c r="M472" i="1"/>
  <c r="O472" i="1"/>
  <c r="N472" i="1" s="1"/>
  <c r="P472" i="1"/>
  <c r="Q472" i="1"/>
  <c r="V472" i="1"/>
  <c r="W472" i="1" s="1"/>
  <c r="X472" i="1"/>
  <c r="Y472" i="1"/>
  <c r="M473" i="1"/>
  <c r="O473" i="1"/>
  <c r="N473" i="1" s="1"/>
  <c r="P473" i="1"/>
  <c r="Q473" i="1"/>
  <c r="V473" i="1"/>
  <c r="W473" i="1" s="1"/>
  <c r="X473" i="1"/>
  <c r="Y473" i="1"/>
  <c r="M474" i="1"/>
  <c r="O474" i="1"/>
  <c r="N474" i="1" s="1"/>
  <c r="P474" i="1"/>
  <c r="Q474" i="1"/>
  <c r="V474" i="1"/>
  <c r="W474" i="1" s="1"/>
  <c r="X474" i="1"/>
  <c r="Y474" i="1"/>
  <c r="M475" i="1"/>
  <c r="O475" i="1"/>
  <c r="N475" i="1" s="1"/>
  <c r="P475" i="1"/>
  <c r="Q475" i="1"/>
  <c r="V475" i="1"/>
  <c r="W475" i="1" s="1"/>
  <c r="X475" i="1"/>
  <c r="Y475" i="1"/>
  <c r="M476" i="1"/>
  <c r="O476" i="1"/>
  <c r="N476" i="1" s="1"/>
  <c r="P476" i="1"/>
  <c r="Q476" i="1"/>
  <c r="V476" i="1"/>
  <c r="W476" i="1" s="1"/>
  <c r="X476" i="1"/>
  <c r="Y476" i="1"/>
  <c r="M477" i="1"/>
  <c r="O477" i="1"/>
  <c r="N477" i="1" s="1"/>
  <c r="P477" i="1"/>
  <c r="Q477" i="1"/>
  <c r="V477" i="1"/>
  <c r="W477" i="1" s="1"/>
  <c r="X477" i="1"/>
  <c r="Y477" i="1"/>
  <c r="M478" i="1"/>
  <c r="O478" i="1"/>
  <c r="N478" i="1" s="1"/>
  <c r="P478" i="1"/>
  <c r="Q478" i="1"/>
  <c r="V478" i="1"/>
  <c r="W478" i="1" s="1"/>
  <c r="X478" i="1"/>
  <c r="Y478" i="1"/>
  <c r="M479" i="1"/>
  <c r="O479" i="1"/>
  <c r="N479" i="1" s="1"/>
  <c r="P479" i="1"/>
  <c r="Q479" i="1"/>
  <c r="V479" i="1"/>
  <c r="W479" i="1" s="1"/>
  <c r="X479" i="1"/>
  <c r="Y479" i="1"/>
  <c r="M480" i="1"/>
  <c r="O480" i="1"/>
  <c r="N480" i="1" s="1"/>
  <c r="P480" i="1"/>
  <c r="Q480" i="1"/>
  <c r="V480" i="1"/>
  <c r="W480" i="1" s="1"/>
  <c r="X480" i="1"/>
  <c r="Y480" i="1"/>
  <c r="M481" i="1"/>
  <c r="O481" i="1"/>
  <c r="N481" i="1" s="1"/>
  <c r="P481" i="1"/>
  <c r="Q481" i="1"/>
  <c r="V481" i="1"/>
  <c r="W481" i="1" s="1"/>
  <c r="X481" i="1"/>
  <c r="Y481" i="1"/>
  <c r="M482" i="1"/>
  <c r="O482" i="1"/>
  <c r="N482" i="1" s="1"/>
  <c r="P482" i="1"/>
  <c r="Q482" i="1"/>
  <c r="V482" i="1"/>
  <c r="W482" i="1" s="1"/>
  <c r="X482" i="1"/>
  <c r="Y482" i="1"/>
  <c r="M483" i="1"/>
  <c r="O483" i="1"/>
  <c r="N483" i="1" s="1"/>
  <c r="P483" i="1"/>
  <c r="Q483" i="1"/>
  <c r="V483" i="1"/>
  <c r="W483" i="1" s="1"/>
  <c r="X483" i="1"/>
  <c r="Y483" i="1"/>
  <c r="M484" i="1"/>
  <c r="O484" i="1"/>
  <c r="N484" i="1" s="1"/>
  <c r="P484" i="1"/>
  <c r="Q484" i="1"/>
  <c r="V484" i="1"/>
  <c r="W484" i="1" s="1"/>
  <c r="X484" i="1"/>
  <c r="Y484" i="1"/>
  <c r="M485" i="1"/>
  <c r="O485" i="1"/>
  <c r="N485" i="1" s="1"/>
  <c r="P485" i="1"/>
  <c r="Q485" i="1"/>
  <c r="V485" i="1"/>
  <c r="W485" i="1" s="1"/>
  <c r="X485" i="1"/>
  <c r="Y485" i="1"/>
  <c r="M486" i="1"/>
  <c r="O486" i="1"/>
  <c r="N486" i="1" s="1"/>
  <c r="P486" i="1"/>
  <c r="Q486" i="1"/>
  <c r="V486" i="1"/>
  <c r="W486" i="1" s="1"/>
  <c r="X486" i="1"/>
  <c r="Y486" i="1"/>
  <c r="M487" i="1"/>
  <c r="O487" i="1"/>
  <c r="N487" i="1" s="1"/>
  <c r="P487" i="1"/>
  <c r="Q487" i="1"/>
  <c r="V487" i="1"/>
  <c r="W487" i="1" s="1"/>
  <c r="X487" i="1"/>
  <c r="Y487" i="1"/>
  <c r="M488" i="1"/>
  <c r="O488" i="1"/>
  <c r="N488" i="1" s="1"/>
  <c r="P488" i="1"/>
  <c r="Q488" i="1"/>
  <c r="V488" i="1"/>
  <c r="W488" i="1" s="1"/>
  <c r="X488" i="1"/>
  <c r="Y488" i="1"/>
  <c r="M489" i="1"/>
  <c r="O489" i="1"/>
  <c r="N489" i="1" s="1"/>
  <c r="P489" i="1"/>
  <c r="Q489" i="1"/>
  <c r="V489" i="1"/>
  <c r="W489" i="1" s="1"/>
  <c r="X489" i="1"/>
  <c r="Y489" i="1"/>
  <c r="M490" i="1"/>
  <c r="O490" i="1"/>
  <c r="N490" i="1" s="1"/>
  <c r="P490" i="1"/>
  <c r="Q490" i="1"/>
  <c r="V490" i="1"/>
  <c r="W490" i="1" s="1"/>
  <c r="X490" i="1"/>
  <c r="Y490" i="1"/>
  <c r="M491" i="1"/>
  <c r="O491" i="1"/>
  <c r="N491" i="1" s="1"/>
  <c r="P491" i="1"/>
  <c r="Q491" i="1"/>
  <c r="V491" i="1"/>
  <c r="W491" i="1" s="1"/>
  <c r="X491" i="1"/>
  <c r="Y491" i="1"/>
  <c r="M492" i="1"/>
  <c r="O492" i="1"/>
  <c r="N492" i="1" s="1"/>
  <c r="P492" i="1"/>
  <c r="Q492" i="1"/>
  <c r="V492" i="1"/>
  <c r="W492" i="1" s="1"/>
  <c r="X492" i="1"/>
  <c r="Y492" i="1"/>
  <c r="M493" i="1"/>
  <c r="O493" i="1"/>
  <c r="N493" i="1" s="1"/>
  <c r="P493" i="1"/>
  <c r="Q493" i="1"/>
  <c r="V493" i="1"/>
  <c r="W493" i="1" s="1"/>
  <c r="X493" i="1"/>
  <c r="Y493" i="1"/>
  <c r="M494" i="1"/>
  <c r="O494" i="1"/>
  <c r="N494" i="1" s="1"/>
  <c r="P494" i="1"/>
  <c r="Q494" i="1"/>
  <c r="V494" i="1"/>
  <c r="W494" i="1" s="1"/>
  <c r="X494" i="1"/>
  <c r="Y494" i="1"/>
  <c r="M495" i="1"/>
  <c r="O495" i="1"/>
  <c r="N495" i="1" s="1"/>
  <c r="P495" i="1"/>
  <c r="Q495" i="1"/>
  <c r="V495" i="1"/>
  <c r="W495" i="1" s="1"/>
  <c r="X495" i="1"/>
  <c r="Y495" i="1"/>
  <c r="M496" i="1"/>
  <c r="O496" i="1"/>
  <c r="N496" i="1" s="1"/>
  <c r="P496" i="1"/>
  <c r="Q496" i="1"/>
  <c r="V496" i="1"/>
  <c r="W496" i="1" s="1"/>
  <c r="X496" i="1"/>
  <c r="Y496" i="1"/>
  <c r="M497" i="1"/>
  <c r="O497" i="1"/>
  <c r="N497" i="1" s="1"/>
  <c r="P497" i="1"/>
  <c r="Q497" i="1"/>
  <c r="V497" i="1"/>
  <c r="W497" i="1" s="1"/>
  <c r="X497" i="1"/>
  <c r="Y497" i="1"/>
  <c r="M498" i="1"/>
  <c r="O498" i="1"/>
  <c r="N498" i="1" s="1"/>
  <c r="P498" i="1"/>
  <c r="Q498" i="1"/>
  <c r="V498" i="1"/>
  <c r="W498" i="1" s="1"/>
  <c r="X498" i="1"/>
  <c r="Y498" i="1"/>
  <c r="M499" i="1"/>
  <c r="O499" i="1"/>
  <c r="N499" i="1" s="1"/>
  <c r="P499" i="1"/>
  <c r="Q499" i="1"/>
  <c r="V499" i="1"/>
  <c r="W499" i="1" s="1"/>
  <c r="X499" i="1"/>
  <c r="Y499" i="1"/>
  <c r="M500" i="1"/>
  <c r="O500" i="1"/>
  <c r="N500" i="1" s="1"/>
  <c r="P500" i="1"/>
  <c r="Q500" i="1"/>
  <c r="V500" i="1"/>
  <c r="W500" i="1" s="1"/>
  <c r="X500" i="1"/>
  <c r="Y500" i="1"/>
  <c r="M501" i="1"/>
  <c r="O501" i="1"/>
  <c r="N501" i="1" s="1"/>
  <c r="P501" i="1"/>
  <c r="Q501" i="1"/>
  <c r="V501" i="1"/>
  <c r="W501" i="1" s="1"/>
  <c r="X501" i="1"/>
  <c r="Y501" i="1"/>
  <c r="M502" i="1"/>
  <c r="O502" i="1"/>
  <c r="N502" i="1" s="1"/>
  <c r="P502" i="1"/>
  <c r="Q502" i="1"/>
  <c r="V502" i="1"/>
  <c r="W502" i="1" s="1"/>
  <c r="X502" i="1"/>
  <c r="Y502" i="1"/>
  <c r="M503" i="1"/>
  <c r="O503" i="1"/>
  <c r="N503" i="1" s="1"/>
  <c r="P503" i="1"/>
  <c r="Q503" i="1"/>
  <c r="V503" i="1"/>
  <c r="W503" i="1" s="1"/>
  <c r="X503" i="1"/>
  <c r="Y503" i="1"/>
  <c r="M504" i="1"/>
  <c r="O504" i="1"/>
  <c r="N504" i="1" s="1"/>
  <c r="P504" i="1"/>
  <c r="Q504" i="1"/>
  <c r="V504" i="1"/>
  <c r="W504" i="1" s="1"/>
  <c r="X504" i="1"/>
  <c r="Y504" i="1"/>
  <c r="M505" i="1"/>
  <c r="O505" i="1"/>
  <c r="N505" i="1" s="1"/>
  <c r="P505" i="1"/>
  <c r="Q505" i="1"/>
  <c r="V505" i="1"/>
  <c r="W505" i="1" s="1"/>
  <c r="X505" i="1"/>
  <c r="Y505" i="1"/>
  <c r="M506" i="1"/>
  <c r="O506" i="1"/>
  <c r="N506" i="1" s="1"/>
  <c r="P506" i="1"/>
  <c r="Q506" i="1"/>
  <c r="V506" i="1"/>
  <c r="W506" i="1" s="1"/>
  <c r="X506" i="1"/>
  <c r="Y506" i="1"/>
  <c r="M507" i="1"/>
  <c r="O507" i="1"/>
  <c r="N507" i="1" s="1"/>
  <c r="P507" i="1"/>
  <c r="Q507" i="1"/>
  <c r="V507" i="1"/>
  <c r="W507" i="1" s="1"/>
  <c r="X507" i="1"/>
  <c r="Y507" i="1"/>
  <c r="M508" i="1"/>
  <c r="O508" i="1"/>
  <c r="N508" i="1" s="1"/>
  <c r="P508" i="1"/>
  <c r="Q508" i="1"/>
  <c r="V508" i="1"/>
  <c r="W508" i="1" s="1"/>
  <c r="X508" i="1"/>
  <c r="Y508" i="1"/>
  <c r="M509" i="1"/>
  <c r="O509" i="1"/>
  <c r="N509" i="1" s="1"/>
  <c r="P509" i="1"/>
  <c r="Q509" i="1"/>
  <c r="V509" i="1"/>
  <c r="W509" i="1" s="1"/>
  <c r="X509" i="1"/>
  <c r="Y509" i="1"/>
  <c r="M510" i="1"/>
  <c r="O510" i="1"/>
  <c r="N510" i="1" s="1"/>
  <c r="P510" i="1"/>
  <c r="Q510" i="1"/>
  <c r="V510" i="1"/>
  <c r="W510" i="1" s="1"/>
  <c r="X510" i="1"/>
  <c r="Y510" i="1"/>
  <c r="M511" i="1"/>
  <c r="O511" i="1"/>
  <c r="N511" i="1" s="1"/>
  <c r="P511" i="1"/>
  <c r="Q511" i="1"/>
  <c r="V511" i="1"/>
  <c r="W511" i="1" s="1"/>
  <c r="X511" i="1"/>
  <c r="Y511" i="1"/>
  <c r="M512" i="1"/>
  <c r="O512" i="1"/>
  <c r="N512" i="1" s="1"/>
  <c r="P512" i="1"/>
  <c r="Q512" i="1"/>
  <c r="V512" i="1"/>
  <c r="W512" i="1" s="1"/>
  <c r="X512" i="1"/>
  <c r="Y512" i="1"/>
  <c r="M513" i="1"/>
  <c r="O513" i="1"/>
  <c r="N513" i="1" s="1"/>
  <c r="P513" i="1"/>
  <c r="Q513" i="1"/>
  <c r="V513" i="1"/>
  <c r="W513" i="1" s="1"/>
  <c r="X513" i="1"/>
  <c r="Y513" i="1"/>
  <c r="M514" i="1"/>
  <c r="O514" i="1"/>
  <c r="N514" i="1" s="1"/>
  <c r="P514" i="1"/>
  <c r="Q514" i="1"/>
  <c r="V514" i="1"/>
  <c r="W514" i="1" s="1"/>
  <c r="X514" i="1"/>
  <c r="Y514" i="1"/>
  <c r="M515" i="1"/>
  <c r="O515" i="1"/>
  <c r="N515" i="1" s="1"/>
  <c r="P515" i="1"/>
  <c r="Q515" i="1"/>
  <c r="V515" i="1"/>
  <c r="W515" i="1" s="1"/>
  <c r="X515" i="1"/>
  <c r="Y515" i="1"/>
  <c r="M516" i="1"/>
  <c r="O516" i="1"/>
  <c r="N516" i="1" s="1"/>
  <c r="P516" i="1"/>
  <c r="Q516" i="1"/>
  <c r="V516" i="1"/>
  <c r="W516" i="1" s="1"/>
  <c r="X516" i="1"/>
  <c r="Y516" i="1"/>
  <c r="M517" i="1"/>
  <c r="O517" i="1"/>
  <c r="N517" i="1" s="1"/>
  <c r="P517" i="1"/>
  <c r="Q517" i="1"/>
  <c r="V517" i="1"/>
  <c r="W517" i="1" s="1"/>
  <c r="X517" i="1"/>
  <c r="Y517" i="1"/>
  <c r="M518" i="1"/>
  <c r="O518" i="1"/>
  <c r="N518" i="1" s="1"/>
  <c r="P518" i="1"/>
  <c r="Q518" i="1"/>
  <c r="V518" i="1"/>
  <c r="W518" i="1" s="1"/>
  <c r="X518" i="1"/>
  <c r="Y518" i="1"/>
  <c r="M519" i="1"/>
  <c r="O519" i="1"/>
  <c r="N519" i="1" s="1"/>
  <c r="P519" i="1"/>
  <c r="Q519" i="1"/>
  <c r="V519" i="1"/>
  <c r="W519" i="1" s="1"/>
  <c r="X519" i="1"/>
  <c r="Y519" i="1"/>
  <c r="M520" i="1"/>
  <c r="O520" i="1"/>
  <c r="N520" i="1" s="1"/>
  <c r="P520" i="1"/>
  <c r="Q520" i="1"/>
  <c r="V520" i="1"/>
  <c r="W520" i="1" s="1"/>
  <c r="X520" i="1"/>
  <c r="Y520" i="1"/>
  <c r="M521" i="1"/>
  <c r="O521" i="1"/>
  <c r="N521" i="1" s="1"/>
  <c r="P521" i="1"/>
  <c r="Q521" i="1"/>
  <c r="V521" i="1"/>
  <c r="W521" i="1" s="1"/>
  <c r="X521" i="1"/>
  <c r="Y521" i="1"/>
  <c r="M522" i="1"/>
  <c r="O522" i="1"/>
  <c r="N522" i="1" s="1"/>
  <c r="P522" i="1"/>
  <c r="Q522" i="1"/>
  <c r="V522" i="1"/>
  <c r="W522" i="1" s="1"/>
  <c r="X522" i="1"/>
  <c r="Y522" i="1"/>
  <c r="M523" i="1"/>
  <c r="O523" i="1"/>
  <c r="N523" i="1" s="1"/>
  <c r="P523" i="1"/>
  <c r="Q523" i="1"/>
  <c r="V523" i="1"/>
  <c r="W523" i="1" s="1"/>
  <c r="X523" i="1"/>
  <c r="Y523" i="1"/>
  <c r="M524" i="1"/>
  <c r="O524" i="1"/>
  <c r="N524" i="1" s="1"/>
  <c r="P524" i="1"/>
  <c r="Q524" i="1"/>
  <c r="V524" i="1"/>
  <c r="W524" i="1" s="1"/>
  <c r="X524" i="1"/>
  <c r="Y524" i="1"/>
  <c r="M525" i="1"/>
  <c r="O525" i="1"/>
  <c r="N525" i="1" s="1"/>
  <c r="P525" i="1"/>
  <c r="Q525" i="1"/>
  <c r="V525" i="1"/>
  <c r="W525" i="1" s="1"/>
  <c r="X525" i="1"/>
  <c r="Y525" i="1"/>
  <c r="M526" i="1"/>
  <c r="O526" i="1"/>
  <c r="N526" i="1" s="1"/>
  <c r="P526" i="1"/>
  <c r="Q526" i="1"/>
  <c r="V526" i="1"/>
  <c r="W526" i="1" s="1"/>
  <c r="X526" i="1"/>
  <c r="Y526" i="1"/>
  <c r="M527" i="1"/>
  <c r="O527" i="1"/>
  <c r="N527" i="1" s="1"/>
  <c r="P527" i="1"/>
  <c r="Q527" i="1"/>
  <c r="V527" i="1"/>
  <c r="W527" i="1" s="1"/>
  <c r="X527" i="1"/>
  <c r="Y527" i="1"/>
  <c r="M528" i="1"/>
  <c r="O528" i="1"/>
  <c r="N528" i="1" s="1"/>
  <c r="P528" i="1"/>
  <c r="Q528" i="1"/>
  <c r="V528" i="1"/>
  <c r="W528" i="1" s="1"/>
  <c r="X528" i="1"/>
  <c r="Y528" i="1"/>
  <c r="M529" i="1"/>
  <c r="O529" i="1"/>
  <c r="N529" i="1" s="1"/>
  <c r="P529" i="1"/>
  <c r="Q529" i="1"/>
  <c r="V529" i="1"/>
  <c r="W529" i="1" s="1"/>
  <c r="X529" i="1"/>
  <c r="Y529" i="1"/>
  <c r="M530" i="1"/>
  <c r="O530" i="1"/>
  <c r="N530" i="1" s="1"/>
  <c r="P530" i="1"/>
  <c r="Q530" i="1"/>
  <c r="V530" i="1"/>
  <c r="W530" i="1" s="1"/>
  <c r="X530" i="1"/>
  <c r="Y530" i="1"/>
  <c r="M531" i="1"/>
  <c r="O531" i="1"/>
  <c r="N531" i="1" s="1"/>
  <c r="P531" i="1"/>
  <c r="Q531" i="1"/>
  <c r="V531" i="1"/>
  <c r="W531" i="1" s="1"/>
  <c r="X531" i="1"/>
  <c r="Y531" i="1"/>
  <c r="M532" i="1"/>
  <c r="O532" i="1"/>
  <c r="N532" i="1" s="1"/>
  <c r="P532" i="1"/>
  <c r="Q532" i="1"/>
  <c r="V532" i="1"/>
  <c r="W532" i="1" s="1"/>
  <c r="X532" i="1"/>
  <c r="Y532" i="1"/>
  <c r="M533" i="1"/>
  <c r="O533" i="1"/>
  <c r="N533" i="1" s="1"/>
  <c r="P533" i="1"/>
  <c r="Q533" i="1"/>
  <c r="V533" i="1"/>
  <c r="W533" i="1" s="1"/>
  <c r="X533" i="1"/>
  <c r="Y533" i="1"/>
  <c r="M534" i="1"/>
  <c r="O534" i="1"/>
  <c r="N534" i="1" s="1"/>
  <c r="P534" i="1"/>
  <c r="Q534" i="1"/>
  <c r="V534" i="1"/>
  <c r="W534" i="1" s="1"/>
  <c r="X534" i="1"/>
  <c r="Y534" i="1"/>
  <c r="Q459" i="1"/>
  <c r="V459" i="1"/>
  <c r="W459" i="1" s="1"/>
  <c r="X459" i="1"/>
  <c r="Y459" i="1"/>
  <c r="Q460" i="1"/>
  <c r="V460" i="1"/>
  <c r="W460" i="1" s="1"/>
  <c r="X460" i="1"/>
  <c r="Y460" i="1"/>
  <c r="M460" i="1"/>
  <c r="O460" i="1"/>
  <c r="N460" i="1" s="1"/>
  <c r="P460" i="1"/>
  <c r="M459" i="1"/>
  <c r="O459" i="1"/>
  <c r="N459" i="1" s="1"/>
  <c r="P459" i="1"/>
  <c r="M320" i="1"/>
  <c r="O320" i="1"/>
  <c r="N320" i="1" s="1"/>
  <c r="P320" i="1"/>
  <c r="Q320" i="1"/>
  <c r="V320" i="1"/>
  <c r="W320" i="1" s="1"/>
  <c r="X320" i="1"/>
  <c r="Y320" i="1"/>
  <c r="M321" i="1"/>
  <c r="O321" i="1"/>
  <c r="N321" i="1" s="1"/>
  <c r="P321" i="1"/>
  <c r="Q321" i="1"/>
  <c r="V321" i="1"/>
  <c r="W321" i="1" s="1"/>
  <c r="X321" i="1"/>
  <c r="Y321" i="1"/>
  <c r="M322" i="1"/>
  <c r="O322" i="1"/>
  <c r="N322" i="1" s="1"/>
  <c r="P322" i="1"/>
  <c r="Q322" i="1"/>
  <c r="V322" i="1"/>
  <c r="W322" i="1" s="1"/>
  <c r="X322" i="1"/>
  <c r="Y322" i="1"/>
  <c r="M323" i="1"/>
  <c r="O323" i="1"/>
  <c r="N323" i="1" s="1"/>
  <c r="P323" i="1"/>
  <c r="Q323" i="1"/>
  <c r="V323" i="1"/>
  <c r="W323" i="1" s="1"/>
  <c r="X323" i="1"/>
  <c r="Y323" i="1"/>
  <c r="M324" i="1"/>
  <c r="O324" i="1"/>
  <c r="N324" i="1" s="1"/>
  <c r="P324" i="1"/>
  <c r="Q324" i="1"/>
  <c r="V324" i="1"/>
  <c r="W324" i="1" s="1"/>
  <c r="X324" i="1"/>
  <c r="Y324" i="1"/>
  <c r="M325" i="1"/>
  <c r="O325" i="1"/>
  <c r="N325" i="1" s="1"/>
  <c r="P325" i="1"/>
  <c r="Q325" i="1"/>
  <c r="V325" i="1"/>
  <c r="W325" i="1" s="1"/>
  <c r="X325" i="1"/>
  <c r="Y325" i="1"/>
  <c r="M326" i="1"/>
  <c r="O326" i="1"/>
  <c r="N326" i="1" s="1"/>
  <c r="P326" i="1"/>
  <c r="Q326" i="1"/>
  <c r="V326" i="1"/>
  <c r="W326" i="1" s="1"/>
  <c r="X326" i="1"/>
  <c r="Y326" i="1"/>
  <c r="M327" i="1"/>
  <c r="O327" i="1"/>
  <c r="N327" i="1" s="1"/>
  <c r="P327" i="1"/>
  <c r="Q327" i="1"/>
  <c r="V327" i="1"/>
  <c r="W327" i="1" s="1"/>
  <c r="X327" i="1"/>
  <c r="Y327" i="1"/>
  <c r="M328" i="1"/>
  <c r="O328" i="1"/>
  <c r="N328" i="1" s="1"/>
  <c r="P328" i="1"/>
  <c r="Q328" i="1"/>
  <c r="V328" i="1"/>
  <c r="W328" i="1" s="1"/>
  <c r="X328" i="1"/>
  <c r="Y328" i="1"/>
  <c r="M329" i="1"/>
  <c r="O329" i="1"/>
  <c r="N329" i="1" s="1"/>
  <c r="P329" i="1"/>
  <c r="Q329" i="1"/>
  <c r="V329" i="1"/>
  <c r="W329" i="1" s="1"/>
  <c r="X329" i="1"/>
  <c r="Y329" i="1"/>
  <c r="M330" i="1"/>
  <c r="O330" i="1"/>
  <c r="N330" i="1" s="1"/>
  <c r="P330" i="1"/>
  <c r="Q330" i="1"/>
  <c r="V330" i="1"/>
  <c r="W330" i="1" s="1"/>
  <c r="X330" i="1"/>
  <c r="Y330" i="1"/>
  <c r="M331" i="1"/>
  <c r="O331" i="1"/>
  <c r="N331" i="1" s="1"/>
  <c r="P331" i="1"/>
  <c r="Q331" i="1"/>
  <c r="V331" i="1"/>
  <c r="W331" i="1" s="1"/>
  <c r="X331" i="1"/>
  <c r="Y331" i="1"/>
  <c r="M332" i="1"/>
  <c r="O332" i="1"/>
  <c r="N332" i="1" s="1"/>
  <c r="P332" i="1"/>
  <c r="Q332" i="1"/>
  <c r="V332" i="1"/>
  <c r="W332" i="1" s="1"/>
  <c r="X332" i="1"/>
  <c r="Y332" i="1"/>
  <c r="M333" i="1"/>
  <c r="O333" i="1"/>
  <c r="N333" i="1" s="1"/>
  <c r="P333" i="1"/>
  <c r="Q333" i="1"/>
  <c r="V333" i="1"/>
  <c r="W333" i="1" s="1"/>
  <c r="X333" i="1"/>
  <c r="Y333" i="1"/>
  <c r="M334" i="1"/>
  <c r="O334" i="1"/>
  <c r="N334" i="1" s="1"/>
  <c r="P334" i="1"/>
  <c r="Q334" i="1"/>
  <c r="V334" i="1"/>
  <c r="W334" i="1" s="1"/>
  <c r="X334" i="1"/>
  <c r="Y334" i="1"/>
  <c r="M335" i="1"/>
  <c r="O335" i="1"/>
  <c r="N335" i="1" s="1"/>
  <c r="P335" i="1"/>
  <c r="Q335" i="1"/>
  <c r="V335" i="1"/>
  <c r="W335" i="1" s="1"/>
  <c r="X335" i="1"/>
  <c r="Y335" i="1"/>
  <c r="M336" i="1"/>
  <c r="O336" i="1"/>
  <c r="N336" i="1" s="1"/>
  <c r="P336" i="1"/>
  <c r="Q336" i="1"/>
  <c r="V336" i="1"/>
  <c r="W336" i="1" s="1"/>
  <c r="X336" i="1"/>
  <c r="Y336" i="1"/>
  <c r="M337" i="1"/>
  <c r="O337" i="1"/>
  <c r="N337" i="1" s="1"/>
  <c r="P337" i="1"/>
  <c r="Q337" i="1"/>
  <c r="V337" i="1"/>
  <c r="W337" i="1" s="1"/>
  <c r="X337" i="1"/>
  <c r="Y337" i="1"/>
  <c r="M338" i="1"/>
  <c r="O338" i="1"/>
  <c r="N338" i="1" s="1"/>
  <c r="P338" i="1"/>
  <c r="Q338" i="1"/>
  <c r="V338" i="1"/>
  <c r="W338" i="1" s="1"/>
  <c r="X338" i="1"/>
  <c r="Y338" i="1"/>
  <c r="M339" i="1"/>
  <c r="O339" i="1"/>
  <c r="N339" i="1" s="1"/>
  <c r="P339" i="1"/>
  <c r="Q339" i="1"/>
  <c r="V339" i="1"/>
  <c r="W339" i="1" s="1"/>
  <c r="X339" i="1"/>
  <c r="Y339" i="1"/>
  <c r="M340" i="1"/>
  <c r="O340" i="1"/>
  <c r="N340" i="1" s="1"/>
  <c r="P340" i="1"/>
  <c r="Q340" i="1"/>
  <c r="V340" i="1"/>
  <c r="W340" i="1" s="1"/>
  <c r="X340" i="1"/>
  <c r="Y340" i="1"/>
  <c r="M341" i="1"/>
  <c r="O341" i="1"/>
  <c r="N341" i="1" s="1"/>
  <c r="P341" i="1"/>
  <c r="Q341" i="1"/>
  <c r="V341" i="1"/>
  <c r="W341" i="1" s="1"/>
  <c r="X341" i="1"/>
  <c r="Y341" i="1"/>
  <c r="M342" i="1"/>
  <c r="O342" i="1"/>
  <c r="N342" i="1" s="1"/>
  <c r="P342" i="1"/>
  <c r="Q342" i="1"/>
  <c r="V342" i="1"/>
  <c r="W342" i="1" s="1"/>
  <c r="X342" i="1"/>
  <c r="Y342" i="1"/>
  <c r="M343" i="1"/>
  <c r="O343" i="1"/>
  <c r="N343" i="1" s="1"/>
  <c r="P343" i="1"/>
  <c r="Q343" i="1"/>
  <c r="V343" i="1"/>
  <c r="W343" i="1" s="1"/>
  <c r="X343" i="1"/>
  <c r="Y343" i="1"/>
  <c r="M344" i="1"/>
  <c r="O344" i="1"/>
  <c r="N344" i="1" s="1"/>
  <c r="P344" i="1"/>
  <c r="Q344" i="1"/>
  <c r="V344" i="1"/>
  <c r="W344" i="1" s="1"/>
  <c r="X344" i="1"/>
  <c r="Y344" i="1"/>
  <c r="M345" i="1"/>
  <c r="O345" i="1"/>
  <c r="N345" i="1" s="1"/>
  <c r="P345" i="1"/>
  <c r="Q345" i="1"/>
  <c r="V345" i="1"/>
  <c r="W345" i="1" s="1"/>
  <c r="X345" i="1"/>
  <c r="Y345" i="1"/>
  <c r="M346" i="1"/>
  <c r="O346" i="1"/>
  <c r="N346" i="1" s="1"/>
  <c r="P346" i="1"/>
  <c r="Q346" i="1"/>
  <c r="V346" i="1"/>
  <c r="W346" i="1" s="1"/>
  <c r="X346" i="1"/>
  <c r="Y346" i="1"/>
  <c r="M347" i="1"/>
  <c r="O347" i="1"/>
  <c r="N347" i="1" s="1"/>
  <c r="P347" i="1"/>
  <c r="Q347" i="1"/>
  <c r="V347" i="1"/>
  <c r="W347" i="1" s="1"/>
  <c r="X347" i="1"/>
  <c r="Y347" i="1"/>
  <c r="M348" i="1"/>
  <c r="O348" i="1"/>
  <c r="N348" i="1" s="1"/>
  <c r="P348" i="1"/>
  <c r="Q348" i="1"/>
  <c r="V348" i="1"/>
  <c r="W348" i="1" s="1"/>
  <c r="X348" i="1"/>
  <c r="Y348" i="1"/>
  <c r="M349" i="1"/>
  <c r="O349" i="1"/>
  <c r="N349" i="1" s="1"/>
  <c r="P349" i="1"/>
  <c r="Q349" i="1"/>
  <c r="V349" i="1"/>
  <c r="W349" i="1" s="1"/>
  <c r="X349" i="1"/>
  <c r="Y349" i="1"/>
  <c r="M350" i="1"/>
  <c r="O350" i="1"/>
  <c r="N350" i="1" s="1"/>
  <c r="P350" i="1"/>
  <c r="Q350" i="1"/>
  <c r="V350" i="1"/>
  <c r="W350" i="1" s="1"/>
  <c r="X350" i="1"/>
  <c r="Y350" i="1"/>
  <c r="M351" i="1"/>
  <c r="O351" i="1"/>
  <c r="N351" i="1" s="1"/>
  <c r="P351" i="1"/>
  <c r="Q351" i="1"/>
  <c r="V351" i="1"/>
  <c r="W351" i="1" s="1"/>
  <c r="X351" i="1"/>
  <c r="Y351" i="1"/>
  <c r="M352" i="1"/>
  <c r="O352" i="1"/>
  <c r="N352" i="1" s="1"/>
  <c r="P352" i="1"/>
  <c r="Q352" i="1"/>
  <c r="V352" i="1"/>
  <c r="W352" i="1" s="1"/>
  <c r="X352" i="1"/>
  <c r="Y352" i="1"/>
  <c r="M353" i="1"/>
  <c r="O353" i="1"/>
  <c r="N353" i="1" s="1"/>
  <c r="P353" i="1"/>
  <c r="Q353" i="1"/>
  <c r="V353" i="1"/>
  <c r="W353" i="1" s="1"/>
  <c r="X353" i="1"/>
  <c r="Y353" i="1"/>
  <c r="M354" i="1"/>
  <c r="O354" i="1"/>
  <c r="N354" i="1" s="1"/>
  <c r="P354" i="1"/>
  <c r="Q354" i="1"/>
  <c r="V354" i="1"/>
  <c r="W354" i="1" s="1"/>
  <c r="X354" i="1"/>
  <c r="Y354" i="1"/>
  <c r="M355" i="1"/>
  <c r="O355" i="1"/>
  <c r="N355" i="1" s="1"/>
  <c r="P355" i="1"/>
  <c r="Q355" i="1"/>
  <c r="V355" i="1"/>
  <c r="W355" i="1" s="1"/>
  <c r="X355" i="1"/>
  <c r="Y355" i="1"/>
  <c r="M356" i="1"/>
  <c r="O356" i="1"/>
  <c r="N356" i="1" s="1"/>
  <c r="P356" i="1"/>
  <c r="Q356" i="1"/>
  <c r="V356" i="1"/>
  <c r="W356" i="1" s="1"/>
  <c r="X356" i="1"/>
  <c r="Y356" i="1"/>
  <c r="M357" i="1"/>
  <c r="O357" i="1"/>
  <c r="N357" i="1" s="1"/>
  <c r="P357" i="1"/>
  <c r="Q357" i="1"/>
  <c r="V357" i="1"/>
  <c r="W357" i="1" s="1"/>
  <c r="X357" i="1"/>
  <c r="Y357" i="1"/>
  <c r="M358" i="1"/>
  <c r="O358" i="1"/>
  <c r="N358" i="1" s="1"/>
  <c r="P358" i="1"/>
  <c r="Q358" i="1"/>
  <c r="V358" i="1"/>
  <c r="W358" i="1" s="1"/>
  <c r="X358" i="1"/>
  <c r="Y358" i="1"/>
  <c r="M359" i="1"/>
  <c r="O359" i="1"/>
  <c r="N359" i="1" s="1"/>
  <c r="P359" i="1"/>
  <c r="Q359" i="1"/>
  <c r="V359" i="1"/>
  <c r="W359" i="1" s="1"/>
  <c r="X359" i="1"/>
  <c r="Y359" i="1"/>
  <c r="M360" i="1"/>
  <c r="O360" i="1"/>
  <c r="N360" i="1" s="1"/>
  <c r="P360" i="1"/>
  <c r="Q360" i="1"/>
  <c r="V360" i="1"/>
  <c r="W360" i="1" s="1"/>
  <c r="X360" i="1"/>
  <c r="Y360" i="1"/>
  <c r="M361" i="1"/>
  <c r="O361" i="1"/>
  <c r="N361" i="1" s="1"/>
  <c r="P361" i="1"/>
  <c r="Q361" i="1"/>
  <c r="V361" i="1"/>
  <c r="W361" i="1" s="1"/>
  <c r="X361" i="1"/>
  <c r="Y361" i="1"/>
  <c r="M362" i="1"/>
  <c r="O362" i="1"/>
  <c r="N362" i="1" s="1"/>
  <c r="P362" i="1"/>
  <c r="Q362" i="1"/>
  <c r="V362" i="1"/>
  <c r="W362" i="1" s="1"/>
  <c r="X362" i="1"/>
  <c r="Y362" i="1"/>
  <c r="M363" i="1"/>
  <c r="O363" i="1"/>
  <c r="N363" i="1" s="1"/>
  <c r="P363" i="1"/>
  <c r="Q363" i="1"/>
  <c r="V363" i="1"/>
  <c r="W363" i="1" s="1"/>
  <c r="X363" i="1"/>
  <c r="Y363" i="1"/>
  <c r="M364" i="1"/>
  <c r="O364" i="1"/>
  <c r="N364" i="1" s="1"/>
  <c r="P364" i="1"/>
  <c r="Q364" i="1"/>
  <c r="V364" i="1"/>
  <c r="W364" i="1" s="1"/>
  <c r="X364" i="1"/>
  <c r="Y364" i="1"/>
  <c r="M365" i="1"/>
  <c r="O365" i="1"/>
  <c r="N365" i="1" s="1"/>
  <c r="P365" i="1"/>
  <c r="Q365" i="1"/>
  <c r="V365" i="1"/>
  <c r="W365" i="1" s="1"/>
  <c r="X365" i="1"/>
  <c r="Y365" i="1"/>
  <c r="M366" i="1"/>
  <c r="O366" i="1"/>
  <c r="N366" i="1" s="1"/>
  <c r="P366" i="1"/>
  <c r="Q366" i="1"/>
  <c r="V366" i="1"/>
  <c r="W366" i="1" s="1"/>
  <c r="X366" i="1"/>
  <c r="Y366" i="1"/>
  <c r="M367" i="1"/>
  <c r="O367" i="1"/>
  <c r="N367" i="1" s="1"/>
  <c r="P367" i="1"/>
  <c r="Q367" i="1"/>
  <c r="V367" i="1"/>
  <c r="W367" i="1" s="1"/>
  <c r="X367" i="1"/>
  <c r="Y367" i="1"/>
  <c r="M368" i="1"/>
  <c r="O368" i="1"/>
  <c r="N368" i="1" s="1"/>
  <c r="P368" i="1"/>
  <c r="Q368" i="1"/>
  <c r="V368" i="1"/>
  <c r="W368" i="1" s="1"/>
  <c r="X368" i="1"/>
  <c r="Y368" i="1"/>
  <c r="M369" i="1"/>
  <c r="O369" i="1"/>
  <c r="N369" i="1" s="1"/>
  <c r="P369" i="1"/>
  <c r="Q369" i="1"/>
  <c r="V369" i="1"/>
  <c r="W369" i="1" s="1"/>
  <c r="X369" i="1"/>
  <c r="Y369" i="1"/>
  <c r="M370" i="1"/>
  <c r="O370" i="1"/>
  <c r="N370" i="1" s="1"/>
  <c r="P370" i="1"/>
  <c r="Q370" i="1"/>
  <c r="V370" i="1"/>
  <c r="W370" i="1" s="1"/>
  <c r="X370" i="1"/>
  <c r="Y370" i="1"/>
  <c r="M371" i="1"/>
  <c r="O371" i="1"/>
  <c r="N371" i="1" s="1"/>
  <c r="P371" i="1"/>
  <c r="Q371" i="1"/>
  <c r="V371" i="1"/>
  <c r="W371" i="1" s="1"/>
  <c r="X371" i="1"/>
  <c r="Y371" i="1"/>
  <c r="M372" i="1"/>
  <c r="O372" i="1"/>
  <c r="N372" i="1" s="1"/>
  <c r="P372" i="1"/>
  <c r="Q372" i="1"/>
  <c r="V372" i="1"/>
  <c r="W372" i="1" s="1"/>
  <c r="X372" i="1"/>
  <c r="Y372" i="1"/>
  <c r="M373" i="1"/>
  <c r="O373" i="1"/>
  <c r="N373" i="1" s="1"/>
  <c r="P373" i="1"/>
  <c r="Q373" i="1"/>
  <c r="V373" i="1"/>
  <c r="W373" i="1" s="1"/>
  <c r="X373" i="1"/>
  <c r="Y373" i="1"/>
  <c r="M374" i="1"/>
  <c r="O374" i="1"/>
  <c r="N374" i="1" s="1"/>
  <c r="P374" i="1"/>
  <c r="Q374" i="1"/>
  <c r="V374" i="1"/>
  <c r="W374" i="1" s="1"/>
  <c r="X374" i="1"/>
  <c r="Y374" i="1"/>
  <c r="M375" i="1"/>
  <c r="O375" i="1"/>
  <c r="N375" i="1" s="1"/>
  <c r="P375" i="1"/>
  <c r="Q375" i="1"/>
  <c r="V375" i="1"/>
  <c r="W375" i="1" s="1"/>
  <c r="X375" i="1"/>
  <c r="Y375" i="1"/>
  <c r="M376" i="1"/>
  <c r="O376" i="1"/>
  <c r="N376" i="1" s="1"/>
  <c r="P376" i="1"/>
  <c r="Q376" i="1"/>
  <c r="V376" i="1"/>
  <c r="W376" i="1" s="1"/>
  <c r="X376" i="1"/>
  <c r="Y376" i="1"/>
  <c r="M377" i="1"/>
  <c r="O377" i="1"/>
  <c r="N377" i="1" s="1"/>
  <c r="P377" i="1"/>
  <c r="Q377" i="1"/>
  <c r="V377" i="1"/>
  <c r="W377" i="1" s="1"/>
  <c r="X377" i="1"/>
  <c r="Y377" i="1"/>
  <c r="M378" i="1"/>
  <c r="O378" i="1"/>
  <c r="N378" i="1" s="1"/>
  <c r="P378" i="1"/>
  <c r="Q378" i="1"/>
  <c r="V378" i="1"/>
  <c r="W378" i="1" s="1"/>
  <c r="X378" i="1"/>
  <c r="Y378" i="1"/>
  <c r="M379" i="1"/>
  <c r="O379" i="1"/>
  <c r="N379" i="1" s="1"/>
  <c r="P379" i="1"/>
  <c r="Q379" i="1"/>
  <c r="V379" i="1"/>
  <c r="W379" i="1" s="1"/>
  <c r="X379" i="1"/>
  <c r="Y379" i="1"/>
  <c r="M380" i="1"/>
  <c r="O380" i="1"/>
  <c r="N380" i="1" s="1"/>
  <c r="P380" i="1"/>
  <c r="Q380" i="1"/>
  <c r="V380" i="1"/>
  <c r="W380" i="1" s="1"/>
  <c r="X380" i="1"/>
  <c r="Y380" i="1"/>
  <c r="M381" i="1"/>
  <c r="O381" i="1"/>
  <c r="N381" i="1" s="1"/>
  <c r="P381" i="1"/>
  <c r="Q381" i="1"/>
  <c r="V381" i="1"/>
  <c r="W381" i="1" s="1"/>
  <c r="X381" i="1"/>
  <c r="Y381" i="1"/>
  <c r="M382" i="1"/>
  <c r="O382" i="1"/>
  <c r="N382" i="1" s="1"/>
  <c r="P382" i="1"/>
  <c r="Q382" i="1"/>
  <c r="V382" i="1"/>
  <c r="W382" i="1" s="1"/>
  <c r="X382" i="1"/>
  <c r="Y382" i="1"/>
  <c r="M383" i="1"/>
  <c r="O383" i="1"/>
  <c r="N383" i="1" s="1"/>
  <c r="P383" i="1"/>
  <c r="Q383" i="1"/>
  <c r="V383" i="1"/>
  <c r="W383" i="1" s="1"/>
  <c r="X383" i="1"/>
  <c r="Y383" i="1"/>
  <c r="M384" i="1"/>
  <c r="O384" i="1"/>
  <c r="N384" i="1" s="1"/>
  <c r="P384" i="1"/>
  <c r="Q384" i="1"/>
  <c r="V384" i="1"/>
  <c r="W384" i="1" s="1"/>
  <c r="X384" i="1"/>
  <c r="Y384" i="1"/>
  <c r="M385" i="1"/>
  <c r="O385" i="1"/>
  <c r="N385" i="1" s="1"/>
  <c r="P385" i="1"/>
  <c r="Q385" i="1"/>
  <c r="V385" i="1"/>
  <c r="W385" i="1" s="1"/>
  <c r="X385" i="1"/>
  <c r="Y385" i="1"/>
  <c r="M386" i="1"/>
  <c r="O386" i="1"/>
  <c r="N386" i="1" s="1"/>
  <c r="P386" i="1"/>
  <c r="Q386" i="1"/>
  <c r="V386" i="1"/>
  <c r="W386" i="1" s="1"/>
  <c r="X386" i="1"/>
  <c r="Y386" i="1"/>
  <c r="M387" i="1"/>
  <c r="O387" i="1"/>
  <c r="N387" i="1" s="1"/>
  <c r="P387" i="1"/>
  <c r="Q387" i="1"/>
  <c r="V387" i="1"/>
  <c r="W387" i="1" s="1"/>
  <c r="X387" i="1"/>
  <c r="Y387" i="1"/>
  <c r="M388" i="1"/>
  <c r="O388" i="1"/>
  <c r="N388" i="1" s="1"/>
  <c r="P388" i="1"/>
  <c r="Q388" i="1"/>
  <c r="V388" i="1"/>
  <c r="W388" i="1" s="1"/>
  <c r="X388" i="1"/>
  <c r="Y388" i="1"/>
  <c r="M389" i="1"/>
  <c r="O389" i="1"/>
  <c r="N389" i="1" s="1"/>
  <c r="P389" i="1"/>
  <c r="Q389" i="1"/>
  <c r="V389" i="1"/>
  <c r="W389" i="1" s="1"/>
  <c r="X389" i="1"/>
  <c r="Y389" i="1"/>
  <c r="M390" i="1"/>
  <c r="O390" i="1"/>
  <c r="N390" i="1" s="1"/>
  <c r="P390" i="1"/>
  <c r="Q390" i="1"/>
  <c r="V390" i="1"/>
  <c r="W390" i="1" s="1"/>
  <c r="X390" i="1"/>
  <c r="Y390" i="1"/>
  <c r="M391" i="1"/>
  <c r="O391" i="1"/>
  <c r="N391" i="1" s="1"/>
  <c r="P391" i="1"/>
  <c r="Q391" i="1"/>
  <c r="V391" i="1"/>
  <c r="W391" i="1" s="1"/>
  <c r="X391" i="1"/>
  <c r="Y391" i="1"/>
  <c r="M392" i="1"/>
  <c r="O392" i="1"/>
  <c r="N392" i="1" s="1"/>
  <c r="P392" i="1"/>
  <c r="Q392" i="1"/>
  <c r="V392" i="1"/>
  <c r="W392" i="1" s="1"/>
  <c r="X392" i="1"/>
  <c r="Y392" i="1"/>
  <c r="M393" i="1"/>
  <c r="O393" i="1"/>
  <c r="N393" i="1" s="1"/>
  <c r="P393" i="1"/>
  <c r="Q393" i="1"/>
  <c r="V393" i="1"/>
  <c r="W393" i="1" s="1"/>
  <c r="X393" i="1"/>
  <c r="Y393" i="1"/>
  <c r="M394" i="1"/>
  <c r="O394" i="1"/>
  <c r="N394" i="1" s="1"/>
  <c r="P394" i="1"/>
  <c r="Q394" i="1"/>
  <c r="V394" i="1"/>
  <c r="W394" i="1" s="1"/>
  <c r="X394" i="1"/>
  <c r="Y394" i="1"/>
  <c r="M395" i="1"/>
  <c r="O395" i="1"/>
  <c r="N395" i="1" s="1"/>
  <c r="P395" i="1"/>
  <c r="Q395" i="1"/>
  <c r="V395" i="1"/>
  <c r="W395" i="1" s="1"/>
  <c r="X395" i="1"/>
  <c r="Y395" i="1"/>
  <c r="M396" i="1"/>
  <c r="O396" i="1"/>
  <c r="N396" i="1" s="1"/>
  <c r="P396" i="1"/>
  <c r="Q396" i="1"/>
  <c r="V396" i="1"/>
  <c r="W396" i="1" s="1"/>
  <c r="X396" i="1"/>
  <c r="Y396" i="1"/>
  <c r="M397" i="1"/>
  <c r="O397" i="1"/>
  <c r="N397" i="1" s="1"/>
  <c r="P397" i="1"/>
  <c r="Q397" i="1"/>
  <c r="V397" i="1"/>
  <c r="W397" i="1" s="1"/>
  <c r="X397" i="1"/>
  <c r="Y397" i="1"/>
  <c r="M398" i="1"/>
  <c r="O398" i="1"/>
  <c r="N398" i="1" s="1"/>
  <c r="P398" i="1"/>
  <c r="Q398" i="1"/>
  <c r="V398" i="1"/>
  <c r="W398" i="1" s="1"/>
  <c r="X398" i="1"/>
  <c r="Y398" i="1"/>
  <c r="M399" i="1"/>
  <c r="O399" i="1"/>
  <c r="N399" i="1" s="1"/>
  <c r="P399" i="1"/>
  <c r="Q399" i="1"/>
  <c r="V399" i="1"/>
  <c r="W399" i="1" s="1"/>
  <c r="X399" i="1"/>
  <c r="Y399" i="1"/>
  <c r="M400" i="1"/>
  <c r="O400" i="1"/>
  <c r="N400" i="1" s="1"/>
  <c r="P400" i="1"/>
  <c r="Q400" i="1"/>
  <c r="V400" i="1"/>
  <c r="W400" i="1" s="1"/>
  <c r="X400" i="1"/>
  <c r="Y400" i="1"/>
  <c r="M401" i="1"/>
  <c r="O401" i="1"/>
  <c r="N401" i="1" s="1"/>
  <c r="P401" i="1"/>
  <c r="Q401" i="1"/>
  <c r="V401" i="1"/>
  <c r="W401" i="1" s="1"/>
  <c r="X401" i="1"/>
  <c r="Y401" i="1"/>
  <c r="M402" i="1"/>
  <c r="O402" i="1"/>
  <c r="N402" i="1" s="1"/>
  <c r="P402" i="1"/>
  <c r="Q402" i="1"/>
  <c r="V402" i="1"/>
  <c r="W402" i="1" s="1"/>
  <c r="X402" i="1"/>
  <c r="Y402" i="1"/>
  <c r="M403" i="1"/>
  <c r="O403" i="1"/>
  <c r="N403" i="1" s="1"/>
  <c r="P403" i="1"/>
  <c r="Q403" i="1"/>
  <c r="V403" i="1"/>
  <c r="W403" i="1" s="1"/>
  <c r="X403" i="1"/>
  <c r="Y403" i="1"/>
  <c r="M404" i="1"/>
  <c r="O404" i="1"/>
  <c r="N404" i="1" s="1"/>
  <c r="P404" i="1"/>
  <c r="Q404" i="1"/>
  <c r="V404" i="1"/>
  <c r="W404" i="1" s="1"/>
  <c r="X404" i="1"/>
  <c r="Y404" i="1"/>
  <c r="M405" i="1"/>
  <c r="O405" i="1"/>
  <c r="N405" i="1" s="1"/>
  <c r="P405" i="1"/>
  <c r="Q405" i="1"/>
  <c r="V405" i="1"/>
  <c r="W405" i="1" s="1"/>
  <c r="X405" i="1"/>
  <c r="Y405" i="1"/>
  <c r="M406" i="1"/>
  <c r="O406" i="1"/>
  <c r="N406" i="1" s="1"/>
  <c r="P406" i="1"/>
  <c r="Q406" i="1"/>
  <c r="V406" i="1"/>
  <c r="W406" i="1" s="1"/>
  <c r="X406" i="1"/>
  <c r="Y406" i="1"/>
  <c r="M407" i="1"/>
  <c r="O407" i="1"/>
  <c r="N407" i="1" s="1"/>
  <c r="P407" i="1"/>
  <c r="Q407" i="1"/>
  <c r="V407" i="1"/>
  <c r="W407" i="1" s="1"/>
  <c r="X407" i="1"/>
  <c r="Y407" i="1"/>
  <c r="M408" i="1"/>
  <c r="O408" i="1"/>
  <c r="N408" i="1" s="1"/>
  <c r="P408" i="1"/>
  <c r="Q408" i="1"/>
  <c r="V408" i="1"/>
  <c r="W408" i="1" s="1"/>
  <c r="X408" i="1"/>
  <c r="Y408" i="1"/>
  <c r="M409" i="1"/>
  <c r="O409" i="1"/>
  <c r="N409" i="1" s="1"/>
  <c r="P409" i="1"/>
  <c r="Q409" i="1"/>
  <c r="V409" i="1"/>
  <c r="W409" i="1" s="1"/>
  <c r="X409" i="1"/>
  <c r="Y409" i="1"/>
  <c r="M410" i="1"/>
  <c r="O410" i="1"/>
  <c r="N410" i="1" s="1"/>
  <c r="P410" i="1"/>
  <c r="Q410" i="1"/>
  <c r="V410" i="1"/>
  <c r="W410" i="1" s="1"/>
  <c r="X410" i="1"/>
  <c r="Y410" i="1"/>
  <c r="M411" i="1"/>
  <c r="O411" i="1"/>
  <c r="N411" i="1" s="1"/>
  <c r="P411" i="1"/>
  <c r="Q411" i="1"/>
  <c r="V411" i="1"/>
  <c r="W411" i="1" s="1"/>
  <c r="X411" i="1"/>
  <c r="Y411" i="1"/>
  <c r="M412" i="1"/>
  <c r="O412" i="1"/>
  <c r="N412" i="1" s="1"/>
  <c r="P412" i="1"/>
  <c r="Q412" i="1"/>
  <c r="V412" i="1"/>
  <c r="W412" i="1" s="1"/>
  <c r="X412" i="1"/>
  <c r="Y412" i="1"/>
  <c r="M413" i="1"/>
  <c r="O413" i="1"/>
  <c r="N413" i="1" s="1"/>
  <c r="P413" i="1"/>
  <c r="Q413" i="1"/>
  <c r="V413" i="1"/>
  <c r="W413" i="1" s="1"/>
  <c r="X413" i="1"/>
  <c r="Y413" i="1"/>
  <c r="M414" i="1"/>
  <c r="O414" i="1"/>
  <c r="N414" i="1" s="1"/>
  <c r="P414" i="1"/>
  <c r="Q414" i="1"/>
  <c r="V414" i="1"/>
  <c r="W414" i="1" s="1"/>
  <c r="X414" i="1"/>
  <c r="Y414" i="1"/>
  <c r="M415" i="1"/>
  <c r="O415" i="1"/>
  <c r="N415" i="1" s="1"/>
  <c r="P415" i="1"/>
  <c r="Q415" i="1"/>
  <c r="V415" i="1"/>
  <c r="W415" i="1" s="1"/>
  <c r="X415" i="1"/>
  <c r="Y415" i="1"/>
  <c r="M416" i="1"/>
  <c r="O416" i="1"/>
  <c r="N416" i="1" s="1"/>
  <c r="P416" i="1"/>
  <c r="Q416" i="1"/>
  <c r="V416" i="1"/>
  <c r="W416" i="1" s="1"/>
  <c r="X416" i="1"/>
  <c r="Y416" i="1"/>
  <c r="M417" i="1"/>
  <c r="O417" i="1"/>
  <c r="N417" i="1" s="1"/>
  <c r="P417" i="1"/>
  <c r="Q417" i="1"/>
  <c r="V417" i="1"/>
  <c r="W417" i="1" s="1"/>
  <c r="X417" i="1"/>
  <c r="Y417" i="1"/>
  <c r="M418" i="1"/>
  <c r="O418" i="1"/>
  <c r="N418" i="1" s="1"/>
  <c r="P418" i="1"/>
  <c r="Q418" i="1"/>
  <c r="V418" i="1"/>
  <c r="W418" i="1" s="1"/>
  <c r="X418" i="1"/>
  <c r="Y418" i="1"/>
  <c r="M419" i="1"/>
  <c r="O419" i="1"/>
  <c r="N419" i="1" s="1"/>
  <c r="P419" i="1"/>
  <c r="Q419" i="1"/>
  <c r="V419" i="1"/>
  <c r="W419" i="1" s="1"/>
  <c r="X419" i="1"/>
  <c r="Y419" i="1"/>
  <c r="M420" i="1"/>
  <c r="O420" i="1"/>
  <c r="N420" i="1" s="1"/>
  <c r="P420" i="1"/>
  <c r="Q420" i="1"/>
  <c r="V420" i="1"/>
  <c r="W420" i="1" s="1"/>
  <c r="X420" i="1"/>
  <c r="Y420" i="1"/>
  <c r="M421" i="1"/>
  <c r="O421" i="1"/>
  <c r="N421" i="1" s="1"/>
  <c r="P421" i="1"/>
  <c r="Q421" i="1"/>
  <c r="V421" i="1"/>
  <c r="W421" i="1" s="1"/>
  <c r="X421" i="1"/>
  <c r="Y421" i="1"/>
  <c r="M422" i="1"/>
  <c r="O422" i="1"/>
  <c r="N422" i="1" s="1"/>
  <c r="P422" i="1"/>
  <c r="Q422" i="1"/>
  <c r="V422" i="1"/>
  <c r="W422" i="1" s="1"/>
  <c r="X422" i="1"/>
  <c r="Y422" i="1"/>
  <c r="M423" i="1"/>
  <c r="O423" i="1"/>
  <c r="N423" i="1" s="1"/>
  <c r="P423" i="1"/>
  <c r="Q423" i="1"/>
  <c r="V423" i="1"/>
  <c r="W423" i="1" s="1"/>
  <c r="X423" i="1"/>
  <c r="Y423" i="1"/>
  <c r="M424" i="1"/>
  <c r="O424" i="1"/>
  <c r="N424" i="1" s="1"/>
  <c r="P424" i="1"/>
  <c r="Q424" i="1"/>
  <c r="V424" i="1"/>
  <c r="W424" i="1" s="1"/>
  <c r="X424" i="1"/>
  <c r="Y424" i="1"/>
  <c r="M425" i="1"/>
  <c r="O425" i="1"/>
  <c r="N425" i="1" s="1"/>
  <c r="P425" i="1"/>
  <c r="Q425" i="1"/>
  <c r="V425" i="1"/>
  <c r="W425" i="1" s="1"/>
  <c r="X425" i="1"/>
  <c r="Y425" i="1"/>
  <c r="M426" i="1"/>
  <c r="O426" i="1"/>
  <c r="N426" i="1" s="1"/>
  <c r="P426" i="1"/>
  <c r="Q426" i="1"/>
  <c r="V426" i="1"/>
  <c r="W426" i="1" s="1"/>
  <c r="X426" i="1"/>
  <c r="Y426" i="1"/>
  <c r="M427" i="1"/>
  <c r="O427" i="1"/>
  <c r="N427" i="1" s="1"/>
  <c r="P427" i="1"/>
  <c r="Q427" i="1"/>
  <c r="V427" i="1"/>
  <c r="W427" i="1" s="1"/>
  <c r="X427" i="1"/>
  <c r="Y427" i="1"/>
  <c r="M428" i="1"/>
  <c r="O428" i="1"/>
  <c r="N428" i="1" s="1"/>
  <c r="P428" i="1"/>
  <c r="Q428" i="1"/>
  <c r="V428" i="1"/>
  <c r="W428" i="1" s="1"/>
  <c r="X428" i="1"/>
  <c r="Y428" i="1"/>
  <c r="M429" i="1"/>
  <c r="O429" i="1"/>
  <c r="N429" i="1" s="1"/>
  <c r="P429" i="1"/>
  <c r="Q429" i="1"/>
  <c r="V429" i="1"/>
  <c r="W429" i="1" s="1"/>
  <c r="X429" i="1"/>
  <c r="Y429" i="1"/>
  <c r="M430" i="1"/>
  <c r="O430" i="1"/>
  <c r="N430" i="1" s="1"/>
  <c r="P430" i="1"/>
  <c r="Q430" i="1"/>
  <c r="V430" i="1"/>
  <c r="W430" i="1" s="1"/>
  <c r="X430" i="1"/>
  <c r="Y430" i="1"/>
  <c r="M431" i="1"/>
  <c r="O431" i="1"/>
  <c r="N431" i="1" s="1"/>
  <c r="P431" i="1"/>
  <c r="Q431" i="1"/>
  <c r="V431" i="1"/>
  <c r="W431" i="1" s="1"/>
  <c r="X431" i="1"/>
  <c r="Y431" i="1"/>
  <c r="M432" i="1"/>
  <c r="O432" i="1"/>
  <c r="N432" i="1" s="1"/>
  <c r="P432" i="1"/>
  <c r="Q432" i="1"/>
  <c r="V432" i="1"/>
  <c r="W432" i="1" s="1"/>
  <c r="X432" i="1"/>
  <c r="Y432" i="1"/>
  <c r="M433" i="1"/>
  <c r="O433" i="1"/>
  <c r="N433" i="1" s="1"/>
  <c r="P433" i="1"/>
  <c r="Q433" i="1"/>
  <c r="V433" i="1"/>
  <c r="W433" i="1" s="1"/>
  <c r="X433" i="1"/>
  <c r="Y433" i="1"/>
  <c r="M434" i="1"/>
  <c r="O434" i="1"/>
  <c r="N434" i="1" s="1"/>
  <c r="P434" i="1"/>
  <c r="Q434" i="1"/>
  <c r="V434" i="1"/>
  <c r="W434" i="1" s="1"/>
  <c r="X434" i="1"/>
  <c r="Y434" i="1"/>
  <c r="M435" i="1"/>
  <c r="O435" i="1"/>
  <c r="N435" i="1" s="1"/>
  <c r="P435" i="1"/>
  <c r="Q435" i="1"/>
  <c r="V435" i="1"/>
  <c r="W435" i="1" s="1"/>
  <c r="X435" i="1"/>
  <c r="Y435" i="1"/>
  <c r="M436" i="1"/>
  <c r="O436" i="1"/>
  <c r="N436" i="1" s="1"/>
  <c r="P436" i="1"/>
  <c r="Q436" i="1"/>
  <c r="V436" i="1"/>
  <c r="W436" i="1" s="1"/>
  <c r="X436" i="1"/>
  <c r="Y436" i="1"/>
  <c r="M437" i="1"/>
  <c r="O437" i="1"/>
  <c r="N437" i="1" s="1"/>
  <c r="P437" i="1"/>
  <c r="Q437" i="1"/>
  <c r="V437" i="1"/>
  <c r="W437" i="1" s="1"/>
  <c r="X437" i="1"/>
  <c r="Y437" i="1"/>
  <c r="M438" i="1"/>
  <c r="O438" i="1"/>
  <c r="N438" i="1" s="1"/>
  <c r="P438" i="1"/>
  <c r="Q438" i="1"/>
  <c r="V438" i="1"/>
  <c r="W438" i="1" s="1"/>
  <c r="X438" i="1"/>
  <c r="Y438" i="1"/>
  <c r="M439" i="1"/>
  <c r="O439" i="1"/>
  <c r="N439" i="1" s="1"/>
  <c r="P439" i="1"/>
  <c r="Q439" i="1"/>
  <c r="V439" i="1"/>
  <c r="W439" i="1" s="1"/>
  <c r="X439" i="1"/>
  <c r="Y439" i="1"/>
  <c r="M440" i="1"/>
  <c r="O440" i="1"/>
  <c r="N440" i="1" s="1"/>
  <c r="P440" i="1"/>
  <c r="Q440" i="1"/>
  <c r="V440" i="1"/>
  <c r="W440" i="1" s="1"/>
  <c r="X440" i="1"/>
  <c r="Y440" i="1"/>
  <c r="M441" i="1"/>
  <c r="O441" i="1"/>
  <c r="N441" i="1" s="1"/>
  <c r="P441" i="1"/>
  <c r="Q441" i="1"/>
  <c r="V441" i="1"/>
  <c r="W441" i="1" s="1"/>
  <c r="X441" i="1"/>
  <c r="Y441" i="1"/>
  <c r="M442" i="1"/>
  <c r="O442" i="1"/>
  <c r="N442" i="1" s="1"/>
  <c r="P442" i="1"/>
  <c r="Q442" i="1"/>
  <c r="V442" i="1"/>
  <c r="W442" i="1" s="1"/>
  <c r="X442" i="1"/>
  <c r="Y442" i="1"/>
  <c r="M443" i="1"/>
  <c r="O443" i="1"/>
  <c r="N443" i="1" s="1"/>
  <c r="P443" i="1"/>
  <c r="Q443" i="1"/>
  <c r="V443" i="1"/>
  <c r="W443" i="1" s="1"/>
  <c r="X443" i="1"/>
  <c r="Y443" i="1"/>
  <c r="M444" i="1"/>
  <c r="O444" i="1"/>
  <c r="N444" i="1" s="1"/>
  <c r="P444" i="1"/>
  <c r="Q444" i="1"/>
  <c r="V444" i="1"/>
  <c r="W444" i="1" s="1"/>
  <c r="X444" i="1"/>
  <c r="Y444" i="1"/>
  <c r="M445" i="1"/>
  <c r="O445" i="1"/>
  <c r="N445" i="1" s="1"/>
  <c r="P445" i="1"/>
  <c r="Q445" i="1"/>
  <c r="V445" i="1"/>
  <c r="W445" i="1" s="1"/>
  <c r="X445" i="1"/>
  <c r="Y445" i="1"/>
  <c r="M446" i="1"/>
  <c r="O446" i="1"/>
  <c r="N446" i="1" s="1"/>
  <c r="P446" i="1"/>
  <c r="Q446" i="1"/>
  <c r="V446" i="1"/>
  <c r="W446" i="1" s="1"/>
  <c r="X446" i="1"/>
  <c r="Y446" i="1"/>
  <c r="M447" i="1"/>
  <c r="O447" i="1"/>
  <c r="N447" i="1" s="1"/>
  <c r="P447" i="1"/>
  <c r="Q447" i="1"/>
  <c r="V447" i="1"/>
  <c r="W447" i="1" s="1"/>
  <c r="X447" i="1"/>
  <c r="Y447" i="1"/>
  <c r="M448" i="1"/>
  <c r="O448" i="1"/>
  <c r="N448" i="1" s="1"/>
  <c r="P448" i="1"/>
  <c r="Q448" i="1"/>
  <c r="V448" i="1"/>
  <c r="W448" i="1" s="1"/>
  <c r="X448" i="1"/>
  <c r="Y448" i="1"/>
  <c r="M449" i="1"/>
  <c r="O449" i="1"/>
  <c r="N449" i="1" s="1"/>
  <c r="P449" i="1"/>
  <c r="Q449" i="1"/>
  <c r="V449" i="1"/>
  <c r="W449" i="1" s="1"/>
  <c r="X449" i="1"/>
  <c r="Y449" i="1"/>
  <c r="M450" i="1"/>
  <c r="O450" i="1"/>
  <c r="N450" i="1" s="1"/>
  <c r="P450" i="1"/>
  <c r="Q450" i="1"/>
  <c r="V450" i="1"/>
  <c r="W450" i="1" s="1"/>
  <c r="X450" i="1"/>
  <c r="Y450" i="1"/>
  <c r="M451" i="1"/>
  <c r="O451" i="1"/>
  <c r="N451" i="1" s="1"/>
  <c r="P451" i="1"/>
  <c r="Q451" i="1"/>
  <c r="V451" i="1"/>
  <c r="W451" i="1" s="1"/>
  <c r="X451" i="1"/>
  <c r="Y451" i="1"/>
  <c r="M452" i="1"/>
  <c r="O452" i="1"/>
  <c r="N452" i="1" s="1"/>
  <c r="P452" i="1"/>
  <c r="Q452" i="1"/>
  <c r="V452" i="1"/>
  <c r="W452" i="1" s="1"/>
  <c r="X452" i="1"/>
  <c r="Y452" i="1"/>
  <c r="M453" i="1"/>
  <c r="O453" i="1"/>
  <c r="N453" i="1" s="1"/>
  <c r="P453" i="1"/>
  <c r="Q453" i="1"/>
  <c r="V453" i="1"/>
  <c r="W453" i="1" s="1"/>
  <c r="X453" i="1"/>
  <c r="Y453" i="1"/>
  <c r="M454" i="1"/>
  <c r="O454" i="1"/>
  <c r="N454" i="1" s="1"/>
  <c r="P454" i="1"/>
  <c r="Q454" i="1"/>
  <c r="V454" i="1"/>
  <c r="W454" i="1" s="1"/>
  <c r="X454" i="1"/>
  <c r="Y454" i="1"/>
  <c r="M455" i="1"/>
  <c r="O455" i="1"/>
  <c r="N455" i="1" s="1"/>
  <c r="P455" i="1"/>
  <c r="Q455" i="1"/>
  <c r="V455" i="1"/>
  <c r="W455" i="1" s="1"/>
  <c r="X455" i="1"/>
  <c r="Y455" i="1"/>
  <c r="M456" i="1"/>
  <c r="O456" i="1"/>
  <c r="N456" i="1" s="1"/>
  <c r="P456" i="1"/>
  <c r="Q456" i="1"/>
  <c r="V456" i="1"/>
  <c r="W456" i="1" s="1"/>
  <c r="X456" i="1"/>
  <c r="Y456" i="1"/>
  <c r="M457" i="1"/>
  <c r="O457" i="1"/>
  <c r="N457" i="1" s="1"/>
  <c r="P457" i="1"/>
  <c r="Q457" i="1"/>
  <c r="V457" i="1"/>
  <c r="W457" i="1" s="1"/>
  <c r="X457" i="1"/>
  <c r="Y457" i="1"/>
  <c r="M458" i="1"/>
  <c r="O458" i="1"/>
  <c r="N458" i="1" s="1"/>
  <c r="P458" i="1"/>
  <c r="Q458" i="1"/>
  <c r="V458" i="1"/>
  <c r="W458" i="1" s="1"/>
  <c r="X458" i="1"/>
  <c r="Y458" i="1"/>
  <c r="Q318" i="1"/>
  <c r="V318" i="1"/>
  <c r="W318" i="1" s="1"/>
  <c r="X318" i="1"/>
  <c r="Y318" i="1"/>
  <c r="Q319" i="1"/>
  <c r="V319" i="1"/>
  <c r="W319" i="1" s="1"/>
  <c r="X319" i="1"/>
  <c r="Y319" i="1"/>
  <c r="M319" i="1"/>
  <c r="O319" i="1"/>
  <c r="N319" i="1" s="1"/>
  <c r="P319" i="1"/>
  <c r="M318" i="1"/>
  <c r="O318" i="1"/>
  <c r="N318" i="1" s="1"/>
  <c r="P318" i="1"/>
  <c r="M188" i="1"/>
  <c r="O188" i="1"/>
  <c r="N188" i="1" s="1"/>
  <c r="P188" i="1"/>
  <c r="Q188" i="1"/>
  <c r="V188" i="1"/>
  <c r="W188" i="1" s="1"/>
  <c r="X188" i="1"/>
  <c r="Y188" i="1"/>
  <c r="M189" i="1"/>
  <c r="O189" i="1"/>
  <c r="N189" i="1" s="1"/>
  <c r="P189" i="1"/>
  <c r="Q189" i="1"/>
  <c r="V189" i="1"/>
  <c r="W189" i="1" s="1"/>
  <c r="X189" i="1"/>
  <c r="Y189" i="1"/>
  <c r="M190" i="1"/>
  <c r="O190" i="1"/>
  <c r="N190" i="1" s="1"/>
  <c r="P190" i="1"/>
  <c r="Q190" i="1"/>
  <c r="V190" i="1"/>
  <c r="W190" i="1" s="1"/>
  <c r="X190" i="1"/>
  <c r="Y190" i="1"/>
  <c r="M191" i="1"/>
  <c r="O191" i="1"/>
  <c r="N191" i="1" s="1"/>
  <c r="P191" i="1"/>
  <c r="Q191" i="1"/>
  <c r="V191" i="1"/>
  <c r="W191" i="1" s="1"/>
  <c r="X191" i="1"/>
  <c r="Y191" i="1"/>
  <c r="M192" i="1"/>
  <c r="O192" i="1"/>
  <c r="N192" i="1" s="1"/>
  <c r="P192" i="1"/>
  <c r="Q192" i="1"/>
  <c r="V192" i="1"/>
  <c r="W192" i="1" s="1"/>
  <c r="X192" i="1"/>
  <c r="Y192" i="1"/>
  <c r="M193" i="1"/>
  <c r="O193" i="1"/>
  <c r="N193" i="1" s="1"/>
  <c r="P193" i="1"/>
  <c r="Q193" i="1"/>
  <c r="V193" i="1"/>
  <c r="W193" i="1" s="1"/>
  <c r="X193" i="1"/>
  <c r="Y193" i="1"/>
  <c r="M194" i="1"/>
  <c r="O194" i="1"/>
  <c r="N194" i="1" s="1"/>
  <c r="P194" i="1"/>
  <c r="Q194" i="1"/>
  <c r="V194" i="1"/>
  <c r="W194" i="1" s="1"/>
  <c r="X194" i="1"/>
  <c r="Y194" i="1"/>
  <c r="M195" i="1"/>
  <c r="O195" i="1"/>
  <c r="N195" i="1" s="1"/>
  <c r="P195" i="1"/>
  <c r="Q195" i="1"/>
  <c r="V195" i="1"/>
  <c r="W195" i="1" s="1"/>
  <c r="X195" i="1"/>
  <c r="Y195" i="1"/>
  <c r="M196" i="1"/>
  <c r="O196" i="1"/>
  <c r="N196" i="1" s="1"/>
  <c r="P196" i="1"/>
  <c r="Q196" i="1"/>
  <c r="V196" i="1"/>
  <c r="W196" i="1" s="1"/>
  <c r="X196" i="1"/>
  <c r="Y196" i="1"/>
  <c r="M197" i="1"/>
  <c r="O197" i="1"/>
  <c r="N197" i="1" s="1"/>
  <c r="P197" i="1"/>
  <c r="Q197" i="1"/>
  <c r="V197" i="1"/>
  <c r="W197" i="1" s="1"/>
  <c r="X197" i="1"/>
  <c r="Y197" i="1"/>
  <c r="M198" i="1"/>
  <c r="O198" i="1"/>
  <c r="N198" i="1" s="1"/>
  <c r="P198" i="1"/>
  <c r="Q198" i="1"/>
  <c r="V198" i="1"/>
  <c r="W198" i="1" s="1"/>
  <c r="X198" i="1"/>
  <c r="Y198" i="1"/>
  <c r="M199" i="1"/>
  <c r="O199" i="1"/>
  <c r="N199" i="1" s="1"/>
  <c r="P199" i="1"/>
  <c r="Q199" i="1"/>
  <c r="V199" i="1"/>
  <c r="W199" i="1" s="1"/>
  <c r="X199" i="1"/>
  <c r="Y199" i="1"/>
  <c r="M200" i="1"/>
  <c r="O200" i="1"/>
  <c r="N200" i="1" s="1"/>
  <c r="P200" i="1"/>
  <c r="Q200" i="1"/>
  <c r="V200" i="1"/>
  <c r="W200" i="1" s="1"/>
  <c r="X200" i="1"/>
  <c r="Y200" i="1"/>
  <c r="M201" i="1"/>
  <c r="O201" i="1"/>
  <c r="N201" i="1" s="1"/>
  <c r="P201" i="1"/>
  <c r="Q201" i="1"/>
  <c r="V201" i="1"/>
  <c r="W201" i="1" s="1"/>
  <c r="X201" i="1"/>
  <c r="Y201" i="1"/>
  <c r="M202" i="1"/>
  <c r="O202" i="1"/>
  <c r="N202" i="1" s="1"/>
  <c r="P202" i="1"/>
  <c r="Q202" i="1"/>
  <c r="V202" i="1"/>
  <c r="W202" i="1" s="1"/>
  <c r="X202" i="1"/>
  <c r="Y202" i="1"/>
  <c r="M203" i="1"/>
  <c r="O203" i="1"/>
  <c r="N203" i="1" s="1"/>
  <c r="P203" i="1"/>
  <c r="Q203" i="1"/>
  <c r="V203" i="1"/>
  <c r="W203" i="1" s="1"/>
  <c r="X203" i="1"/>
  <c r="Y203" i="1"/>
  <c r="M204" i="1"/>
  <c r="O204" i="1"/>
  <c r="N204" i="1" s="1"/>
  <c r="P204" i="1"/>
  <c r="Q204" i="1"/>
  <c r="V204" i="1"/>
  <c r="W204" i="1" s="1"/>
  <c r="X204" i="1"/>
  <c r="Y204" i="1"/>
  <c r="M205" i="1"/>
  <c r="O205" i="1"/>
  <c r="N205" i="1" s="1"/>
  <c r="P205" i="1"/>
  <c r="Q205" i="1"/>
  <c r="V205" i="1"/>
  <c r="W205" i="1" s="1"/>
  <c r="X205" i="1"/>
  <c r="Y205" i="1"/>
  <c r="M206" i="1"/>
  <c r="O206" i="1"/>
  <c r="N206" i="1" s="1"/>
  <c r="P206" i="1"/>
  <c r="Q206" i="1"/>
  <c r="V206" i="1"/>
  <c r="W206" i="1" s="1"/>
  <c r="X206" i="1"/>
  <c r="Y206" i="1"/>
  <c r="M207" i="1"/>
  <c r="O207" i="1"/>
  <c r="N207" i="1" s="1"/>
  <c r="P207" i="1"/>
  <c r="Q207" i="1"/>
  <c r="V207" i="1"/>
  <c r="W207" i="1" s="1"/>
  <c r="X207" i="1"/>
  <c r="Y207" i="1"/>
  <c r="M208" i="1"/>
  <c r="O208" i="1"/>
  <c r="N208" i="1" s="1"/>
  <c r="P208" i="1"/>
  <c r="Q208" i="1"/>
  <c r="V208" i="1"/>
  <c r="W208" i="1" s="1"/>
  <c r="X208" i="1"/>
  <c r="Y208" i="1"/>
  <c r="M209" i="1"/>
  <c r="O209" i="1"/>
  <c r="N209" i="1" s="1"/>
  <c r="P209" i="1"/>
  <c r="Q209" i="1"/>
  <c r="V209" i="1"/>
  <c r="W209" i="1" s="1"/>
  <c r="X209" i="1"/>
  <c r="Y209" i="1"/>
  <c r="M210" i="1"/>
  <c r="O210" i="1"/>
  <c r="N210" i="1" s="1"/>
  <c r="P210" i="1"/>
  <c r="Q210" i="1"/>
  <c r="V210" i="1"/>
  <c r="W210" i="1" s="1"/>
  <c r="X210" i="1"/>
  <c r="Y210" i="1"/>
  <c r="M211" i="1"/>
  <c r="O211" i="1"/>
  <c r="N211" i="1" s="1"/>
  <c r="P211" i="1"/>
  <c r="Q211" i="1"/>
  <c r="V211" i="1"/>
  <c r="W211" i="1" s="1"/>
  <c r="X211" i="1"/>
  <c r="Y211" i="1"/>
  <c r="M212" i="1"/>
  <c r="O212" i="1"/>
  <c r="N212" i="1" s="1"/>
  <c r="P212" i="1"/>
  <c r="Q212" i="1"/>
  <c r="V212" i="1"/>
  <c r="W212" i="1" s="1"/>
  <c r="X212" i="1"/>
  <c r="Y212" i="1"/>
  <c r="M213" i="1"/>
  <c r="O213" i="1"/>
  <c r="N213" i="1" s="1"/>
  <c r="P213" i="1"/>
  <c r="Q213" i="1"/>
  <c r="V213" i="1"/>
  <c r="W213" i="1" s="1"/>
  <c r="X213" i="1"/>
  <c r="Y213" i="1"/>
  <c r="M214" i="1"/>
  <c r="O214" i="1"/>
  <c r="N214" i="1" s="1"/>
  <c r="P214" i="1"/>
  <c r="Q214" i="1"/>
  <c r="V214" i="1"/>
  <c r="W214" i="1" s="1"/>
  <c r="X214" i="1"/>
  <c r="Y214" i="1"/>
  <c r="M215" i="1"/>
  <c r="O215" i="1"/>
  <c r="N215" i="1" s="1"/>
  <c r="P215" i="1"/>
  <c r="Q215" i="1"/>
  <c r="V215" i="1"/>
  <c r="W215" i="1" s="1"/>
  <c r="X215" i="1"/>
  <c r="Y215" i="1"/>
  <c r="M216" i="1"/>
  <c r="O216" i="1"/>
  <c r="N216" i="1" s="1"/>
  <c r="P216" i="1"/>
  <c r="Q216" i="1"/>
  <c r="V216" i="1"/>
  <c r="W216" i="1" s="1"/>
  <c r="X216" i="1"/>
  <c r="Y216" i="1"/>
  <c r="M217" i="1"/>
  <c r="O217" i="1"/>
  <c r="N217" i="1" s="1"/>
  <c r="P217" i="1"/>
  <c r="Q217" i="1"/>
  <c r="V217" i="1"/>
  <c r="W217" i="1" s="1"/>
  <c r="X217" i="1"/>
  <c r="Y217" i="1"/>
  <c r="M218" i="1"/>
  <c r="O218" i="1"/>
  <c r="N218" i="1" s="1"/>
  <c r="P218" i="1"/>
  <c r="Q218" i="1"/>
  <c r="V218" i="1"/>
  <c r="W218" i="1" s="1"/>
  <c r="X218" i="1"/>
  <c r="Y218" i="1"/>
  <c r="M219" i="1"/>
  <c r="O219" i="1"/>
  <c r="N219" i="1" s="1"/>
  <c r="P219" i="1"/>
  <c r="Q219" i="1"/>
  <c r="V219" i="1"/>
  <c r="W219" i="1" s="1"/>
  <c r="X219" i="1"/>
  <c r="Y219" i="1"/>
  <c r="M220" i="1"/>
  <c r="O220" i="1"/>
  <c r="N220" i="1" s="1"/>
  <c r="P220" i="1"/>
  <c r="Q220" i="1"/>
  <c r="V220" i="1"/>
  <c r="W220" i="1" s="1"/>
  <c r="X220" i="1"/>
  <c r="Y220" i="1"/>
  <c r="M221" i="1"/>
  <c r="O221" i="1"/>
  <c r="N221" i="1" s="1"/>
  <c r="P221" i="1"/>
  <c r="Q221" i="1"/>
  <c r="V221" i="1"/>
  <c r="W221" i="1" s="1"/>
  <c r="X221" i="1"/>
  <c r="Y221" i="1"/>
  <c r="M222" i="1"/>
  <c r="O222" i="1"/>
  <c r="N222" i="1" s="1"/>
  <c r="P222" i="1"/>
  <c r="Q222" i="1"/>
  <c r="V222" i="1"/>
  <c r="W222" i="1" s="1"/>
  <c r="X222" i="1"/>
  <c r="Y222" i="1"/>
  <c r="M223" i="1"/>
  <c r="O223" i="1"/>
  <c r="N223" i="1" s="1"/>
  <c r="P223" i="1"/>
  <c r="Q223" i="1"/>
  <c r="V223" i="1"/>
  <c r="W223" i="1" s="1"/>
  <c r="X223" i="1"/>
  <c r="Y223" i="1"/>
  <c r="M224" i="1"/>
  <c r="O224" i="1"/>
  <c r="N224" i="1" s="1"/>
  <c r="P224" i="1"/>
  <c r="Q224" i="1"/>
  <c r="V224" i="1"/>
  <c r="W224" i="1" s="1"/>
  <c r="X224" i="1"/>
  <c r="Y224" i="1"/>
  <c r="M225" i="1"/>
  <c r="O225" i="1"/>
  <c r="N225" i="1" s="1"/>
  <c r="P225" i="1"/>
  <c r="Q225" i="1"/>
  <c r="V225" i="1"/>
  <c r="W225" i="1" s="1"/>
  <c r="X225" i="1"/>
  <c r="Y225" i="1"/>
  <c r="M226" i="1"/>
  <c r="O226" i="1"/>
  <c r="N226" i="1" s="1"/>
  <c r="P226" i="1"/>
  <c r="Q226" i="1"/>
  <c r="V226" i="1"/>
  <c r="W226" i="1" s="1"/>
  <c r="X226" i="1"/>
  <c r="Y226" i="1"/>
  <c r="M227" i="1"/>
  <c r="O227" i="1"/>
  <c r="N227" i="1" s="1"/>
  <c r="P227" i="1"/>
  <c r="Q227" i="1"/>
  <c r="V227" i="1"/>
  <c r="W227" i="1" s="1"/>
  <c r="X227" i="1"/>
  <c r="Y227" i="1"/>
  <c r="M228" i="1"/>
  <c r="O228" i="1"/>
  <c r="N228" i="1" s="1"/>
  <c r="P228" i="1"/>
  <c r="Q228" i="1"/>
  <c r="V228" i="1"/>
  <c r="W228" i="1" s="1"/>
  <c r="X228" i="1"/>
  <c r="Y228" i="1"/>
  <c r="M229" i="1"/>
  <c r="O229" i="1"/>
  <c r="N229" i="1" s="1"/>
  <c r="P229" i="1"/>
  <c r="Q229" i="1"/>
  <c r="V229" i="1"/>
  <c r="W229" i="1" s="1"/>
  <c r="X229" i="1"/>
  <c r="Y229" i="1"/>
  <c r="M230" i="1"/>
  <c r="O230" i="1"/>
  <c r="N230" i="1" s="1"/>
  <c r="P230" i="1"/>
  <c r="Q230" i="1"/>
  <c r="V230" i="1"/>
  <c r="W230" i="1" s="1"/>
  <c r="X230" i="1"/>
  <c r="Y230" i="1"/>
  <c r="M231" i="1"/>
  <c r="O231" i="1"/>
  <c r="N231" i="1" s="1"/>
  <c r="P231" i="1"/>
  <c r="Q231" i="1"/>
  <c r="V231" i="1"/>
  <c r="W231" i="1" s="1"/>
  <c r="X231" i="1"/>
  <c r="Y231" i="1"/>
  <c r="M232" i="1"/>
  <c r="O232" i="1"/>
  <c r="N232" i="1" s="1"/>
  <c r="P232" i="1"/>
  <c r="Q232" i="1"/>
  <c r="V232" i="1"/>
  <c r="W232" i="1" s="1"/>
  <c r="X232" i="1"/>
  <c r="Y232" i="1"/>
  <c r="M233" i="1"/>
  <c r="O233" i="1"/>
  <c r="N233" i="1" s="1"/>
  <c r="P233" i="1"/>
  <c r="Q233" i="1"/>
  <c r="V233" i="1"/>
  <c r="W233" i="1" s="1"/>
  <c r="X233" i="1"/>
  <c r="Y233" i="1"/>
  <c r="M234" i="1"/>
  <c r="O234" i="1"/>
  <c r="N234" i="1" s="1"/>
  <c r="P234" i="1"/>
  <c r="Q234" i="1"/>
  <c r="V234" i="1"/>
  <c r="W234" i="1" s="1"/>
  <c r="X234" i="1"/>
  <c r="Y234" i="1"/>
  <c r="M235" i="1"/>
  <c r="O235" i="1"/>
  <c r="N235" i="1" s="1"/>
  <c r="P235" i="1"/>
  <c r="Q235" i="1"/>
  <c r="V235" i="1"/>
  <c r="W235" i="1" s="1"/>
  <c r="X235" i="1"/>
  <c r="Y235" i="1"/>
  <c r="M236" i="1"/>
  <c r="O236" i="1"/>
  <c r="N236" i="1" s="1"/>
  <c r="P236" i="1"/>
  <c r="Q236" i="1"/>
  <c r="V236" i="1"/>
  <c r="W236" i="1" s="1"/>
  <c r="X236" i="1"/>
  <c r="Y236" i="1"/>
  <c r="M237" i="1"/>
  <c r="O237" i="1"/>
  <c r="N237" i="1" s="1"/>
  <c r="P237" i="1"/>
  <c r="Q237" i="1"/>
  <c r="V237" i="1"/>
  <c r="W237" i="1" s="1"/>
  <c r="X237" i="1"/>
  <c r="Y237" i="1"/>
  <c r="M238" i="1"/>
  <c r="O238" i="1"/>
  <c r="N238" i="1" s="1"/>
  <c r="P238" i="1"/>
  <c r="Q238" i="1"/>
  <c r="V238" i="1"/>
  <c r="W238" i="1" s="1"/>
  <c r="X238" i="1"/>
  <c r="Y238" i="1"/>
  <c r="M239" i="1"/>
  <c r="O239" i="1"/>
  <c r="N239" i="1" s="1"/>
  <c r="P239" i="1"/>
  <c r="Q239" i="1"/>
  <c r="V239" i="1"/>
  <c r="W239" i="1" s="1"/>
  <c r="X239" i="1"/>
  <c r="Y239" i="1"/>
  <c r="M240" i="1"/>
  <c r="O240" i="1"/>
  <c r="N240" i="1" s="1"/>
  <c r="P240" i="1"/>
  <c r="Q240" i="1"/>
  <c r="V240" i="1"/>
  <c r="W240" i="1" s="1"/>
  <c r="X240" i="1"/>
  <c r="Y240" i="1"/>
  <c r="M241" i="1"/>
  <c r="O241" i="1"/>
  <c r="N241" i="1" s="1"/>
  <c r="P241" i="1"/>
  <c r="Q241" i="1"/>
  <c r="V241" i="1"/>
  <c r="W241" i="1" s="1"/>
  <c r="X241" i="1"/>
  <c r="Y241" i="1"/>
  <c r="M242" i="1"/>
  <c r="O242" i="1"/>
  <c r="N242" i="1" s="1"/>
  <c r="P242" i="1"/>
  <c r="Q242" i="1"/>
  <c r="V242" i="1"/>
  <c r="W242" i="1" s="1"/>
  <c r="X242" i="1"/>
  <c r="Y242" i="1"/>
  <c r="M243" i="1"/>
  <c r="O243" i="1"/>
  <c r="N243" i="1" s="1"/>
  <c r="P243" i="1"/>
  <c r="Q243" i="1"/>
  <c r="V243" i="1"/>
  <c r="W243" i="1" s="1"/>
  <c r="X243" i="1"/>
  <c r="Y243" i="1"/>
  <c r="M244" i="1"/>
  <c r="O244" i="1"/>
  <c r="N244" i="1" s="1"/>
  <c r="P244" i="1"/>
  <c r="Q244" i="1"/>
  <c r="V244" i="1"/>
  <c r="W244" i="1" s="1"/>
  <c r="X244" i="1"/>
  <c r="Y244" i="1"/>
  <c r="M245" i="1"/>
  <c r="O245" i="1"/>
  <c r="N245" i="1" s="1"/>
  <c r="P245" i="1"/>
  <c r="Q245" i="1"/>
  <c r="V245" i="1"/>
  <c r="W245" i="1" s="1"/>
  <c r="X245" i="1"/>
  <c r="Y245" i="1"/>
  <c r="M246" i="1"/>
  <c r="O246" i="1"/>
  <c r="N246" i="1" s="1"/>
  <c r="P246" i="1"/>
  <c r="Q246" i="1"/>
  <c r="V246" i="1"/>
  <c r="W246" i="1" s="1"/>
  <c r="X246" i="1"/>
  <c r="Y246" i="1"/>
  <c r="M247" i="1"/>
  <c r="O247" i="1"/>
  <c r="N247" i="1" s="1"/>
  <c r="P247" i="1"/>
  <c r="Q247" i="1"/>
  <c r="V247" i="1"/>
  <c r="W247" i="1" s="1"/>
  <c r="X247" i="1"/>
  <c r="Y247" i="1"/>
  <c r="M248" i="1"/>
  <c r="O248" i="1"/>
  <c r="N248" i="1" s="1"/>
  <c r="P248" i="1"/>
  <c r="Q248" i="1"/>
  <c r="V248" i="1"/>
  <c r="W248" i="1" s="1"/>
  <c r="X248" i="1"/>
  <c r="Y248" i="1"/>
  <c r="M249" i="1"/>
  <c r="O249" i="1"/>
  <c r="N249" i="1" s="1"/>
  <c r="P249" i="1"/>
  <c r="Q249" i="1"/>
  <c r="V249" i="1"/>
  <c r="W249" i="1" s="1"/>
  <c r="X249" i="1"/>
  <c r="Y249" i="1"/>
  <c r="M250" i="1"/>
  <c r="O250" i="1"/>
  <c r="N250" i="1" s="1"/>
  <c r="P250" i="1"/>
  <c r="Q250" i="1"/>
  <c r="V250" i="1"/>
  <c r="W250" i="1" s="1"/>
  <c r="X250" i="1"/>
  <c r="Y250" i="1"/>
  <c r="M251" i="1"/>
  <c r="O251" i="1"/>
  <c r="N251" i="1" s="1"/>
  <c r="P251" i="1"/>
  <c r="Q251" i="1"/>
  <c r="V251" i="1"/>
  <c r="W251" i="1" s="1"/>
  <c r="X251" i="1"/>
  <c r="Y251" i="1"/>
  <c r="M252" i="1"/>
  <c r="O252" i="1"/>
  <c r="N252" i="1" s="1"/>
  <c r="P252" i="1"/>
  <c r="Q252" i="1"/>
  <c r="V252" i="1"/>
  <c r="W252" i="1" s="1"/>
  <c r="X252" i="1"/>
  <c r="Y252" i="1"/>
  <c r="M253" i="1"/>
  <c r="O253" i="1"/>
  <c r="N253" i="1" s="1"/>
  <c r="P253" i="1"/>
  <c r="Q253" i="1"/>
  <c r="V253" i="1"/>
  <c r="W253" i="1" s="1"/>
  <c r="X253" i="1"/>
  <c r="Y253" i="1"/>
  <c r="M254" i="1"/>
  <c r="O254" i="1"/>
  <c r="N254" i="1" s="1"/>
  <c r="P254" i="1"/>
  <c r="Q254" i="1"/>
  <c r="V254" i="1"/>
  <c r="W254" i="1" s="1"/>
  <c r="X254" i="1"/>
  <c r="Y254" i="1"/>
  <c r="M255" i="1"/>
  <c r="O255" i="1"/>
  <c r="N255" i="1" s="1"/>
  <c r="P255" i="1"/>
  <c r="Q255" i="1"/>
  <c r="V255" i="1"/>
  <c r="W255" i="1" s="1"/>
  <c r="X255" i="1"/>
  <c r="Y255" i="1"/>
  <c r="M256" i="1"/>
  <c r="O256" i="1"/>
  <c r="N256" i="1" s="1"/>
  <c r="P256" i="1"/>
  <c r="Q256" i="1"/>
  <c r="V256" i="1"/>
  <c r="W256" i="1" s="1"/>
  <c r="X256" i="1"/>
  <c r="Y256" i="1"/>
  <c r="M257" i="1"/>
  <c r="O257" i="1"/>
  <c r="N257" i="1" s="1"/>
  <c r="P257" i="1"/>
  <c r="Q257" i="1"/>
  <c r="V257" i="1"/>
  <c r="W257" i="1" s="1"/>
  <c r="X257" i="1"/>
  <c r="Y257" i="1"/>
  <c r="M258" i="1"/>
  <c r="O258" i="1"/>
  <c r="N258" i="1" s="1"/>
  <c r="P258" i="1"/>
  <c r="Q258" i="1"/>
  <c r="V258" i="1"/>
  <c r="W258" i="1" s="1"/>
  <c r="X258" i="1"/>
  <c r="Y258" i="1"/>
  <c r="M259" i="1"/>
  <c r="O259" i="1"/>
  <c r="N259" i="1" s="1"/>
  <c r="P259" i="1"/>
  <c r="Q259" i="1"/>
  <c r="V259" i="1"/>
  <c r="W259" i="1" s="1"/>
  <c r="X259" i="1"/>
  <c r="Y259" i="1"/>
  <c r="M260" i="1"/>
  <c r="O260" i="1"/>
  <c r="N260" i="1" s="1"/>
  <c r="P260" i="1"/>
  <c r="Q260" i="1"/>
  <c r="V260" i="1"/>
  <c r="W260" i="1" s="1"/>
  <c r="X260" i="1"/>
  <c r="Y260" i="1"/>
  <c r="M261" i="1"/>
  <c r="O261" i="1"/>
  <c r="N261" i="1" s="1"/>
  <c r="P261" i="1"/>
  <c r="Q261" i="1"/>
  <c r="V261" i="1"/>
  <c r="W261" i="1" s="1"/>
  <c r="X261" i="1"/>
  <c r="Y261" i="1"/>
  <c r="M262" i="1"/>
  <c r="O262" i="1"/>
  <c r="N262" i="1" s="1"/>
  <c r="P262" i="1"/>
  <c r="Q262" i="1"/>
  <c r="V262" i="1"/>
  <c r="W262" i="1" s="1"/>
  <c r="X262" i="1"/>
  <c r="Y262" i="1"/>
  <c r="M263" i="1"/>
  <c r="O263" i="1"/>
  <c r="N263" i="1" s="1"/>
  <c r="P263" i="1"/>
  <c r="Q263" i="1"/>
  <c r="V263" i="1"/>
  <c r="W263" i="1" s="1"/>
  <c r="X263" i="1"/>
  <c r="Y263" i="1"/>
  <c r="M264" i="1"/>
  <c r="O264" i="1"/>
  <c r="N264" i="1" s="1"/>
  <c r="P264" i="1"/>
  <c r="Q264" i="1"/>
  <c r="V264" i="1"/>
  <c r="W264" i="1" s="1"/>
  <c r="X264" i="1"/>
  <c r="Y264" i="1"/>
  <c r="M265" i="1"/>
  <c r="O265" i="1"/>
  <c r="N265" i="1" s="1"/>
  <c r="P265" i="1"/>
  <c r="Q265" i="1"/>
  <c r="V265" i="1"/>
  <c r="W265" i="1" s="1"/>
  <c r="X265" i="1"/>
  <c r="Y265" i="1"/>
  <c r="M266" i="1"/>
  <c r="O266" i="1"/>
  <c r="N266" i="1" s="1"/>
  <c r="P266" i="1"/>
  <c r="Q266" i="1"/>
  <c r="V266" i="1"/>
  <c r="W266" i="1" s="1"/>
  <c r="X266" i="1"/>
  <c r="Y266" i="1"/>
  <c r="M267" i="1"/>
  <c r="O267" i="1"/>
  <c r="N267" i="1" s="1"/>
  <c r="P267" i="1"/>
  <c r="Q267" i="1"/>
  <c r="V267" i="1"/>
  <c r="W267" i="1" s="1"/>
  <c r="X267" i="1"/>
  <c r="Y267" i="1"/>
  <c r="M268" i="1"/>
  <c r="O268" i="1"/>
  <c r="N268" i="1" s="1"/>
  <c r="P268" i="1"/>
  <c r="Q268" i="1"/>
  <c r="V268" i="1"/>
  <c r="W268" i="1" s="1"/>
  <c r="X268" i="1"/>
  <c r="Y268" i="1"/>
  <c r="M269" i="1"/>
  <c r="O269" i="1"/>
  <c r="N269" i="1" s="1"/>
  <c r="P269" i="1"/>
  <c r="Q269" i="1"/>
  <c r="V269" i="1"/>
  <c r="W269" i="1" s="1"/>
  <c r="X269" i="1"/>
  <c r="Y269" i="1"/>
  <c r="M270" i="1"/>
  <c r="O270" i="1"/>
  <c r="N270" i="1" s="1"/>
  <c r="P270" i="1"/>
  <c r="Q270" i="1"/>
  <c r="V270" i="1"/>
  <c r="W270" i="1" s="1"/>
  <c r="X270" i="1"/>
  <c r="Y270" i="1"/>
  <c r="M271" i="1"/>
  <c r="O271" i="1"/>
  <c r="N271" i="1" s="1"/>
  <c r="P271" i="1"/>
  <c r="Q271" i="1"/>
  <c r="V271" i="1"/>
  <c r="W271" i="1" s="1"/>
  <c r="X271" i="1"/>
  <c r="Y271" i="1"/>
  <c r="M272" i="1"/>
  <c r="O272" i="1"/>
  <c r="N272" i="1" s="1"/>
  <c r="P272" i="1"/>
  <c r="Q272" i="1"/>
  <c r="V272" i="1"/>
  <c r="W272" i="1" s="1"/>
  <c r="X272" i="1"/>
  <c r="Y272" i="1"/>
  <c r="M273" i="1"/>
  <c r="O273" i="1"/>
  <c r="N273" i="1" s="1"/>
  <c r="P273" i="1"/>
  <c r="Q273" i="1"/>
  <c r="V273" i="1"/>
  <c r="W273" i="1" s="1"/>
  <c r="X273" i="1"/>
  <c r="Y273" i="1"/>
  <c r="M274" i="1"/>
  <c r="O274" i="1"/>
  <c r="N274" i="1" s="1"/>
  <c r="P274" i="1"/>
  <c r="Q274" i="1"/>
  <c r="V274" i="1"/>
  <c r="W274" i="1" s="1"/>
  <c r="X274" i="1"/>
  <c r="Y274" i="1"/>
  <c r="M275" i="1"/>
  <c r="O275" i="1"/>
  <c r="N275" i="1" s="1"/>
  <c r="P275" i="1"/>
  <c r="Q275" i="1"/>
  <c r="V275" i="1"/>
  <c r="W275" i="1" s="1"/>
  <c r="X275" i="1"/>
  <c r="Y275" i="1"/>
  <c r="M276" i="1"/>
  <c r="O276" i="1"/>
  <c r="N276" i="1" s="1"/>
  <c r="P276" i="1"/>
  <c r="Q276" i="1"/>
  <c r="V276" i="1"/>
  <c r="W276" i="1" s="1"/>
  <c r="X276" i="1"/>
  <c r="Y276" i="1"/>
  <c r="M277" i="1"/>
  <c r="O277" i="1"/>
  <c r="N277" i="1" s="1"/>
  <c r="P277" i="1"/>
  <c r="Q277" i="1"/>
  <c r="V277" i="1"/>
  <c r="W277" i="1" s="1"/>
  <c r="X277" i="1"/>
  <c r="Y277" i="1"/>
  <c r="M278" i="1"/>
  <c r="O278" i="1"/>
  <c r="N278" i="1" s="1"/>
  <c r="P278" i="1"/>
  <c r="Q278" i="1"/>
  <c r="V278" i="1"/>
  <c r="W278" i="1" s="1"/>
  <c r="X278" i="1"/>
  <c r="Y278" i="1"/>
  <c r="M279" i="1"/>
  <c r="O279" i="1"/>
  <c r="N279" i="1" s="1"/>
  <c r="P279" i="1"/>
  <c r="Q279" i="1"/>
  <c r="V279" i="1"/>
  <c r="W279" i="1" s="1"/>
  <c r="X279" i="1"/>
  <c r="Y279" i="1"/>
  <c r="M280" i="1"/>
  <c r="O280" i="1"/>
  <c r="N280" i="1" s="1"/>
  <c r="P280" i="1"/>
  <c r="Q280" i="1"/>
  <c r="V280" i="1"/>
  <c r="W280" i="1" s="1"/>
  <c r="X280" i="1"/>
  <c r="Y280" i="1"/>
  <c r="M281" i="1"/>
  <c r="O281" i="1"/>
  <c r="N281" i="1" s="1"/>
  <c r="P281" i="1"/>
  <c r="Q281" i="1"/>
  <c r="V281" i="1"/>
  <c r="W281" i="1" s="1"/>
  <c r="X281" i="1"/>
  <c r="Y281" i="1"/>
  <c r="M282" i="1"/>
  <c r="O282" i="1"/>
  <c r="N282" i="1" s="1"/>
  <c r="P282" i="1"/>
  <c r="Q282" i="1"/>
  <c r="V282" i="1"/>
  <c r="W282" i="1" s="1"/>
  <c r="X282" i="1"/>
  <c r="Y282" i="1"/>
  <c r="M283" i="1"/>
  <c r="O283" i="1"/>
  <c r="N283" i="1" s="1"/>
  <c r="P283" i="1"/>
  <c r="Q283" i="1"/>
  <c r="V283" i="1"/>
  <c r="W283" i="1" s="1"/>
  <c r="X283" i="1"/>
  <c r="Y283" i="1"/>
  <c r="M284" i="1"/>
  <c r="O284" i="1"/>
  <c r="N284" i="1" s="1"/>
  <c r="P284" i="1"/>
  <c r="Q284" i="1"/>
  <c r="V284" i="1"/>
  <c r="W284" i="1" s="1"/>
  <c r="X284" i="1"/>
  <c r="Y284" i="1"/>
  <c r="M285" i="1"/>
  <c r="O285" i="1"/>
  <c r="N285" i="1" s="1"/>
  <c r="P285" i="1"/>
  <c r="Q285" i="1"/>
  <c r="V285" i="1"/>
  <c r="W285" i="1" s="1"/>
  <c r="X285" i="1"/>
  <c r="Y285" i="1"/>
  <c r="M286" i="1"/>
  <c r="O286" i="1"/>
  <c r="N286" i="1" s="1"/>
  <c r="P286" i="1"/>
  <c r="Q286" i="1"/>
  <c r="V286" i="1"/>
  <c r="W286" i="1" s="1"/>
  <c r="X286" i="1"/>
  <c r="Y286" i="1"/>
  <c r="M287" i="1"/>
  <c r="O287" i="1"/>
  <c r="N287" i="1" s="1"/>
  <c r="P287" i="1"/>
  <c r="Q287" i="1"/>
  <c r="V287" i="1"/>
  <c r="W287" i="1" s="1"/>
  <c r="X287" i="1"/>
  <c r="Y287" i="1"/>
  <c r="M288" i="1"/>
  <c r="O288" i="1"/>
  <c r="N288" i="1" s="1"/>
  <c r="P288" i="1"/>
  <c r="Q288" i="1"/>
  <c r="V288" i="1"/>
  <c r="W288" i="1" s="1"/>
  <c r="X288" i="1"/>
  <c r="Y288" i="1"/>
  <c r="M289" i="1"/>
  <c r="O289" i="1"/>
  <c r="N289" i="1" s="1"/>
  <c r="P289" i="1"/>
  <c r="Q289" i="1"/>
  <c r="V289" i="1"/>
  <c r="W289" i="1" s="1"/>
  <c r="X289" i="1"/>
  <c r="Y289" i="1"/>
  <c r="M290" i="1"/>
  <c r="O290" i="1"/>
  <c r="N290" i="1" s="1"/>
  <c r="P290" i="1"/>
  <c r="Q290" i="1"/>
  <c r="V290" i="1"/>
  <c r="W290" i="1" s="1"/>
  <c r="X290" i="1"/>
  <c r="Y290" i="1"/>
  <c r="M291" i="1"/>
  <c r="O291" i="1"/>
  <c r="N291" i="1" s="1"/>
  <c r="P291" i="1"/>
  <c r="Q291" i="1"/>
  <c r="V291" i="1"/>
  <c r="W291" i="1" s="1"/>
  <c r="X291" i="1"/>
  <c r="Y291" i="1"/>
  <c r="M292" i="1"/>
  <c r="O292" i="1"/>
  <c r="N292" i="1" s="1"/>
  <c r="P292" i="1"/>
  <c r="Q292" i="1"/>
  <c r="V292" i="1"/>
  <c r="W292" i="1" s="1"/>
  <c r="X292" i="1"/>
  <c r="Y292" i="1"/>
  <c r="M293" i="1"/>
  <c r="O293" i="1"/>
  <c r="N293" i="1" s="1"/>
  <c r="P293" i="1"/>
  <c r="Q293" i="1"/>
  <c r="V293" i="1"/>
  <c r="W293" i="1" s="1"/>
  <c r="X293" i="1"/>
  <c r="Y293" i="1"/>
  <c r="M294" i="1"/>
  <c r="O294" i="1"/>
  <c r="N294" i="1" s="1"/>
  <c r="P294" i="1"/>
  <c r="Q294" i="1"/>
  <c r="V294" i="1"/>
  <c r="W294" i="1" s="1"/>
  <c r="X294" i="1"/>
  <c r="Y294" i="1"/>
  <c r="M295" i="1"/>
  <c r="O295" i="1"/>
  <c r="N295" i="1" s="1"/>
  <c r="P295" i="1"/>
  <c r="Q295" i="1"/>
  <c r="V295" i="1"/>
  <c r="W295" i="1" s="1"/>
  <c r="X295" i="1"/>
  <c r="Y295" i="1"/>
  <c r="M296" i="1"/>
  <c r="O296" i="1"/>
  <c r="N296" i="1" s="1"/>
  <c r="P296" i="1"/>
  <c r="Q296" i="1"/>
  <c r="V296" i="1"/>
  <c r="W296" i="1" s="1"/>
  <c r="X296" i="1"/>
  <c r="Y296" i="1"/>
  <c r="M297" i="1"/>
  <c r="O297" i="1"/>
  <c r="N297" i="1" s="1"/>
  <c r="P297" i="1"/>
  <c r="Q297" i="1"/>
  <c r="V297" i="1"/>
  <c r="W297" i="1" s="1"/>
  <c r="X297" i="1"/>
  <c r="Y297" i="1"/>
  <c r="M298" i="1"/>
  <c r="O298" i="1"/>
  <c r="N298" i="1" s="1"/>
  <c r="P298" i="1"/>
  <c r="Q298" i="1"/>
  <c r="V298" i="1"/>
  <c r="W298" i="1" s="1"/>
  <c r="X298" i="1"/>
  <c r="Y298" i="1"/>
  <c r="M299" i="1"/>
  <c r="O299" i="1"/>
  <c r="N299" i="1" s="1"/>
  <c r="P299" i="1"/>
  <c r="Q299" i="1"/>
  <c r="V299" i="1"/>
  <c r="W299" i="1" s="1"/>
  <c r="X299" i="1"/>
  <c r="Y299" i="1"/>
  <c r="M300" i="1"/>
  <c r="O300" i="1"/>
  <c r="N300" i="1" s="1"/>
  <c r="P300" i="1"/>
  <c r="Q300" i="1"/>
  <c r="V300" i="1"/>
  <c r="W300" i="1" s="1"/>
  <c r="X300" i="1"/>
  <c r="Y300" i="1"/>
  <c r="M301" i="1"/>
  <c r="O301" i="1"/>
  <c r="N301" i="1" s="1"/>
  <c r="P301" i="1"/>
  <c r="Q301" i="1"/>
  <c r="V301" i="1"/>
  <c r="W301" i="1" s="1"/>
  <c r="X301" i="1"/>
  <c r="Y301" i="1"/>
  <c r="M302" i="1"/>
  <c r="O302" i="1"/>
  <c r="N302" i="1" s="1"/>
  <c r="P302" i="1"/>
  <c r="Q302" i="1"/>
  <c r="V302" i="1"/>
  <c r="W302" i="1" s="1"/>
  <c r="X302" i="1"/>
  <c r="Y302" i="1"/>
  <c r="M303" i="1"/>
  <c r="O303" i="1"/>
  <c r="N303" i="1" s="1"/>
  <c r="P303" i="1"/>
  <c r="Q303" i="1"/>
  <c r="V303" i="1"/>
  <c r="W303" i="1" s="1"/>
  <c r="X303" i="1"/>
  <c r="Y303" i="1"/>
  <c r="M304" i="1"/>
  <c r="O304" i="1"/>
  <c r="N304" i="1" s="1"/>
  <c r="P304" i="1"/>
  <c r="Q304" i="1"/>
  <c r="V304" i="1"/>
  <c r="W304" i="1" s="1"/>
  <c r="X304" i="1"/>
  <c r="Y304" i="1"/>
  <c r="M305" i="1"/>
  <c r="O305" i="1"/>
  <c r="N305" i="1" s="1"/>
  <c r="P305" i="1"/>
  <c r="Q305" i="1"/>
  <c r="V305" i="1"/>
  <c r="W305" i="1" s="1"/>
  <c r="X305" i="1"/>
  <c r="Y305" i="1"/>
  <c r="M306" i="1"/>
  <c r="O306" i="1"/>
  <c r="N306" i="1" s="1"/>
  <c r="P306" i="1"/>
  <c r="Q306" i="1"/>
  <c r="V306" i="1"/>
  <c r="W306" i="1" s="1"/>
  <c r="X306" i="1"/>
  <c r="Y306" i="1"/>
  <c r="M307" i="1"/>
  <c r="O307" i="1"/>
  <c r="N307" i="1" s="1"/>
  <c r="P307" i="1"/>
  <c r="Q307" i="1"/>
  <c r="V307" i="1"/>
  <c r="W307" i="1" s="1"/>
  <c r="X307" i="1"/>
  <c r="Y307" i="1"/>
  <c r="M308" i="1"/>
  <c r="O308" i="1"/>
  <c r="N308" i="1" s="1"/>
  <c r="P308" i="1"/>
  <c r="Q308" i="1"/>
  <c r="V308" i="1"/>
  <c r="W308" i="1" s="1"/>
  <c r="X308" i="1"/>
  <c r="Y308" i="1"/>
  <c r="M309" i="1"/>
  <c r="O309" i="1"/>
  <c r="N309" i="1" s="1"/>
  <c r="P309" i="1"/>
  <c r="Q309" i="1"/>
  <c r="V309" i="1"/>
  <c r="W309" i="1" s="1"/>
  <c r="X309" i="1"/>
  <c r="Y309" i="1"/>
  <c r="M310" i="1"/>
  <c r="O310" i="1"/>
  <c r="N310" i="1" s="1"/>
  <c r="P310" i="1"/>
  <c r="Q310" i="1"/>
  <c r="V310" i="1"/>
  <c r="W310" i="1" s="1"/>
  <c r="X310" i="1"/>
  <c r="Y310" i="1"/>
  <c r="M311" i="1"/>
  <c r="O311" i="1"/>
  <c r="N311" i="1" s="1"/>
  <c r="P311" i="1"/>
  <c r="Q311" i="1"/>
  <c r="V311" i="1"/>
  <c r="W311" i="1" s="1"/>
  <c r="X311" i="1"/>
  <c r="Y311" i="1"/>
  <c r="M312" i="1"/>
  <c r="O312" i="1"/>
  <c r="N312" i="1" s="1"/>
  <c r="P312" i="1"/>
  <c r="Q312" i="1"/>
  <c r="V312" i="1"/>
  <c r="W312" i="1" s="1"/>
  <c r="X312" i="1"/>
  <c r="Y312" i="1"/>
  <c r="M313" i="1"/>
  <c r="O313" i="1"/>
  <c r="N313" i="1" s="1"/>
  <c r="P313" i="1"/>
  <c r="Q313" i="1"/>
  <c r="V313" i="1"/>
  <c r="W313" i="1" s="1"/>
  <c r="X313" i="1"/>
  <c r="Y313" i="1"/>
  <c r="M314" i="1"/>
  <c r="O314" i="1"/>
  <c r="N314" i="1" s="1"/>
  <c r="P314" i="1"/>
  <c r="Q314" i="1"/>
  <c r="V314" i="1"/>
  <c r="W314" i="1" s="1"/>
  <c r="X314" i="1"/>
  <c r="Y314" i="1"/>
  <c r="M315" i="1"/>
  <c r="O315" i="1"/>
  <c r="N315" i="1" s="1"/>
  <c r="P315" i="1"/>
  <c r="Q315" i="1"/>
  <c r="V315" i="1"/>
  <c r="W315" i="1" s="1"/>
  <c r="X315" i="1"/>
  <c r="Y315" i="1"/>
  <c r="M316" i="1"/>
  <c r="O316" i="1"/>
  <c r="N316" i="1" s="1"/>
  <c r="P316" i="1"/>
  <c r="Q316" i="1"/>
  <c r="V316" i="1"/>
  <c r="W316" i="1" s="1"/>
  <c r="X316" i="1"/>
  <c r="Y316" i="1"/>
  <c r="M317" i="1"/>
  <c r="O317" i="1"/>
  <c r="N317" i="1" s="1"/>
  <c r="P317" i="1"/>
  <c r="Q317" i="1"/>
  <c r="V317" i="1"/>
  <c r="W317" i="1" s="1"/>
  <c r="X317" i="1"/>
  <c r="Y317" i="1"/>
  <c r="Q186" i="1"/>
  <c r="V186" i="1"/>
  <c r="W186" i="1" s="1"/>
  <c r="X186" i="1"/>
  <c r="Y186" i="1"/>
  <c r="Q187" i="1"/>
  <c r="V187" i="1"/>
  <c r="W187" i="1" s="1"/>
  <c r="X187" i="1"/>
  <c r="Y187" i="1"/>
  <c r="M187" i="1"/>
  <c r="O187" i="1"/>
  <c r="N187" i="1" s="1"/>
  <c r="P187" i="1"/>
  <c r="M186" i="1"/>
  <c r="O186" i="1"/>
  <c r="N186" i="1" s="1"/>
  <c r="P186" i="1"/>
  <c r="Y60" i="1" l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V122" i="1"/>
  <c r="W122" i="1" s="1"/>
  <c r="Q122" i="1"/>
  <c r="P122" i="1"/>
  <c r="O122" i="1"/>
  <c r="N122" i="1" s="1"/>
  <c r="M122" i="1"/>
  <c r="V121" i="1"/>
  <c r="W121" i="1" s="1"/>
  <c r="Q121" i="1"/>
  <c r="P121" i="1"/>
  <c r="O121" i="1"/>
  <c r="N121" i="1" s="1"/>
  <c r="M121" i="1"/>
  <c r="V120" i="1"/>
  <c r="W120" i="1" s="1"/>
  <c r="Q120" i="1"/>
  <c r="P120" i="1"/>
  <c r="O120" i="1"/>
  <c r="N120" i="1" s="1"/>
  <c r="M120" i="1"/>
  <c r="V119" i="1"/>
  <c r="W119" i="1" s="1"/>
  <c r="Q119" i="1"/>
  <c r="P119" i="1"/>
  <c r="O119" i="1"/>
  <c r="N119" i="1" s="1"/>
  <c r="M119" i="1"/>
  <c r="V118" i="1"/>
  <c r="W118" i="1" s="1"/>
  <c r="Q118" i="1"/>
  <c r="P118" i="1"/>
  <c r="O118" i="1"/>
  <c r="N118" i="1" s="1"/>
  <c r="M118" i="1"/>
  <c r="V117" i="1"/>
  <c r="W117" i="1" s="1"/>
  <c r="Q117" i="1"/>
  <c r="P117" i="1"/>
  <c r="O117" i="1"/>
  <c r="N117" i="1" s="1"/>
  <c r="M117" i="1"/>
  <c r="V116" i="1"/>
  <c r="W116" i="1" s="1"/>
  <c r="Q116" i="1"/>
  <c r="P116" i="1"/>
  <c r="O116" i="1"/>
  <c r="N116" i="1" s="1"/>
  <c r="M116" i="1"/>
  <c r="V115" i="1"/>
  <c r="W115" i="1" s="1"/>
  <c r="Q115" i="1"/>
  <c r="P115" i="1"/>
  <c r="O115" i="1"/>
  <c r="N115" i="1" s="1"/>
  <c r="M115" i="1"/>
  <c r="V114" i="1"/>
  <c r="W114" i="1" s="1"/>
  <c r="Q114" i="1"/>
  <c r="P114" i="1"/>
  <c r="O114" i="1"/>
  <c r="N114" i="1" s="1"/>
  <c r="M114" i="1"/>
  <c r="V113" i="1"/>
  <c r="W113" i="1" s="1"/>
  <c r="Q113" i="1"/>
  <c r="P113" i="1"/>
  <c r="O113" i="1"/>
  <c r="N113" i="1" s="1"/>
  <c r="M113" i="1"/>
  <c r="V112" i="1"/>
  <c r="W112" i="1" s="1"/>
  <c r="Q112" i="1"/>
  <c r="P112" i="1"/>
  <c r="O112" i="1"/>
  <c r="N112" i="1" s="1"/>
  <c r="M112" i="1"/>
  <c r="V111" i="1"/>
  <c r="W111" i="1" s="1"/>
  <c r="Q111" i="1"/>
  <c r="P111" i="1"/>
  <c r="O111" i="1"/>
  <c r="N111" i="1" s="1"/>
  <c r="M111" i="1"/>
  <c r="V110" i="1"/>
  <c r="W110" i="1" s="1"/>
  <c r="Q110" i="1"/>
  <c r="P110" i="1"/>
  <c r="O110" i="1"/>
  <c r="N110" i="1" s="1"/>
  <c r="M110" i="1"/>
  <c r="V109" i="1"/>
  <c r="W109" i="1" s="1"/>
  <c r="Q109" i="1"/>
  <c r="P109" i="1"/>
  <c r="O109" i="1"/>
  <c r="N109" i="1" s="1"/>
  <c r="M109" i="1"/>
  <c r="V108" i="1"/>
  <c r="W108" i="1" s="1"/>
  <c r="Q108" i="1"/>
  <c r="P108" i="1"/>
  <c r="O108" i="1"/>
  <c r="N108" i="1" s="1"/>
  <c r="M108" i="1"/>
  <c r="V107" i="1"/>
  <c r="W107" i="1" s="1"/>
  <c r="Q107" i="1"/>
  <c r="P107" i="1"/>
  <c r="O107" i="1"/>
  <c r="N107" i="1" s="1"/>
  <c r="M107" i="1"/>
  <c r="V106" i="1"/>
  <c r="W106" i="1" s="1"/>
  <c r="Q106" i="1"/>
  <c r="P106" i="1"/>
  <c r="O106" i="1"/>
  <c r="N106" i="1" s="1"/>
  <c r="M106" i="1"/>
  <c r="V105" i="1"/>
  <c r="W105" i="1" s="1"/>
  <c r="Q105" i="1"/>
  <c r="P105" i="1"/>
  <c r="O105" i="1"/>
  <c r="N105" i="1" s="1"/>
  <c r="M105" i="1"/>
  <c r="V104" i="1"/>
  <c r="W104" i="1" s="1"/>
  <c r="Q104" i="1"/>
  <c r="P104" i="1"/>
  <c r="O104" i="1"/>
  <c r="N104" i="1" s="1"/>
  <c r="M104" i="1"/>
  <c r="V103" i="1"/>
  <c r="W103" i="1" s="1"/>
  <c r="Q103" i="1"/>
  <c r="P103" i="1"/>
  <c r="O103" i="1"/>
  <c r="N103" i="1" s="1"/>
  <c r="M103" i="1"/>
  <c r="V102" i="1"/>
  <c r="W102" i="1" s="1"/>
  <c r="Q102" i="1"/>
  <c r="P102" i="1"/>
  <c r="O102" i="1"/>
  <c r="N102" i="1" s="1"/>
  <c r="M102" i="1"/>
  <c r="V101" i="1"/>
  <c r="W101" i="1" s="1"/>
  <c r="Q101" i="1"/>
  <c r="P101" i="1"/>
  <c r="O101" i="1"/>
  <c r="N101" i="1" s="1"/>
  <c r="M101" i="1"/>
  <c r="V100" i="1"/>
  <c r="W100" i="1" s="1"/>
  <c r="Q100" i="1"/>
  <c r="P100" i="1"/>
  <c r="O100" i="1"/>
  <c r="N100" i="1" s="1"/>
  <c r="M100" i="1"/>
  <c r="V99" i="1"/>
  <c r="W99" i="1" s="1"/>
  <c r="Q99" i="1"/>
  <c r="P99" i="1"/>
  <c r="O99" i="1"/>
  <c r="N99" i="1" s="1"/>
  <c r="M99" i="1"/>
  <c r="V98" i="1"/>
  <c r="W98" i="1" s="1"/>
  <c r="Q98" i="1"/>
  <c r="P98" i="1"/>
  <c r="O98" i="1"/>
  <c r="N98" i="1" s="1"/>
  <c r="M98" i="1"/>
  <c r="V97" i="1"/>
  <c r="W97" i="1" s="1"/>
  <c r="Q97" i="1"/>
  <c r="P97" i="1"/>
  <c r="O97" i="1"/>
  <c r="N97" i="1" s="1"/>
  <c r="M97" i="1"/>
  <c r="V96" i="1"/>
  <c r="W96" i="1" s="1"/>
  <c r="Q96" i="1"/>
  <c r="P96" i="1"/>
  <c r="O96" i="1"/>
  <c r="N96" i="1" s="1"/>
  <c r="M96" i="1"/>
  <c r="V95" i="1"/>
  <c r="W95" i="1" s="1"/>
  <c r="Q95" i="1"/>
  <c r="P95" i="1"/>
  <c r="O95" i="1"/>
  <c r="N95" i="1" s="1"/>
  <c r="M95" i="1"/>
  <c r="V94" i="1"/>
  <c r="W94" i="1" s="1"/>
  <c r="Q94" i="1"/>
  <c r="P94" i="1"/>
  <c r="O94" i="1"/>
  <c r="N94" i="1" s="1"/>
  <c r="M94" i="1"/>
  <c r="V93" i="1"/>
  <c r="W93" i="1" s="1"/>
  <c r="Q93" i="1"/>
  <c r="P93" i="1"/>
  <c r="O93" i="1"/>
  <c r="N93" i="1" s="1"/>
  <c r="M93" i="1"/>
  <c r="V92" i="1"/>
  <c r="W92" i="1" s="1"/>
  <c r="Q92" i="1"/>
  <c r="P92" i="1"/>
  <c r="O92" i="1"/>
  <c r="N92" i="1" s="1"/>
  <c r="M92" i="1"/>
  <c r="V91" i="1"/>
  <c r="W91" i="1" s="1"/>
  <c r="Q91" i="1"/>
  <c r="P91" i="1"/>
  <c r="O91" i="1"/>
  <c r="N91" i="1" s="1"/>
  <c r="M91" i="1"/>
  <c r="V90" i="1"/>
  <c r="W90" i="1" s="1"/>
  <c r="Q90" i="1"/>
  <c r="P90" i="1"/>
  <c r="O90" i="1"/>
  <c r="N90" i="1" s="1"/>
  <c r="M90" i="1"/>
  <c r="V89" i="1"/>
  <c r="W89" i="1" s="1"/>
  <c r="Q89" i="1"/>
  <c r="P89" i="1"/>
  <c r="O89" i="1"/>
  <c r="N89" i="1" s="1"/>
  <c r="M89" i="1"/>
  <c r="V88" i="1"/>
  <c r="W88" i="1" s="1"/>
  <c r="Q88" i="1"/>
  <c r="P88" i="1"/>
  <c r="O88" i="1"/>
  <c r="N88" i="1" s="1"/>
  <c r="M88" i="1"/>
  <c r="V87" i="1"/>
  <c r="W87" i="1" s="1"/>
  <c r="Q87" i="1"/>
  <c r="P87" i="1"/>
  <c r="O87" i="1"/>
  <c r="N87" i="1" s="1"/>
  <c r="M87" i="1"/>
  <c r="V86" i="1"/>
  <c r="W86" i="1" s="1"/>
  <c r="Q86" i="1"/>
  <c r="P86" i="1"/>
  <c r="O86" i="1"/>
  <c r="N86" i="1" s="1"/>
  <c r="M86" i="1"/>
  <c r="V85" i="1"/>
  <c r="W85" i="1" s="1"/>
  <c r="Q85" i="1"/>
  <c r="P85" i="1"/>
  <c r="O85" i="1"/>
  <c r="N85" i="1" s="1"/>
  <c r="M85" i="1"/>
  <c r="V84" i="1"/>
  <c r="W84" i="1" s="1"/>
  <c r="Q84" i="1"/>
  <c r="P84" i="1"/>
  <c r="O84" i="1"/>
  <c r="N84" i="1" s="1"/>
  <c r="M84" i="1"/>
  <c r="V83" i="1"/>
  <c r="W83" i="1" s="1"/>
  <c r="Q83" i="1"/>
  <c r="P83" i="1"/>
  <c r="O83" i="1"/>
  <c r="N83" i="1" s="1"/>
  <c r="M83" i="1"/>
  <c r="V82" i="1"/>
  <c r="W82" i="1" s="1"/>
  <c r="Q82" i="1"/>
  <c r="P82" i="1"/>
  <c r="O82" i="1"/>
  <c r="N82" i="1" s="1"/>
  <c r="M82" i="1"/>
  <c r="V81" i="1"/>
  <c r="W81" i="1" s="1"/>
  <c r="Q81" i="1"/>
  <c r="P81" i="1"/>
  <c r="O81" i="1"/>
  <c r="N81" i="1" s="1"/>
  <c r="M81" i="1"/>
  <c r="V80" i="1"/>
  <c r="W80" i="1" s="1"/>
  <c r="Q80" i="1"/>
  <c r="P80" i="1"/>
  <c r="O80" i="1"/>
  <c r="N80" i="1" s="1"/>
  <c r="M80" i="1"/>
  <c r="V79" i="1"/>
  <c r="W79" i="1" s="1"/>
  <c r="Q79" i="1"/>
  <c r="P79" i="1"/>
  <c r="O79" i="1"/>
  <c r="N79" i="1" s="1"/>
  <c r="M79" i="1"/>
  <c r="V78" i="1"/>
  <c r="W78" i="1" s="1"/>
  <c r="Q78" i="1"/>
  <c r="P78" i="1"/>
  <c r="O78" i="1"/>
  <c r="N78" i="1" s="1"/>
  <c r="M78" i="1"/>
  <c r="V77" i="1"/>
  <c r="W77" i="1" s="1"/>
  <c r="Q77" i="1"/>
  <c r="P77" i="1"/>
  <c r="O77" i="1"/>
  <c r="N77" i="1" s="1"/>
  <c r="M77" i="1"/>
  <c r="V76" i="1"/>
  <c r="W76" i="1" s="1"/>
  <c r="Q76" i="1"/>
  <c r="P76" i="1"/>
  <c r="O76" i="1"/>
  <c r="N76" i="1" s="1"/>
  <c r="M76" i="1"/>
  <c r="V75" i="1"/>
  <c r="W75" i="1" s="1"/>
  <c r="Q75" i="1"/>
  <c r="P75" i="1"/>
  <c r="O75" i="1"/>
  <c r="N75" i="1" s="1"/>
  <c r="M75" i="1"/>
  <c r="V74" i="1"/>
  <c r="W74" i="1" s="1"/>
  <c r="Q74" i="1"/>
  <c r="P74" i="1"/>
  <c r="O74" i="1"/>
  <c r="N74" i="1" s="1"/>
  <c r="M74" i="1"/>
  <c r="V73" i="1"/>
  <c r="W73" i="1" s="1"/>
  <c r="Q73" i="1"/>
  <c r="P73" i="1"/>
  <c r="O73" i="1"/>
  <c r="N73" i="1" s="1"/>
  <c r="M73" i="1"/>
  <c r="V72" i="1"/>
  <c r="W72" i="1" s="1"/>
  <c r="Q72" i="1"/>
  <c r="P72" i="1"/>
  <c r="O72" i="1"/>
  <c r="N72" i="1" s="1"/>
  <c r="M72" i="1"/>
  <c r="V71" i="1"/>
  <c r="W71" i="1" s="1"/>
  <c r="Q71" i="1"/>
  <c r="P71" i="1"/>
  <c r="O71" i="1"/>
  <c r="N71" i="1" s="1"/>
  <c r="M71" i="1"/>
  <c r="V70" i="1"/>
  <c r="W70" i="1" s="1"/>
  <c r="Q70" i="1"/>
  <c r="P70" i="1"/>
  <c r="O70" i="1"/>
  <c r="N70" i="1" s="1"/>
  <c r="M70" i="1"/>
  <c r="V69" i="1"/>
  <c r="W69" i="1" s="1"/>
  <c r="Q69" i="1"/>
  <c r="P69" i="1"/>
  <c r="O69" i="1"/>
  <c r="N69" i="1" s="1"/>
  <c r="M69" i="1"/>
  <c r="V68" i="1"/>
  <c r="W68" i="1" s="1"/>
  <c r="Q68" i="1"/>
  <c r="P68" i="1"/>
  <c r="O68" i="1"/>
  <c r="N68" i="1" s="1"/>
  <c r="M68" i="1"/>
  <c r="V67" i="1"/>
  <c r="W67" i="1" s="1"/>
  <c r="Q67" i="1"/>
  <c r="P67" i="1"/>
  <c r="O67" i="1"/>
  <c r="N67" i="1" s="1"/>
  <c r="M67" i="1"/>
  <c r="V66" i="1"/>
  <c r="W66" i="1" s="1"/>
  <c r="Q66" i="1"/>
  <c r="P66" i="1"/>
  <c r="O66" i="1"/>
  <c r="N66" i="1" s="1"/>
  <c r="M66" i="1"/>
  <c r="V65" i="1"/>
  <c r="W65" i="1" s="1"/>
  <c r="Q65" i="1"/>
  <c r="P65" i="1"/>
  <c r="O65" i="1"/>
  <c r="N65" i="1" s="1"/>
  <c r="M65" i="1"/>
  <c r="V64" i="1"/>
  <c r="W64" i="1" s="1"/>
  <c r="Q64" i="1"/>
  <c r="P64" i="1"/>
  <c r="O64" i="1"/>
  <c r="N64" i="1" s="1"/>
  <c r="M64" i="1"/>
  <c r="V63" i="1"/>
  <c r="W63" i="1" s="1"/>
  <c r="Q63" i="1"/>
  <c r="P63" i="1"/>
  <c r="O63" i="1"/>
  <c r="N63" i="1" s="1"/>
  <c r="M63" i="1"/>
  <c r="V62" i="1"/>
  <c r="W62" i="1" s="1"/>
  <c r="Q62" i="1"/>
  <c r="P62" i="1"/>
  <c r="O62" i="1"/>
  <c r="N62" i="1" s="1"/>
  <c r="M62" i="1"/>
  <c r="V61" i="1"/>
  <c r="W61" i="1" s="1"/>
  <c r="Q61" i="1"/>
  <c r="P61" i="1"/>
  <c r="O61" i="1"/>
  <c r="N61" i="1" s="1"/>
  <c r="M61" i="1"/>
  <c r="V60" i="1"/>
  <c r="W60" i="1" s="1"/>
  <c r="Q60" i="1"/>
  <c r="P60" i="1"/>
  <c r="O60" i="1"/>
  <c r="N60" i="1" s="1"/>
  <c r="M60" i="1"/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V185" i="1" l="1"/>
  <c r="W185" i="1" s="1"/>
  <c r="Q185" i="1"/>
  <c r="P185" i="1"/>
  <c r="O185" i="1"/>
  <c r="N185" i="1" s="1"/>
  <c r="M185" i="1"/>
  <c r="V184" i="1"/>
  <c r="W184" i="1" s="1"/>
  <c r="Q184" i="1"/>
  <c r="P184" i="1"/>
  <c r="O184" i="1"/>
  <c r="N184" i="1" s="1"/>
  <c r="M184" i="1"/>
  <c r="V183" i="1"/>
  <c r="W183" i="1" s="1"/>
  <c r="Q183" i="1"/>
  <c r="P183" i="1"/>
  <c r="O183" i="1"/>
  <c r="N183" i="1" s="1"/>
  <c r="M183" i="1"/>
  <c r="V182" i="1"/>
  <c r="W182" i="1" s="1"/>
  <c r="Q182" i="1"/>
  <c r="P182" i="1"/>
  <c r="O182" i="1"/>
  <c r="N182" i="1" s="1"/>
  <c r="M182" i="1"/>
  <c r="V181" i="1"/>
  <c r="W181" i="1" s="1"/>
  <c r="Q181" i="1"/>
  <c r="P181" i="1"/>
  <c r="O181" i="1"/>
  <c r="N181" i="1" s="1"/>
  <c r="M181" i="1"/>
  <c r="V180" i="1"/>
  <c r="W180" i="1" s="1"/>
  <c r="Q180" i="1"/>
  <c r="P180" i="1"/>
  <c r="O180" i="1"/>
  <c r="N180" i="1" s="1"/>
  <c r="M180" i="1"/>
  <c r="V179" i="1"/>
  <c r="W179" i="1" s="1"/>
  <c r="Q179" i="1"/>
  <c r="P179" i="1"/>
  <c r="O179" i="1"/>
  <c r="N179" i="1" s="1"/>
  <c r="M179" i="1"/>
  <c r="V178" i="1"/>
  <c r="W178" i="1" s="1"/>
  <c r="Q178" i="1"/>
  <c r="P178" i="1"/>
  <c r="O178" i="1"/>
  <c r="N178" i="1" s="1"/>
  <c r="M178" i="1"/>
  <c r="V177" i="1"/>
  <c r="W177" i="1" s="1"/>
  <c r="Q177" i="1"/>
  <c r="P177" i="1"/>
  <c r="O177" i="1"/>
  <c r="N177" i="1" s="1"/>
  <c r="M177" i="1"/>
  <c r="V176" i="1"/>
  <c r="W176" i="1" s="1"/>
  <c r="Q176" i="1"/>
  <c r="P176" i="1"/>
  <c r="O176" i="1"/>
  <c r="N176" i="1" s="1"/>
  <c r="M176" i="1"/>
  <c r="V175" i="1"/>
  <c r="W175" i="1" s="1"/>
  <c r="Q175" i="1"/>
  <c r="P175" i="1"/>
  <c r="O175" i="1"/>
  <c r="N175" i="1" s="1"/>
  <c r="M175" i="1"/>
  <c r="V174" i="1"/>
  <c r="W174" i="1" s="1"/>
  <c r="Q174" i="1"/>
  <c r="P174" i="1"/>
  <c r="O174" i="1"/>
  <c r="N174" i="1" s="1"/>
  <c r="M174" i="1"/>
  <c r="V173" i="1"/>
  <c r="W173" i="1" s="1"/>
  <c r="Q173" i="1"/>
  <c r="P173" i="1"/>
  <c r="O173" i="1"/>
  <c r="N173" i="1" s="1"/>
  <c r="M173" i="1"/>
  <c r="V172" i="1"/>
  <c r="W172" i="1" s="1"/>
  <c r="Q172" i="1"/>
  <c r="P172" i="1"/>
  <c r="O172" i="1"/>
  <c r="N172" i="1" s="1"/>
  <c r="M172" i="1"/>
  <c r="V171" i="1"/>
  <c r="W171" i="1" s="1"/>
  <c r="Q171" i="1"/>
  <c r="P171" i="1"/>
  <c r="O171" i="1"/>
  <c r="N171" i="1" s="1"/>
  <c r="M171" i="1"/>
  <c r="V170" i="1"/>
  <c r="W170" i="1" s="1"/>
  <c r="Q170" i="1"/>
  <c r="P170" i="1"/>
  <c r="O170" i="1"/>
  <c r="N170" i="1" s="1"/>
  <c r="M170" i="1"/>
  <c r="V169" i="1"/>
  <c r="W169" i="1" s="1"/>
  <c r="Q169" i="1"/>
  <c r="P169" i="1"/>
  <c r="O169" i="1"/>
  <c r="N169" i="1" s="1"/>
  <c r="M169" i="1"/>
  <c r="V168" i="1"/>
  <c r="W168" i="1" s="1"/>
  <c r="Q168" i="1"/>
  <c r="P168" i="1"/>
  <c r="O168" i="1"/>
  <c r="N168" i="1" s="1"/>
  <c r="M168" i="1"/>
  <c r="V167" i="1"/>
  <c r="W167" i="1" s="1"/>
  <c r="Q167" i="1"/>
  <c r="P167" i="1"/>
  <c r="O167" i="1"/>
  <c r="N167" i="1" s="1"/>
  <c r="M167" i="1"/>
  <c r="V166" i="1"/>
  <c r="W166" i="1" s="1"/>
  <c r="Q166" i="1"/>
  <c r="P166" i="1"/>
  <c r="O166" i="1"/>
  <c r="N166" i="1" s="1"/>
  <c r="M166" i="1"/>
  <c r="V165" i="1"/>
  <c r="W165" i="1" s="1"/>
  <c r="Q165" i="1"/>
  <c r="P165" i="1"/>
  <c r="O165" i="1"/>
  <c r="N165" i="1" s="1"/>
  <c r="M165" i="1"/>
  <c r="V164" i="1"/>
  <c r="W164" i="1" s="1"/>
  <c r="Q164" i="1"/>
  <c r="P164" i="1"/>
  <c r="O164" i="1"/>
  <c r="N164" i="1" s="1"/>
  <c r="M164" i="1"/>
  <c r="V163" i="1"/>
  <c r="W163" i="1" s="1"/>
  <c r="Q163" i="1"/>
  <c r="P163" i="1"/>
  <c r="O163" i="1"/>
  <c r="N163" i="1" s="1"/>
  <c r="M163" i="1"/>
  <c r="V162" i="1"/>
  <c r="W162" i="1" s="1"/>
  <c r="Q162" i="1"/>
  <c r="P162" i="1"/>
  <c r="O162" i="1"/>
  <c r="N162" i="1" s="1"/>
  <c r="M162" i="1"/>
  <c r="V161" i="1"/>
  <c r="W161" i="1" s="1"/>
  <c r="Q161" i="1"/>
  <c r="P161" i="1"/>
  <c r="O161" i="1"/>
  <c r="N161" i="1" s="1"/>
  <c r="M161" i="1"/>
  <c r="V160" i="1"/>
  <c r="W160" i="1" s="1"/>
  <c r="Q160" i="1"/>
  <c r="P160" i="1"/>
  <c r="O160" i="1"/>
  <c r="N160" i="1" s="1"/>
  <c r="M160" i="1"/>
  <c r="V159" i="1"/>
  <c r="W159" i="1" s="1"/>
  <c r="Q159" i="1"/>
  <c r="P159" i="1"/>
  <c r="O159" i="1"/>
  <c r="N159" i="1" s="1"/>
  <c r="M159" i="1"/>
  <c r="V158" i="1"/>
  <c r="W158" i="1" s="1"/>
  <c r="Q158" i="1"/>
  <c r="P158" i="1"/>
  <c r="O158" i="1"/>
  <c r="N158" i="1" s="1"/>
  <c r="M158" i="1"/>
  <c r="V157" i="1"/>
  <c r="W157" i="1" s="1"/>
  <c r="Q157" i="1"/>
  <c r="P157" i="1"/>
  <c r="O157" i="1"/>
  <c r="N157" i="1" s="1"/>
  <c r="M157" i="1"/>
  <c r="V156" i="1"/>
  <c r="W156" i="1" s="1"/>
  <c r="Q156" i="1"/>
  <c r="P156" i="1"/>
  <c r="O156" i="1"/>
  <c r="N156" i="1" s="1"/>
  <c r="M156" i="1"/>
  <c r="V155" i="1"/>
  <c r="W155" i="1" s="1"/>
  <c r="Q155" i="1"/>
  <c r="P155" i="1"/>
  <c r="O155" i="1"/>
  <c r="N155" i="1" s="1"/>
  <c r="M155" i="1"/>
  <c r="V154" i="1"/>
  <c r="W154" i="1" s="1"/>
  <c r="Q154" i="1"/>
  <c r="P154" i="1"/>
  <c r="O154" i="1"/>
  <c r="N154" i="1" s="1"/>
  <c r="M154" i="1"/>
  <c r="V153" i="1"/>
  <c r="W153" i="1" s="1"/>
  <c r="Q153" i="1"/>
  <c r="P153" i="1"/>
  <c r="O153" i="1"/>
  <c r="N153" i="1" s="1"/>
  <c r="M153" i="1"/>
  <c r="V152" i="1"/>
  <c r="W152" i="1" s="1"/>
  <c r="Q152" i="1"/>
  <c r="P152" i="1"/>
  <c r="O152" i="1"/>
  <c r="N152" i="1" s="1"/>
  <c r="M152" i="1"/>
  <c r="V151" i="1"/>
  <c r="W151" i="1" s="1"/>
  <c r="Q151" i="1"/>
  <c r="P151" i="1"/>
  <c r="O151" i="1"/>
  <c r="N151" i="1" s="1"/>
  <c r="M151" i="1"/>
  <c r="V150" i="1"/>
  <c r="W150" i="1" s="1"/>
  <c r="Q150" i="1"/>
  <c r="P150" i="1"/>
  <c r="O150" i="1"/>
  <c r="N150" i="1" s="1"/>
  <c r="M150" i="1"/>
  <c r="V149" i="1"/>
  <c r="W149" i="1" s="1"/>
  <c r="Q149" i="1"/>
  <c r="P149" i="1"/>
  <c r="O149" i="1"/>
  <c r="N149" i="1" s="1"/>
  <c r="M149" i="1"/>
  <c r="V148" i="1"/>
  <c r="W148" i="1" s="1"/>
  <c r="Q148" i="1"/>
  <c r="P148" i="1"/>
  <c r="O148" i="1"/>
  <c r="N148" i="1" s="1"/>
  <c r="M148" i="1"/>
  <c r="V147" i="1"/>
  <c r="W147" i="1" s="1"/>
  <c r="Q147" i="1"/>
  <c r="P147" i="1"/>
  <c r="O147" i="1"/>
  <c r="N147" i="1" s="1"/>
  <c r="M147" i="1"/>
  <c r="V146" i="1"/>
  <c r="W146" i="1" s="1"/>
  <c r="Q146" i="1"/>
  <c r="P146" i="1"/>
  <c r="O146" i="1"/>
  <c r="N146" i="1" s="1"/>
  <c r="M146" i="1"/>
  <c r="V145" i="1"/>
  <c r="W145" i="1" s="1"/>
  <c r="Q145" i="1"/>
  <c r="P145" i="1"/>
  <c r="O145" i="1"/>
  <c r="N145" i="1" s="1"/>
  <c r="M145" i="1"/>
  <c r="V144" i="1"/>
  <c r="W144" i="1" s="1"/>
  <c r="Q144" i="1"/>
  <c r="P144" i="1"/>
  <c r="O144" i="1"/>
  <c r="N144" i="1" s="1"/>
  <c r="M144" i="1"/>
  <c r="V143" i="1"/>
  <c r="W143" i="1" s="1"/>
  <c r="Q143" i="1"/>
  <c r="P143" i="1"/>
  <c r="O143" i="1"/>
  <c r="N143" i="1" s="1"/>
  <c r="M143" i="1"/>
  <c r="V142" i="1"/>
  <c r="W142" i="1" s="1"/>
  <c r="Q142" i="1"/>
  <c r="P142" i="1"/>
  <c r="O142" i="1"/>
  <c r="N142" i="1" s="1"/>
  <c r="M142" i="1"/>
  <c r="V141" i="1"/>
  <c r="W141" i="1" s="1"/>
  <c r="Q141" i="1"/>
  <c r="P141" i="1"/>
  <c r="O141" i="1"/>
  <c r="N141" i="1" s="1"/>
  <c r="M141" i="1"/>
  <c r="V140" i="1"/>
  <c r="W140" i="1" s="1"/>
  <c r="Q140" i="1"/>
  <c r="P140" i="1"/>
  <c r="O140" i="1"/>
  <c r="N140" i="1" s="1"/>
  <c r="M140" i="1"/>
  <c r="V139" i="1"/>
  <c r="W139" i="1" s="1"/>
  <c r="Q139" i="1"/>
  <c r="P139" i="1"/>
  <c r="O139" i="1"/>
  <c r="N139" i="1" s="1"/>
  <c r="M139" i="1"/>
  <c r="V138" i="1"/>
  <c r="W138" i="1" s="1"/>
  <c r="Q138" i="1"/>
  <c r="P138" i="1"/>
  <c r="O138" i="1"/>
  <c r="N138" i="1" s="1"/>
  <c r="M138" i="1"/>
  <c r="V137" i="1"/>
  <c r="W137" i="1" s="1"/>
  <c r="Q137" i="1"/>
  <c r="P137" i="1"/>
  <c r="O137" i="1"/>
  <c r="N137" i="1" s="1"/>
  <c r="M137" i="1"/>
  <c r="V136" i="1"/>
  <c r="W136" i="1" s="1"/>
  <c r="Q136" i="1"/>
  <c r="P136" i="1"/>
  <c r="O136" i="1"/>
  <c r="N136" i="1" s="1"/>
  <c r="M136" i="1"/>
  <c r="V135" i="1"/>
  <c r="W135" i="1" s="1"/>
  <c r="Q135" i="1"/>
  <c r="P135" i="1"/>
  <c r="O135" i="1"/>
  <c r="N135" i="1" s="1"/>
  <c r="M135" i="1"/>
  <c r="V134" i="1"/>
  <c r="W134" i="1" s="1"/>
  <c r="Q134" i="1"/>
  <c r="P134" i="1"/>
  <c r="O134" i="1"/>
  <c r="N134" i="1" s="1"/>
  <c r="M134" i="1"/>
  <c r="V133" i="1"/>
  <c r="W133" i="1" s="1"/>
  <c r="Q133" i="1"/>
  <c r="P133" i="1"/>
  <c r="O133" i="1"/>
  <c r="N133" i="1" s="1"/>
  <c r="M133" i="1"/>
  <c r="V132" i="1"/>
  <c r="W132" i="1" s="1"/>
  <c r="Q132" i="1"/>
  <c r="P132" i="1"/>
  <c r="O132" i="1"/>
  <c r="N132" i="1" s="1"/>
  <c r="M132" i="1"/>
  <c r="V131" i="1"/>
  <c r="W131" i="1" s="1"/>
  <c r="Q131" i="1"/>
  <c r="P131" i="1"/>
  <c r="O131" i="1"/>
  <c r="N131" i="1" s="1"/>
  <c r="M131" i="1"/>
  <c r="V130" i="1"/>
  <c r="W130" i="1" s="1"/>
  <c r="Q130" i="1"/>
  <c r="P130" i="1"/>
  <c r="O130" i="1"/>
  <c r="N130" i="1" s="1"/>
  <c r="M130" i="1"/>
  <c r="V129" i="1"/>
  <c r="W129" i="1" s="1"/>
  <c r="Q129" i="1"/>
  <c r="P129" i="1"/>
  <c r="O129" i="1"/>
  <c r="N129" i="1" s="1"/>
  <c r="M129" i="1"/>
  <c r="V128" i="1"/>
  <c r="W128" i="1" s="1"/>
  <c r="Q128" i="1"/>
  <c r="P128" i="1"/>
  <c r="O128" i="1"/>
  <c r="N128" i="1" s="1"/>
  <c r="M128" i="1"/>
  <c r="V127" i="1"/>
  <c r="W127" i="1" s="1"/>
  <c r="Q127" i="1"/>
  <c r="P127" i="1"/>
  <c r="O127" i="1"/>
  <c r="N127" i="1" s="1"/>
  <c r="M127" i="1"/>
  <c r="V126" i="1"/>
  <c r="W126" i="1" s="1"/>
  <c r="Q126" i="1"/>
  <c r="P126" i="1"/>
  <c r="O126" i="1"/>
  <c r="N126" i="1" s="1"/>
  <c r="M126" i="1"/>
  <c r="V125" i="1"/>
  <c r="W125" i="1" s="1"/>
  <c r="Q125" i="1"/>
  <c r="P125" i="1"/>
  <c r="O125" i="1"/>
  <c r="N125" i="1" s="1"/>
  <c r="M125" i="1"/>
  <c r="V124" i="1"/>
  <c r="W124" i="1" s="1"/>
  <c r="Q124" i="1"/>
  <c r="P124" i="1"/>
  <c r="O124" i="1"/>
  <c r="N124" i="1" s="1"/>
  <c r="M124" i="1"/>
  <c r="V123" i="1"/>
  <c r="W123" i="1" s="1"/>
  <c r="Q123" i="1"/>
  <c r="P123" i="1"/>
  <c r="O123" i="1"/>
  <c r="N123" i="1" s="1"/>
  <c r="M123" i="1"/>
  <c r="V59" i="1"/>
  <c r="W59" i="1" s="1"/>
  <c r="Q59" i="1"/>
  <c r="P59" i="1"/>
  <c r="O59" i="1"/>
  <c r="N59" i="1" s="1"/>
  <c r="M59" i="1"/>
  <c r="V58" i="1"/>
  <c r="W58" i="1" s="1"/>
  <c r="Q58" i="1"/>
  <c r="P58" i="1"/>
  <c r="O58" i="1"/>
  <c r="N58" i="1" s="1"/>
  <c r="M58" i="1"/>
  <c r="V57" i="1"/>
  <c r="W57" i="1" s="1"/>
  <c r="Q57" i="1"/>
  <c r="P57" i="1"/>
  <c r="O57" i="1"/>
  <c r="N57" i="1" s="1"/>
  <c r="M57" i="1"/>
  <c r="V56" i="1"/>
  <c r="W56" i="1" s="1"/>
  <c r="Q56" i="1"/>
  <c r="P56" i="1"/>
  <c r="O56" i="1"/>
  <c r="N56" i="1" s="1"/>
  <c r="M56" i="1"/>
  <c r="V55" i="1"/>
  <c r="W55" i="1" s="1"/>
  <c r="Q55" i="1"/>
  <c r="P55" i="1"/>
  <c r="O55" i="1"/>
  <c r="N55" i="1" s="1"/>
  <c r="M55" i="1"/>
  <c r="V54" i="1"/>
  <c r="W54" i="1" s="1"/>
  <c r="Q54" i="1"/>
  <c r="P54" i="1"/>
  <c r="O54" i="1"/>
  <c r="N54" i="1" s="1"/>
  <c r="M54" i="1"/>
  <c r="V53" i="1"/>
  <c r="W53" i="1" s="1"/>
  <c r="Q53" i="1"/>
  <c r="P53" i="1"/>
  <c r="O53" i="1"/>
  <c r="N53" i="1" s="1"/>
  <c r="M53" i="1"/>
  <c r="V52" i="1"/>
  <c r="W52" i="1" s="1"/>
  <c r="Q52" i="1"/>
  <c r="P52" i="1"/>
  <c r="O52" i="1"/>
  <c r="N52" i="1" s="1"/>
  <c r="M52" i="1"/>
  <c r="V51" i="1"/>
  <c r="W51" i="1" s="1"/>
  <c r="Q51" i="1"/>
  <c r="P51" i="1"/>
  <c r="O51" i="1"/>
  <c r="N51" i="1" s="1"/>
  <c r="M51" i="1"/>
  <c r="V50" i="1"/>
  <c r="W50" i="1" s="1"/>
  <c r="Q50" i="1"/>
  <c r="P50" i="1"/>
  <c r="O50" i="1"/>
  <c r="N50" i="1" s="1"/>
  <c r="M50" i="1"/>
  <c r="V49" i="1"/>
  <c r="W49" i="1" s="1"/>
  <c r="Q49" i="1"/>
  <c r="P49" i="1"/>
  <c r="O49" i="1"/>
  <c r="N49" i="1" s="1"/>
  <c r="M49" i="1"/>
  <c r="V48" i="1"/>
  <c r="W48" i="1" s="1"/>
  <c r="Q48" i="1"/>
  <c r="P48" i="1"/>
  <c r="O48" i="1"/>
  <c r="N48" i="1" s="1"/>
  <c r="M48" i="1"/>
  <c r="V47" i="1"/>
  <c r="W47" i="1" s="1"/>
  <c r="Q47" i="1"/>
  <c r="P47" i="1"/>
  <c r="O47" i="1"/>
  <c r="N47" i="1" s="1"/>
  <c r="M47" i="1"/>
  <c r="V46" i="1"/>
  <c r="W46" i="1" s="1"/>
  <c r="Q46" i="1"/>
  <c r="P46" i="1"/>
  <c r="O46" i="1"/>
  <c r="N46" i="1" s="1"/>
  <c r="M46" i="1"/>
  <c r="V45" i="1"/>
  <c r="W45" i="1" s="1"/>
  <c r="Q45" i="1"/>
  <c r="P45" i="1"/>
  <c r="O45" i="1"/>
  <c r="N45" i="1" s="1"/>
  <c r="M45" i="1"/>
  <c r="V44" i="1"/>
  <c r="W44" i="1" s="1"/>
  <c r="Q44" i="1"/>
  <c r="P44" i="1"/>
  <c r="O44" i="1"/>
  <c r="N44" i="1" s="1"/>
  <c r="M44" i="1"/>
  <c r="V43" i="1"/>
  <c r="W43" i="1" s="1"/>
  <c r="Q43" i="1"/>
  <c r="P43" i="1"/>
  <c r="O43" i="1"/>
  <c r="N43" i="1" s="1"/>
  <c r="M43" i="1"/>
  <c r="V42" i="1"/>
  <c r="W42" i="1" s="1"/>
  <c r="Q42" i="1"/>
  <c r="P42" i="1"/>
  <c r="O42" i="1"/>
  <c r="N42" i="1" s="1"/>
  <c r="M42" i="1"/>
  <c r="V41" i="1"/>
  <c r="W41" i="1" s="1"/>
  <c r="Q41" i="1"/>
  <c r="P41" i="1"/>
  <c r="O41" i="1"/>
  <c r="N41" i="1" s="1"/>
  <c r="M41" i="1"/>
  <c r="V40" i="1"/>
  <c r="W40" i="1" s="1"/>
  <c r="Q40" i="1"/>
  <c r="P40" i="1"/>
  <c r="O40" i="1"/>
  <c r="N40" i="1" s="1"/>
  <c r="M40" i="1"/>
  <c r="V39" i="1"/>
  <c r="W39" i="1" s="1"/>
  <c r="Q39" i="1"/>
  <c r="P39" i="1"/>
  <c r="O39" i="1"/>
  <c r="N39" i="1" s="1"/>
  <c r="M39" i="1"/>
  <c r="V38" i="1"/>
  <c r="W38" i="1" s="1"/>
  <c r="Q38" i="1"/>
  <c r="P38" i="1"/>
  <c r="O38" i="1"/>
  <c r="N38" i="1" s="1"/>
  <c r="M38" i="1"/>
  <c r="V37" i="1"/>
  <c r="W37" i="1" s="1"/>
  <c r="Q37" i="1"/>
  <c r="P37" i="1"/>
  <c r="O37" i="1"/>
  <c r="N37" i="1" s="1"/>
  <c r="M37" i="1"/>
  <c r="V36" i="1"/>
  <c r="W36" i="1" s="1"/>
  <c r="Q36" i="1"/>
  <c r="P36" i="1"/>
  <c r="O36" i="1"/>
  <c r="N36" i="1" s="1"/>
  <c r="M36" i="1"/>
  <c r="V35" i="1"/>
  <c r="W35" i="1" s="1"/>
  <c r="Q35" i="1"/>
  <c r="P35" i="1"/>
  <c r="O35" i="1"/>
  <c r="N35" i="1" s="1"/>
  <c r="M35" i="1"/>
  <c r="V34" i="1"/>
  <c r="W34" i="1" s="1"/>
  <c r="Q34" i="1"/>
  <c r="P34" i="1"/>
  <c r="O34" i="1"/>
  <c r="N34" i="1" s="1"/>
  <c r="M34" i="1"/>
  <c r="V33" i="1"/>
  <c r="W33" i="1" s="1"/>
  <c r="Q33" i="1"/>
  <c r="P33" i="1"/>
  <c r="O33" i="1"/>
  <c r="N33" i="1" s="1"/>
  <c r="M33" i="1"/>
  <c r="V32" i="1"/>
  <c r="W32" i="1" s="1"/>
  <c r="Q32" i="1"/>
  <c r="P32" i="1"/>
  <c r="O32" i="1"/>
  <c r="N32" i="1" s="1"/>
  <c r="M32" i="1"/>
  <c r="V31" i="1"/>
  <c r="W31" i="1" s="1"/>
  <c r="Q31" i="1"/>
  <c r="P31" i="1"/>
  <c r="O31" i="1"/>
  <c r="N31" i="1" s="1"/>
  <c r="M31" i="1"/>
  <c r="V30" i="1"/>
  <c r="W30" i="1" s="1"/>
  <c r="Q30" i="1"/>
  <c r="P30" i="1"/>
  <c r="O30" i="1"/>
  <c r="N30" i="1" s="1"/>
  <c r="M30" i="1"/>
  <c r="V29" i="1"/>
  <c r="W29" i="1" s="1"/>
  <c r="Q29" i="1"/>
  <c r="P29" i="1"/>
  <c r="O29" i="1"/>
  <c r="N29" i="1" s="1"/>
  <c r="M29" i="1"/>
  <c r="V28" i="1"/>
  <c r="W28" i="1" s="1"/>
  <c r="Q28" i="1"/>
  <c r="P28" i="1"/>
  <c r="O28" i="1"/>
  <c r="N28" i="1" s="1"/>
  <c r="M28" i="1"/>
  <c r="V27" i="1"/>
  <c r="W27" i="1" s="1"/>
  <c r="Q27" i="1"/>
  <c r="P27" i="1"/>
  <c r="O27" i="1"/>
  <c r="N27" i="1" s="1"/>
  <c r="M27" i="1"/>
  <c r="V26" i="1"/>
  <c r="W26" i="1" s="1"/>
  <c r="Q26" i="1"/>
  <c r="P26" i="1"/>
  <c r="O26" i="1"/>
  <c r="N26" i="1" s="1"/>
  <c r="M26" i="1"/>
  <c r="V25" i="1"/>
  <c r="W25" i="1" s="1"/>
  <c r="Q25" i="1"/>
  <c r="P25" i="1"/>
  <c r="O25" i="1"/>
  <c r="N25" i="1" s="1"/>
  <c r="M25" i="1"/>
  <c r="V24" i="1"/>
  <c r="W24" i="1" s="1"/>
  <c r="Q24" i="1"/>
  <c r="P24" i="1"/>
  <c r="O24" i="1"/>
  <c r="N24" i="1" s="1"/>
  <c r="M24" i="1"/>
  <c r="V23" i="1"/>
  <c r="W23" i="1" s="1"/>
  <c r="Q23" i="1"/>
  <c r="P23" i="1"/>
  <c r="O23" i="1"/>
  <c r="N23" i="1" s="1"/>
  <c r="M23" i="1"/>
  <c r="V22" i="1"/>
  <c r="W22" i="1" s="1"/>
  <c r="Q22" i="1"/>
  <c r="P22" i="1"/>
  <c r="O22" i="1"/>
  <c r="N22" i="1" s="1"/>
  <c r="M22" i="1"/>
  <c r="V21" i="1"/>
  <c r="W21" i="1" s="1"/>
  <c r="Q21" i="1"/>
  <c r="P21" i="1"/>
  <c r="O21" i="1"/>
  <c r="N21" i="1" s="1"/>
  <c r="M21" i="1"/>
  <c r="V20" i="1"/>
  <c r="W20" i="1" s="1"/>
  <c r="Q20" i="1"/>
  <c r="P20" i="1"/>
  <c r="O20" i="1"/>
  <c r="N20" i="1" s="1"/>
  <c r="M20" i="1"/>
  <c r="V19" i="1"/>
  <c r="W19" i="1" s="1"/>
  <c r="Q19" i="1"/>
  <c r="P19" i="1"/>
  <c r="O19" i="1"/>
  <c r="N19" i="1" s="1"/>
  <c r="M19" i="1"/>
  <c r="V18" i="1"/>
  <c r="W18" i="1" s="1"/>
  <c r="Q18" i="1"/>
  <c r="P18" i="1"/>
  <c r="O18" i="1"/>
  <c r="N18" i="1" s="1"/>
  <c r="M18" i="1"/>
  <c r="V17" i="1"/>
  <c r="W17" i="1" s="1"/>
  <c r="Q17" i="1"/>
  <c r="P17" i="1"/>
  <c r="O17" i="1"/>
  <c r="N17" i="1" s="1"/>
  <c r="M17" i="1"/>
  <c r="V16" i="1"/>
  <c r="W16" i="1" s="1"/>
  <c r="Q16" i="1"/>
  <c r="P16" i="1"/>
  <c r="O16" i="1"/>
  <c r="N16" i="1" s="1"/>
  <c r="M16" i="1"/>
  <c r="V15" i="1"/>
  <c r="W15" i="1" s="1"/>
  <c r="Q15" i="1"/>
  <c r="P15" i="1"/>
  <c r="O15" i="1"/>
  <c r="N15" i="1" s="1"/>
  <c r="M15" i="1"/>
  <c r="V14" i="1"/>
  <c r="W14" i="1" s="1"/>
  <c r="Q14" i="1"/>
  <c r="P14" i="1"/>
  <c r="O14" i="1"/>
  <c r="N14" i="1" s="1"/>
  <c r="M14" i="1"/>
  <c r="V13" i="1"/>
  <c r="W13" i="1" s="1"/>
  <c r="Q13" i="1"/>
  <c r="P13" i="1"/>
  <c r="O13" i="1"/>
  <c r="N13" i="1" s="1"/>
  <c r="M13" i="1"/>
  <c r="V12" i="1"/>
  <c r="W12" i="1" s="1"/>
  <c r="Q12" i="1"/>
  <c r="P12" i="1"/>
  <c r="O12" i="1"/>
  <c r="N12" i="1" s="1"/>
  <c r="M12" i="1"/>
  <c r="V11" i="1"/>
  <c r="W11" i="1" s="1"/>
  <c r="Q11" i="1"/>
  <c r="P11" i="1"/>
  <c r="O11" i="1"/>
  <c r="N11" i="1" s="1"/>
  <c r="M11" i="1"/>
  <c r="V10" i="1"/>
  <c r="W10" i="1" s="1"/>
  <c r="Q10" i="1"/>
  <c r="P10" i="1"/>
  <c r="O10" i="1"/>
  <c r="N10" i="1" s="1"/>
  <c r="M10" i="1"/>
  <c r="V9" i="1"/>
  <c r="W9" i="1" s="1"/>
  <c r="Q9" i="1"/>
  <c r="P9" i="1"/>
  <c r="O9" i="1"/>
  <c r="N9" i="1" s="1"/>
  <c r="M9" i="1"/>
  <c r="V8" i="1"/>
  <c r="W8" i="1" s="1"/>
  <c r="Q8" i="1"/>
  <c r="P8" i="1"/>
  <c r="O8" i="1"/>
  <c r="N8" i="1" s="1"/>
  <c r="M8" i="1"/>
  <c r="V7" i="1"/>
  <c r="W7" i="1" s="1"/>
  <c r="Q7" i="1"/>
  <c r="P7" i="1"/>
  <c r="O7" i="1"/>
  <c r="N7" i="1" s="1"/>
  <c r="M7" i="1"/>
  <c r="V6" i="1"/>
  <c r="W6" i="1" s="1"/>
  <c r="Q6" i="1"/>
  <c r="P6" i="1"/>
  <c r="O6" i="1"/>
  <c r="N6" i="1" s="1"/>
  <c r="M6" i="1"/>
  <c r="V5" i="1"/>
  <c r="W5" i="1" s="1"/>
  <c r="Q5" i="1"/>
  <c r="P5" i="1"/>
  <c r="O5" i="1"/>
  <c r="N5" i="1" s="1"/>
  <c r="M5" i="1"/>
  <c r="V4" i="1"/>
  <c r="W4" i="1" s="1"/>
  <c r="Q4" i="1"/>
  <c r="P4" i="1"/>
  <c r="O4" i="1"/>
  <c r="N4" i="1" s="1"/>
  <c r="M4" i="1"/>
</calcChain>
</file>

<file path=xl/sharedStrings.xml><?xml version="1.0" encoding="utf-8"?>
<sst xmlns="http://schemas.openxmlformats.org/spreadsheetml/2006/main" count="6242" uniqueCount="401">
  <si>
    <t>Dmax-GSF6013</t>
  </si>
  <si>
    <t>Avenida 10 De Agosto 30-106, Quito</t>
  </si>
  <si>
    <t>Dmax-PCW7500</t>
  </si>
  <si>
    <t>-----</t>
  </si>
  <si>
    <t>Honda HW228P</t>
  </si>
  <si>
    <t>Galo Plaza Lasso, Quito</t>
  </si>
  <si>
    <t>Fecha</t>
  </si>
  <si>
    <t>Unidad</t>
  </si>
  <si>
    <t>Horas de motor</t>
  </si>
  <si>
    <t>En movimiento</t>
  </si>
  <si>
    <t>Ralentí</t>
  </si>
  <si>
    <t>Kilometraje (km)</t>
  </si>
  <si>
    <t>Velocidad máxima (km/h)</t>
  </si>
  <si>
    <t>Velocidad media (km/h)</t>
  </si>
  <si>
    <t>Posición inicial</t>
  </si>
  <si>
    <t>Posición final</t>
  </si>
  <si>
    <t>MES</t>
  </si>
  <si>
    <t>Avenida 10 De Agosto 2-266, Quito</t>
  </si>
  <si>
    <t>Calle De Los Cipreses 2-158, Quito</t>
  </si>
  <si>
    <t>Grupo</t>
  </si>
  <si>
    <t>QUITO</t>
  </si>
  <si>
    <t>Semana</t>
  </si>
  <si>
    <t>Año</t>
  </si>
  <si>
    <t>Dmax-GSF6029</t>
  </si>
  <si>
    <t>Avenida 40 No, Guayaquil</t>
  </si>
  <si>
    <t>Dmax-GSF6046</t>
  </si>
  <si>
    <t>Dmax-GSI9179</t>
  </si>
  <si>
    <t>Calle K 1-49, Babahoyo</t>
  </si>
  <si>
    <t>Dmax-PCW1831</t>
  </si>
  <si>
    <t>Dmax-PCW6826</t>
  </si>
  <si>
    <t>GUAYAQUIL</t>
  </si>
  <si>
    <t>Total general</t>
  </si>
  <si>
    <t>Suma de En movimiento</t>
  </si>
  <si>
    <t>Suma de Ralentí</t>
  </si>
  <si>
    <t>Límite de Velocidad</t>
  </si>
  <si>
    <t>Tipo de Vehículo</t>
  </si>
  <si>
    <t>Plataforma-PCA4311</t>
  </si>
  <si>
    <t>EPCA4311</t>
  </si>
  <si>
    <t>Plataforma</t>
  </si>
  <si>
    <t>NLR-IBC3571</t>
  </si>
  <si>
    <t>EIBC3571</t>
  </si>
  <si>
    <t>Camion</t>
  </si>
  <si>
    <t>EPCW1831</t>
  </si>
  <si>
    <t>Camioneta</t>
  </si>
  <si>
    <t>EGSF6013</t>
  </si>
  <si>
    <t>EGSF6046</t>
  </si>
  <si>
    <t>EPCW6826</t>
  </si>
  <si>
    <t>HW228P</t>
  </si>
  <si>
    <t>Motocicleta</t>
  </si>
  <si>
    <t>EGSF6029</t>
  </si>
  <si>
    <t>EGSI9179</t>
  </si>
  <si>
    <t>Dmax-PCT8869</t>
  </si>
  <si>
    <t>EPCT8869</t>
  </si>
  <si>
    <t>NLR-IBC3570</t>
  </si>
  <si>
    <t>EIBC3570</t>
  </si>
  <si>
    <t>Plataforma-ABE1400</t>
  </si>
  <si>
    <t>EABE1400</t>
  </si>
  <si>
    <t>EPCW7500</t>
  </si>
  <si>
    <t>Placa</t>
  </si>
  <si>
    <t>Dmax-PCI6941</t>
  </si>
  <si>
    <t>EPCI6941</t>
  </si>
  <si>
    <t>Hilux-GSK6663</t>
  </si>
  <si>
    <t>EGSK6663</t>
  </si>
  <si>
    <t>Emilio Romero Menendez, Guayaquil</t>
  </si>
  <si>
    <t>Dmax-PCW5709</t>
  </si>
  <si>
    <t>EPCZ3313</t>
  </si>
  <si>
    <t>EPCW5709</t>
  </si>
  <si>
    <t>Automovil</t>
  </si>
  <si>
    <t>Vitara-GSK6338</t>
  </si>
  <si>
    <t>EGSK6338</t>
  </si>
  <si>
    <t>Aveo-PCZ3313</t>
  </si>
  <si>
    <t>Avenida Agustín Freire Icaza, Guayaquil</t>
  </si>
  <si>
    <t>Avenida Juan Tanca Marengo, Guayaquil</t>
  </si>
  <si>
    <t>Dmax-GSG9568</t>
  </si>
  <si>
    <t>Dmax-GSI9191</t>
  </si>
  <si>
    <t>Zarza</t>
  </si>
  <si>
    <t>Enrique Castillo 2-76, Puerto Francisco De Orellana</t>
  </si>
  <si>
    <t>E25, Camilo Ponce Enríquez</t>
  </si>
  <si>
    <t>Yamaha II765J</t>
  </si>
  <si>
    <t>EGSG9568</t>
  </si>
  <si>
    <t>Calle De Los Eucaliptos 2-207, Quito</t>
  </si>
  <si>
    <t>Destacamento Machinaza Alto</t>
  </si>
  <si>
    <t>Calle De Los Helechos 1-378, Quito</t>
  </si>
  <si>
    <t>Pastaza, Alangasí</t>
  </si>
  <si>
    <t>Chongon</t>
  </si>
  <si>
    <t>Avenida 6 De Diciembre 2-182, Quito</t>
  </si>
  <si>
    <t>Día</t>
  </si>
  <si>
    <t>Suma de Kilometraje (km)</t>
  </si>
  <si>
    <t>Etiquetas de columna</t>
  </si>
  <si>
    <t>EGSI9191</t>
  </si>
  <si>
    <t>II765J</t>
  </si>
  <si>
    <t>Area</t>
  </si>
  <si>
    <t xml:space="preserve">Encargado </t>
  </si>
  <si>
    <t>SAT UIO</t>
  </si>
  <si>
    <t>Darwin Vargas</t>
  </si>
  <si>
    <t>Edison Arellano</t>
  </si>
  <si>
    <t>Norberto Congo</t>
  </si>
  <si>
    <t>POSTVENTA</t>
  </si>
  <si>
    <t>Jose Luis vargas</t>
  </si>
  <si>
    <t>Kevin Perez</t>
  </si>
  <si>
    <t>Danny Salazar</t>
  </si>
  <si>
    <t>Jacob Soriano</t>
  </si>
  <si>
    <t>Deibi Banguera</t>
  </si>
  <si>
    <t>LOGÍSTICA</t>
  </si>
  <si>
    <t>Cristobal Murillo</t>
  </si>
  <si>
    <t>Michael Resabala</t>
  </si>
  <si>
    <t>Patricio Hidalgo</t>
  </si>
  <si>
    <t>VENTAS</t>
  </si>
  <si>
    <t>Fernando Maldonado</t>
  </si>
  <si>
    <t>Proyectos</t>
  </si>
  <si>
    <t>Josue Guillen</t>
  </si>
  <si>
    <t>ADMINISTRACIÓN</t>
  </si>
  <si>
    <t>Alejandro Adrian</t>
  </si>
  <si>
    <t>Patricio Olaya</t>
  </si>
  <si>
    <t xml:space="preserve">Byron </t>
  </si>
  <si>
    <t xml:space="preserve">Area </t>
  </si>
  <si>
    <t>PUNTO SALIDA - LLEGADA</t>
  </si>
  <si>
    <t>Quito</t>
  </si>
  <si>
    <t>PLACA</t>
  </si>
  <si>
    <t>Tiempo En movimiento</t>
  </si>
  <si>
    <t>Tiempo en Ralentí</t>
  </si>
  <si>
    <t>Tiempo en Movimiento</t>
  </si>
  <si>
    <t>Frontier-HCN0517</t>
  </si>
  <si>
    <t>Avenida 37, Guayaquil</t>
  </si>
  <si>
    <t>Calle 23, Guayaquil</t>
  </si>
  <si>
    <t>Galo Plaza Lasso 2-184, Quito</t>
  </si>
  <si>
    <t>Galo Plaza Lasso 2-114, Quito</t>
  </si>
  <si>
    <t>Avenida 10 De Agosto 164-480, Quito</t>
  </si>
  <si>
    <t>Avenida 10 De Agosto 1-194, Quito</t>
  </si>
  <si>
    <t>Avenida 39 No, Guayaquil</t>
  </si>
  <si>
    <t>Avenida 43 No, Guayaquil</t>
  </si>
  <si>
    <t>23 No, Guayaquil</t>
  </si>
  <si>
    <t>Calle 23C, Guayaquil</t>
  </si>
  <si>
    <t>Avenida 38E, Guayaquil</t>
  </si>
  <si>
    <t>Camilo Ponce Enriquez, Guayaquil</t>
  </si>
  <si>
    <t>Antonio Parra Velasco, Guayaquil</t>
  </si>
  <si>
    <t>Francisco Robles, Guayaquil</t>
  </si>
  <si>
    <t>12, Guayaquil</t>
  </si>
  <si>
    <t>La López</t>
  </si>
  <si>
    <t>Vía Perimetral, Guayaquil</t>
  </si>
  <si>
    <t>Salinas, Guayaquil</t>
  </si>
  <si>
    <t>Calle 16 Se, Guayaquil</t>
  </si>
  <si>
    <t>Guayaquil Daule, Guayaquil</t>
  </si>
  <si>
    <t>1 Peatonal 33, Guayaquil</t>
  </si>
  <si>
    <t>Padre Solano, Guayaquil</t>
  </si>
  <si>
    <t>Avenida 3, Guayaquil</t>
  </si>
  <si>
    <t>3, Guayaquil</t>
  </si>
  <si>
    <t>Carlos Julio Arosemena, Guayaquil</t>
  </si>
  <si>
    <t>Lizardo García Sorroza, Guayaquil</t>
  </si>
  <si>
    <t>Leon Febres Cordero 2-26, Eloy Alfaro</t>
  </si>
  <si>
    <t>1 Pasaje 15 A S-O, Guayaquil</t>
  </si>
  <si>
    <t>Andrés Marin García, Guayaquil</t>
  </si>
  <si>
    <t>Santa Martha</t>
  </si>
  <si>
    <t>Transversal 15 27-33, Santa Rosa</t>
  </si>
  <si>
    <t>Calle De Los Helechos 2-47, Quito</t>
  </si>
  <si>
    <t>Malvas</t>
  </si>
  <si>
    <t>Gonzalo Zaldumbide, Guayaquil</t>
  </si>
  <si>
    <t>Petrillo</t>
  </si>
  <si>
    <t>Isla Fernandina, Guayaquil</t>
  </si>
  <si>
    <t>Avenida De Las Americas, Guayaquil</t>
  </si>
  <si>
    <t>Camal, Guayaquil</t>
  </si>
  <si>
    <t>Gustavo Ledesma, Guayaquil</t>
  </si>
  <si>
    <t>Galo Plaza Lasso 2-136, Quito</t>
  </si>
  <si>
    <t>Leon Febres Cordero 2-924, Eloy Alfaro</t>
  </si>
  <si>
    <t>Calle 48 So, Guayaquil</t>
  </si>
  <si>
    <t>EHCN0517</t>
  </si>
  <si>
    <t>Marcelo Murillo</t>
  </si>
  <si>
    <t>Calle 24, Guayaquil</t>
  </si>
  <si>
    <t>E35, Pifo</t>
  </si>
  <si>
    <t>José Ordoñez 1-115, Quito</t>
  </si>
  <si>
    <t>Calle 24A, Guayaquil</t>
  </si>
  <si>
    <t>Benjamin Carrión, Guayaquil</t>
  </si>
  <si>
    <t>Avenida 6 De Diciembre 2-187, Quito</t>
  </si>
  <si>
    <t>Avenida 6 De Diciembre 2-172, Quito</t>
  </si>
  <si>
    <t>Avenida 6 De Diciembre 142-255, Quito</t>
  </si>
  <si>
    <t>Avenida 41 No, Guayaquil</t>
  </si>
  <si>
    <t>Juan Vallauri 284-429, Quito</t>
  </si>
  <si>
    <t>O 3M, Quito</t>
  </si>
  <si>
    <t>Juncal 1-248, Quito</t>
  </si>
  <si>
    <t>E25, San Carlos</t>
  </si>
  <si>
    <t>Avenida 6 De Diciembre 2-114, Quito</t>
  </si>
  <si>
    <t>Avenida 6 De Diciembre 2-74, Quito</t>
  </si>
  <si>
    <t>Garcia Moreno, Guayaquil</t>
  </si>
  <si>
    <t>E35, Sangolqui</t>
  </si>
  <si>
    <t>Circunvalación, Guayaquil</t>
  </si>
  <si>
    <t>Eugenio Almanzan, Guayaquil</t>
  </si>
  <si>
    <t>Avenida 10 De Agosto 2-129, Quito</t>
  </si>
  <si>
    <t>Calle 16A, Guayaquil</t>
  </si>
  <si>
    <t>13, Guayaquil</t>
  </si>
  <si>
    <t>33F, Guayaquil</t>
  </si>
  <si>
    <t>E40, Guayaquil</t>
  </si>
  <si>
    <t>Antonio Basantes 2-109, Quito</t>
  </si>
  <si>
    <t>Calle 15E, Guayaquil</t>
  </si>
  <si>
    <t>8 Pasaje 2, Guayaquil</t>
  </si>
  <si>
    <t>E49, Eloy Alfaro</t>
  </si>
  <si>
    <t>Reino De Quito, Guayllabamba</t>
  </si>
  <si>
    <t>Entrada La Guayaquil Hacia El Rcto. Congo, Balzar</t>
  </si>
  <si>
    <t>Casuarina, Guayaquil</t>
  </si>
  <si>
    <t>7, Guayaquil</t>
  </si>
  <si>
    <t>Boyaca, Guayaquil</t>
  </si>
  <si>
    <t>Abdón Calderón Muñoz, Guayaquil</t>
  </si>
  <si>
    <t>15, Guayaquil</t>
  </si>
  <si>
    <t>16 No, Guayaquil</t>
  </si>
  <si>
    <t>E25, La Concordia</t>
  </si>
  <si>
    <t>11 2-108, Pimocha</t>
  </si>
  <si>
    <t>10 Callejón 23A, Guayaquil</t>
  </si>
  <si>
    <t>Peatonal 38B, Guayaquil</t>
  </si>
  <si>
    <t>38C No, Guayaquil</t>
  </si>
  <si>
    <t>Narcisa De Jesus Avenue, Guayaquil</t>
  </si>
  <si>
    <t>Gena</t>
  </si>
  <si>
    <t>Calle 23B, Guayaquil</t>
  </si>
  <si>
    <t>Ignacio Robles Santistevan, Guayaquil</t>
  </si>
  <si>
    <t>Calle 14A, Guayaquil</t>
  </si>
  <si>
    <t>4 Callejón 16B No, Guayaquil</t>
  </si>
  <si>
    <t>Constitución, Guayaquil</t>
  </si>
  <si>
    <t>Calle N 69 1-93, Quito</t>
  </si>
  <si>
    <t>Barcelona, Guayaquil</t>
  </si>
  <si>
    <t>Garcia Moreno 2-134, Babahoyo</t>
  </si>
  <si>
    <t>Calle 7 1-85, Babahoyo</t>
  </si>
  <si>
    <t>Barcelona Sporting Club Avenue, Guayaquil</t>
  </si>
  <si>
    <t>Leon Febres-Cordero R. Avenue, Los Lojas</t>
  </si>
  <si>
    <t>Vía Samborondon, Tarifa</t>
  </si>
  <si>
    <t>Ruta Sabanilla, Los Lojas</t>
  </si>
  <si>
    <t>El Aguacate</t>
  </si>
  <si>
    <t>2 Paseo 49A, Guayaquil</t>
  </si>
  <si>
    <t>E482, Cascol</t>
  </si>
  <si>
    <t>E25, San Jacinto De Yaguachi</t>
  </si>
  <si>
    <t>Calle 26 Se, Guayaquil</t>
  </si>
  <si>
    <t>Nicolás Lapenti 1-125, Eloy Alfaro</t>
  </si>
  <si>
    <t>Ruta Velasco Ibarra, Velasco Ibarra</t>
  </si>
  <si>
    <t>E15, Jaramijo</t>
  </si>
  <si>
    <t>Parámetro de AINSA UBICACIÓN</t>
  </si>
  <si>
    <t>SE MUESTRA RALENTÍ Y MOVIMIENTO</t>
  </si>
  <si>
    <t>Mostrar</t>
  </si>
  <si>
    <t>POSICIÓN FINAL DEL VEHÍCULO</t>
  </si>
  <si>
    <t>Durmió en Ainsa</t>
  </si>
  <si>
    <t>Cuenta de POSICIÓN FINAL DEL VEHÍCULO</t>
  </si>
  <si>
    <t>Avenida Eloy Alfaro 96-202, Quito</t>
  </si>
  <si>
    <t>(Varios elementos)</t>
  </si>
  <si>
    <t>Avenida 36, Guayaquil</t>
  </si>
  <si>
    <t>Flavio Alfaro Delgado, Guayaquil</t>
  </si>
  <si>
    <t>Avenida 10 De Agosto 2-62, Quito</t>
  </si>
  <si>
    <t>Avenida 10 De Agosto 2-92, Quito</t>
  </si>
  <si>
    <t>Calle Londres 2-99, Quito</t>
  </si>
  <si>
    <t>Calle Antonio De Ulloa 1-162, Quito</t>
  </si>
  <si>
    <t>23A No, Guayaquil</t>
  </si>
  <si>
    <t>Calle Ignacio De Veintimilla 2-108, Quito</t>
  </si>
  <si>
    <t>Calle 9 De Octubre 1-77, Quito</t>
  </si>
  <si>
    <t>2 Callejón 24, Guayaquil</t>
  </si>
  <si>
    <t>Avenida 10 De Agosto 1-245, Quito</t>
  </si>
  <si>
    <t>Calle Francisco Salgado Banderas 2-182, Quito</t>
  </si>
  <si>
    <t>Clemente Yerovi Indaburu 2-75, Quito</t>
  </si>
  <si>
    <t>Alberto Stagg Coronel, Guayaquil</t>
  </si>
  <si>
    <t>Abel Romero Castillo, Guayaquil</t>
  </si>
  <si>
    <t>Tenguel</t>
  </si>
  <si>
    <t>Demetrio Aguilera, Guayaquil</t>
  </si>
  <si>
    <t>Guillermo Rolando Pareja, Guayaquil</t>
  </si>
  <si>
    <t>Zapotillo, Guayaquil</t>
  </si>
  <si>
    <t>Calle De Los Cerezos 1-392, Quito</t>
  </si>
  <si>
    <t>Eleodoro Aviles Minuche, Guayaquil</t>
  </si>
  <si>
    <t>Calle Eloy Alfaro, Cumbaya</t>
  </si>
  <si>
    <t>Felipe Pezo Campuzano, Guayaquil</t>
  </si>
  <si>
    <t>Isidro Ayora Cueva, Guayaquil</t>
  </si>
  <si>
    <t>Calle De Los Nogales 315-587, Quito</t>
  </si>
  <si>
    <t>33A, Guayaquil</t>
  </si>
  <si>
    <t>Calle Alonso De Riquelme 2-31, Quito</t>
  </si>
  <si>
    <t>18I No, Guayaquil</t>
  </si>
  <si>
    <t>Avenida 10 De Agosto 2-303, Quito</t>
  </si>
  <si>
    <t>Leon Febres Cordero 2-564, Eloy Alfaro</t>
  </si>
  <si>
    <t>E40, Virgen De Fátima</t>
  </si>
  <si>
    <t>E25, Luz De América</t>
  </si>
  <si>
    <t>Yaguachi Viejo</t>
  </si>
  <si>
    <t>1 Callejón 16A, Guayaquil</t>
  </si>
  <si>
    <t>Vía Al Aeropuerto, Manta</t>
  </si>
  <si>
    <t>REPORTE DE KILOMETRAJE, TIEMPO EN MOVIMIENTO Y RALENTÍ DE FLOTA DE VEHÍCULOS</t>
  </si>
  <si>
    <t>HORA INICIO</t>
  </si>
  <si>
    <t>HORA FIN</t>
  </si>
  <si>
    <t>Francisco Salazar, Quito</t>
  </si>
  <si>
    <t>José Antonio Gomez Gault, Guayaquil</t>
  </si>
  <si>
    <t>Calle 16D No, Guayaquil</t>
  </si>
  <si>
    <t>3 Pasaje 33, Guayaquil</t>
  </si>
  <si>
    <t>Calle 23A, Guayaquil</t>
  </si>
  <si>
    <t>Bartolome Sánchez 1-253, Quito</t>
  </si>
  <si>
    <t>Bartolome Sánchez 1-184, Quito</t>
  </si>
  <si>
    <t>Avenida 6 De Diciembre 71-143, Quito</t>
  </si>
  <si>
    <t>Las Algas 2-147, Quito</t>
  </si>
  <si>
    <t>Calle 9 De Octubre 1-167, Quito</t>
  </si>
  <si>
    <t>Calle Antonio De Marchena 1-79, Quito</t>
  </si>
  <si>
    <t>Narcisa De Jesús</t>
  </si>
  <si>
    <t>Chediak, Quito</t>
  </si>
  <si>
    <t>Calle Manuel Ambrosi 2-233, Quito</t>
  </si>
  <si>
    <t>Avenida Eloy Alfaro 2-249, Quito</t>
  </si>
  <si>
    <t>Calle La Higuera 2-217, Quito</t>
  </si>
  <si>
    <t>E25, El Guabo</t>
  </si>
  <si>
    <t>Puente Via Daule, Guayaquil</t>
  </si>
  <si>
    <t>Avenida 10 De Agosto, Quito</t>
  </si>
  <si>
    <t>Avenida 10 De Agosto 2-96, Quito</t>
  </si>
  <si>
    <t>Calle Arroyo Del Rio Carlos 1-111, Quito</t>
  </si>
  <si>
    <t>Avenida Cristobal Colón 2-177, Quito</t>
  </si>
  <si>
    <t>Avenida 10 De Agosto 2-54, Quito</t>
  </si>
  <si>
    <t>Avenida 12 De Octubre 2-118, Quito</t>
  </si>
  <si>
    <t>Avenida Francisco De Orellana, Guayaquil</t>
  </si>
  <si>
    <t>E50, El Cambio</t>
  </si>
  <si>
    <t>La Victoria</t>
  </si>
  <si>
    <t>E49, San Jacinto De Yaguachi</t>
  </si>
  <si>
    <t>38D No, Guayaquil</t>
  </si>
  <si>
    <t>Avenida Del Periodista, Machala</t>
  </si>
  <si>
    <t>Calle De Los Naranjos 207-473, Quito</t>
  </si>
  <si>
    <t>Leon Febres Cordero 796-892, Eloy Alfaro</t>
  </si>
  <si>
    <t>Umber, Guayaquil</t>
  </si>
  <si>
    <t>Calle Pedro Vicente Maldonado 1-84, Quito</t>
  </si>
  <si>
    <t>E25, El Cambio</t>
  </si>
  <si>
    <t>Avenida 11, Guayaquil</t>
  </si>
  <si>
    <t>Nicolás Lapenti 501-613, Eloy Alfaro</t>
  </si>
  <si>
    <t>Avenida 2 So, Guayaquil</t>
  </si>
  <si>
    <t>E25, Santa Rosa De Flandes</t>
  </si>
  <si>
    <t>E45, Los Encuentros</t>
  </si>
  <si>
    <t>Avenida 10 De Agosto 1-197, Quito</t>
  </si>
  <si>
    <t>Herradura 51, Guayaquil</t>
  </si>
  <si>
    <t>Febres Cordero, Guayaquil</t>
  </si>
  <si>
    <t>Calle 2 2-72, Pimocha</t>
  </si>
  <si>
    <t>N/A</t>
  </si>
  <si>
    <t>Las Acacias, Guayaquil</t>
  </si>
  <si>
    <t>Montalvo, Guayaquil</t>
  </si>
  <si>
    <t>1 Callejón 23A, Guayaquil</t>
  </si>
  <si>
    <t>Marcelino Mariduena</t>
  </si>
  <si>
    <t>Calle 66, Guayaquil</t>
  </si>
  <si>
    <t>E25, Taura</t>
  </si>
  <si>
    <t>Calle Guayanay Ñan 2-248, Quito</t>
  </si>
  <si>
    <t>Gabriel García Moreno, Calderón</t>
  </si>
  <si>
    <t>Francisco Salazar 1-40, Quito</t>
  </si>
  <si>
    <t>Jaime Roldos Aguilera, Guayaquil</t>
  </si>
  <si>
    <t>Gregorio Escobedo, Guayaquil</t>
  </si>
  <si>
    <t>E25, Alfredo Baquerizo Moreno</t>
  </si>
  <si>
    <t>Enrique Ponce Luque 1-109, Babahoyo</t>
  </si>
  <si>
    <t>Avenida 42 No, Guayaquil</t>
  </si>
  <si>
    <t>Puente Alterno Norte, San Jacinto De Yaguachi</t>
  </si>
  <si>
    <t>E28, San Antonio</t>
  </si>
  <si>
    <t>Juan Campuzano 1-144, Quito</t>
  </si>
  <si>
    <t>13 Paseo 24B, Guayaquil</t>
  </si>
  <si>
    <t>lunes</t>
  </si>
  <si>
    <t>martes</t>
  </si>
  <si>
    <t>miércoles</t>
  </si>
  <si>
    <t>octubre</t>
  </si>
  <si>
    <t>4 Pasaje 8, Guayaquil</t>
  </si>
  <si>
    <t>Avenida 10 De Agosto 2-128, Quito</t>
  </si>
  <si>
    <t>18F No, Guayaquil</t>
  </si>
  <si>
    <t>Calle Santa María 2-115, Quito</t>
  </si>
  <si>
    <t>Calle Santa María 2-98, Quito</t>
  </si>
  <si>
    <t>Avenida Eloy Alfaro 2-96, Quito</t>
  </si>
  <si>
    <t>Leon Febres Cordero 2-134, Eloy Alfaro</t>
  </si>
  <si>
    <t>Manuela Garaycoa De Calderon, Guayaquil</t>
  </si>
  <si>
    <t>Avenida De Los Shyris 45-135, Quito</t>
  </si>
  <si>
    <t>Calle Santa María 2-96, Quito</t>
  </si>
  <si>
    <t>Bélgica 2-124, Quito</t>
  </si>
  <si>
    <t>Q1, Los Lojas</t>
  </si>
  <si>
    <t>Juan Ignacio Pareja, Guayaquil</t>
  </si>
  <si>
    <t>Avenida De Los Shyris 34-58, Quito</t>
  </si>
  <si>
    <t>Calle De Las Anonas 1-54, Quito</t>
  </si>
  <si>
    <t>Calle De Los Pinos 1-53, Quito</t>
  </si>
  <si>
    <t>San Luis</t>
  </si>
  <si>
    <t>Calle 17 Se, Guayaquil</t>
  </si>
  <si>
    <t>1 Pasaje 11, Guayaquil</t>
  </si>
  <si>
    <t>Avenida La Cultura, Manta</t>
  </si>
  <si>
    <t>E25, Naranjal</t>
  </si>
  <si>
    <t>2A Ne, Guayaquil</t>
  </si>
  <si>
    <t>Calle 51C, Guayaquil</t>
  </si>
  <si>
    <t>Avenida 8, Manta</t>
  </si>
  <si>
    <t>E49A, Eloy Alfaro</t>
  </si>
  <si>
    <t>Junta De Piedras</t>
  </si>
  <si>
    <t>E25, Balao</t>
  </si>
  <si>
    <t>Leon Febres Cordero 2-342, Eloy Alfaro</t>
  </si>
  <si>
    <t>E35, Tanicuchi</t>
  </si>
  <si>
    <t>Calle E 15, Quito</t>
  </si>
  <si>
    <t>jueves</t>
  </si>
  <si>
    <t>(Todas)</t>
  </si>
  <si>
    <t>Avenida 12 De Octubre 2-178, Quito</t>
  </si>
  <si>
    <t>Avenida 6 De Diciembre 2-104, Quito</t>
  </si>
  <si>
    <t>José Ponce Martínez 1-149, Quito</t>
  </si>
  <si>
    <t>Francisco Illescas Barreiro, Guayaquil</t>
  </si>
  <si>
    <t>Avenida Miguel Alcivar, Guayaquil</t>
  </si>
  <si>
    <t>Calle 32 Se, Guayaquil</t>
  </si>
  <si>
    <t>Avenida De Los Shyris 2-145, Quito</t>
  </si>
  <si>
    <t>Avenida Amazonas 2-188, Quito</t>
  </si>
  <si>
    <t>Pedro Gual, Guayaquil</t>
  </si>
  <si>
    <t>Illanes, Guayaquil</t>
  </si>
  <si>
    <t>Avenida 8, Guayaquil</t>
  </si>
  <si>
    <t>Estrada Coello, Guayaquil</t>
  </si>
  <si>
    <t>Ayacucho, Guayaquil</t>
  </si>
  <si>
    <t>Avenida 6 De Diciembre 2-247, Quito</t>
  </si>
  <si>
    <t>E45, El Pangui</t>
  </si>
  <si>
    <t>Peatonal 42, Guayaquil</t>
  </si>
  <si>
    <t>Alameda Raez, Guayaquil</t>
  </si>
  <si>
    <t>Calle 50, Guayaquil</t>
  </si>
  <si>
    <t>Salitre, Los Lojas</t>
  </si>
  <si>
    <t>Jacinto Moran De Buitron, Guayaquil</t>
  </si>
  <si>
    <t>Vía Perimetral, Tarifa</t>
  </si>
  <si>
    <t>Samborondón, Tarifa</t>
  </si>
  <si>
    <t>viernes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</si>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</sst>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64646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2" fontId="0" fillId="0" borderId="0" xfId="0" applyNumberFormat="1"/>
    <xf numFmtId="14" fontId="0" fillId="0" borderId="2" xfId="0" applyNumberFormat="1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6" fontId="0" fillId="0" borderId="0" xfId="0" applyNumberFormat="1"/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Border="1"/>
    <xf numFmtId="0" fontId="4" fillId="7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6" borderId="0" xfId="0" applyFill="1"/>
    <xf numFmtId="2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/>
    <xf numFmtId="0" fontId="3" fillId="2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0" borderId="4" xfId="0" applyBorder="1"/>
    <xf numFmtId="21" fontId="0" fillId="0" borderId="0" xfId="0" applyNumberFormat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0" fillId="8" borderId="0" xfId="0" applyFill="1"/>
    <xf numFmtId="0" fontId="0" fillId="0" borderId="0" xfId="0" applyAlignment="1">
      <alignment horizontal="left" indent="1"/>
    </xf>
    <xf numFmtId="0" fontId="0" fillId="0" borderId="0" xfId="0" applyFill="1"/>
    <xf numFmtId="0" fontId="0" fillId="9" borderId="0" xfId="0" applyFill="1"/>
    <xf numFmtId="0" fontId="0" fillId="0" borderId="0" xfId="0" applyFill="1" applyBorder="1"/>
    <xf numFmtId="22" fontId="0" fillId="0" borderId="2" xfId="0" applyNumberFormat="1" applyBorder="1" applyAlignment="1">
      <alignment horizontal="center"/>
    </xf>
    <xf numFmtId="22" fontId="0" fillId="0" borderId="0" xfId="0" applyNumberFormat="1" applyAlignment="1">
      <alignment horizontal="left" indent="2"/>
    </xf>
    <xf numFmtId="0" fontId="5" fillId="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5"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</dxfs>
  <tableStyles count="0" defaultTableStyle="TableStyleMedium2" defaultPivotStyle="PivotStyleLight16"/>
  <colors>
    <mruColors>
      <color rgb="FFD307A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microsoft.com/office/2007/relationships/slicerCache" Target="slicerCaches/slicerCache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microsoft.com/office/2007/relationships/slicerCache" Target="slicerCaches/slicerCache8.xml"/><Relationship Id="rId10" Type="http://schemas.microsoft.com/office/2007/relationships/slicerCache" Target="slicerCaches/slicerCache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microsoft.com/office/2007/relationships/slicerCache" Target="slicerCaches/slicerCache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- Base de Datos - Dashboard (1).xlsx]TBD!kilometros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002060"/>
                </a:solidFill>
              </a:rPr>
              <a:t>KILOMETRAJE DIARIO</a:t>
            </a:r>
          </a:p>
        </c:rich>
      </c:tx>
      <c:overlay val="0"/>
      <c:spPr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  <c:spPr>
          <a:solidFill>
            <a:srgbClr val="002060"/>
          </a:solidFill>
          <a:ln>
            <a:noFill/>
          </a:ln>
          <a:effectLst>
            <a:outerShdw blurRad="76200" dir="18900000" sy="23000" kx="-1200000" algn="bl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solidFill>
              <a:srgbClr val="FF0000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67538701631483E-2"/>
          <c:y val="0.25853564547206165"/>
          <c:w val="0.96264922596737035"/>
          <c:h val="0.50642361901294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TBD!$A$4:$A$12</c:f>
              <c:strCache>
                <c:ptCount val="8"/>
                <c:pt idx="0">
                  <c:v>EPCW6826</c:v>
                </c:pt>
                <c:pt idx="1">
                  <c:v>EPCI6941</c:v>
                </c:pt>
                <c:pt idx="2">
                  <c:v>EHCN0517</c:v>
                </c:pt>
                <c:pt idx="3">
                  <c:v>EGSF6046</c:v>
                </c:pt>
                <c:pt idx="4">
                  <c:v>EPCW1831</c:v>
                </c:pt>
                <c:pt idx="5">
                  <c:v>EGSI9179</c:v>
                </c:pt>
                <c:pt idx="6">
                  <c:v>EGSF6029</c:v>
                </c:pt>
                <c:pt idx="7">
                  <c:v>EGSI9191</c:v>
                </c:pt>
              </c:strCache>
            </c:strRef>
          </c:cat>
          <c:val>
            <c:numRef>
              <c:f>TBD!$B$4:$B$12</c:f>
              <c:numCache>
                <c:formatCode>General</c:formatCode>
                <c:ptCount val="8"/>
                <c:pt idx="0">
                  <c:v>165.07999999999998</c:v>
                </c:pt>
                <c:pt idx="1">
                  <c:v>92.06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E-4BBE-9D86-3A91DF5FCE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1"/>
        <c:overlap val="-79"/>
        <c:axId val="358375808"/>
        <c:axId val="358378496"/>
      </c:barChart>
      <c:catAx>
        <c:axId val="3583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378496"/>
        <c:crosses val="autoZero"/>
        <c:auto val="1"/>
        <c:lblAlgn val="ctr"/>
        <c:lblOffset val="100"/>
        <c:noMultiLvlLbl val="0"/>
      </c:catAx>
      <c:valAx>
        <c:axId val="35837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83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- Base de Datos - Dashboard (1).xlsx]TBD!kilmes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002060"/>
                </a:solidFill>
              </a:rPr>
              <a:t>KILOMETRAJE ACUMULADO</a:t>
            </a:r>
          </a:p>
        </c:rich>
      </c:tx>
      <c:overlay val="0"/>
      <c:spPr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FF00"/>
          </a:soli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6"/>
        <c:spPr>
          <a:solidFill>
            <a:srgbClr val="FF0000"/>
          </a:soli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7"/>
        <c:spPr>
          <a:solidFill>
            <a:srgbClr val="0070C0"/>
          </a:solidFill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fld id="{1161F389-8A3C-47F4-9265-A0D7A424C815}" type="VALUE">
                  <a:rPr lang="en-US" sz="1800" b="1" baseline="0"/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noFill/>
            <a:ln>
              <a:noFill/>
            </a:ln>
            <a:effectLst/>
          </c:sp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8"/>
        <c:spPr>
          <a:solidFill>
            <a:srgbClr val="00B0F0"/>
          </a:solidFill>
        </c:spPr>
      </c:pivotFmt>
      <c:pivotFmt>
        <c:idx val="9"/>
        <c:spPr>
          <a:solidFill>
            <a:srgbClr val="C00000"/>
          </a:solidFill>
        </c:spPr>
      </c:pivotFmt>
      <c:pivotFmt>
        <c:idx val="10"/>
        <c:spPr>
          <a:solidFill>
            <a:srgbClr val="FFFF00"/>
          </a:solidFill>
        </c:spPr>
      </c:pivotFmt>
      <c:pivotFmt>
        <c:idx val="11"/>
        <c:spPr>
          <a:solidFill>
            <a:srgbClr val="FF0000"/>
          </a:solidFill>
        </c:spPr>
      </c:pivotFmt>
      <c:pivotFmt>
        <c:idx val="12"/>
        <c:spPr>
          <a:solidFill>
            <a:srgbClr val="0070C0"/>
          </a:solidFill>
        </c:spPr>
      </c:pivotFmt>
      <c:pivotFmt>
        <c:idx val="13"/>
        <c:spPr>
          <a:solidFill>
            <a:srgbClr val="92D050"/>
          </a:solidFill>
        </c:spPr>
      </c:pivotFmt>
      <c:pivotFmt>
        <c:idx val="14"/>
        <c:spPr>
          <a:solidFill>
            <a:srgbClr val="7030A0"/>
          </a:solidFill>
        </c:spPr>
      </c:pivotFmt>
      <c:pivotFmt>
        <c:idx val="15"/>
        <c:spPr>
          <a:solidFill>
            <a:srgbClr val="FFC000"/>
          </a:solidFill>
        </c:spPr>
      </c:pivotFmt>
      <c:pivotFmt>
        <c:idx val="16"/>
        <c:spPr>
          <a:solidFill>
            <a:srgbClr val="D307A7"/>
          </a:solidFill>
        </c:spPr>
      </c:pivotFmt>
      <c:pivotFmt>
        <c:idx val="17"/>
        <c:spPr>
          <a:solidFill>
            <a:srgbClr val="00B0F0"/>
          </a:solidFill>
        </c:spPr>
      </c:pivotFmt>
      <c:pivotFmt>
        <c:idx val="18"/>
        <c:spPr>
          <a:solidFill>
            <a:srgbClr val="00B050"/>
          </a:solidFill>
        </c:spPr>
      </c:pivotFmt>
      <c:pivotFmt>
        <c:idx val="19"/>
        <c:spPr>
          <a:solidFill>
            <a:srgbClr val="FFFF00"/>
          </a:solidFill>
        </c:spPr>
      </c:pivotFmt>
      <c:pivotFmt>
        <c:idx val="20"/>
        <c:spPr>
          <a:solidFill>
            <a:srgbClr val="92D050"/>
          </a:solidFill>
        </c:spPr>
      </c:pivotFmt>
      <c:pivotFmt>
        <c:idx val="21"/>
        <c:spPr>
          <a:solidFill>
            <a:srgbClr val="00B050"/>
          </a:solidFill>
        </c:spPr>
      </c:pivotFmt>
      <c:pivotFmt>
        <c:idx val="22"/>
        <c:spPr>
          <a:solidFill>
            <a:srgbClr val="FFFF00"/>
          </a:solidFill>
        </c:spPr>
      </c:pivotFmt>
      <c:pivotFmt>
        <c:idx val="23"/>
        <c:spPr>
          <a:solidFill>
            <a:srgbClr val="0070C0"/>
          </a:solidFill>
        </c:spPr>
      </c:pivotFmt>
      <c:pivotFmt>
        <c:idx val="24"/>
        <c:spPr>
          <a:solidFill>
            <a:srgbClr val="00B050"/>
          </a:solidFill>
        </c:spPr>
      </c:pivotFmt>
      <c:pivotFmt>
        <c:idx val="25"/>
        <c:spPr>
          <a:solidFill>
            <a:srgbClr val="FF0000"/>
          </a:solidFill>
        </c:spPr>
      </c:pivotFmt>
    </c:pivotFmts>
    <c:plotArea>
      <c:layout>
        <c:manualLayout>
          <c:layoutTarget val="inner"/>
          <c:xMode val="edge"/>
          <c:yMode val="edge"/>
          <c:x val="5.013978033655965E-2"/>
          <c:y val="0.19285406311612543"/>
          <c:w val="0.92823169552611573"/>
          <c:h val="0.65643607832093354"/>
        </c:manualLayout>
      </c:layout>
      <c:pieChart>
        <c:varyColors val="1"/>
        <c:ser>
          <c:idx val="0"/>
          <c:order val="0"/>
          <c:tx>
            <c:strRef>
              <c:f>TBD!$V$3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1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667A-4750-811B-E455DD3AEED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E391-4F6A-8B6C-BC216CF0BDD2}"/>
              </c:ext>
            </c:extLst>
          </c:dPt>
          <c:dPt>
            <c:idx val="2"/>
            <c:bubble3D val="0"/>
            <c:spPr>
              <a:solidFill>
                <a:srgbClr val="D307A7"/>
              </a:solidFill>
            </c:spPr>
            <c:extLst>
              <c:ext xmlns:c16="http://schemas.microsoft.com/office/drawing/2014/chart" uri="{C3380CC4-5D6E-409C-BE32-E72D297353CC}">
                <c16:uniqueId val="{00000005-E391-4F6A-8B6C-BC216CF0BDD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E391-4F6A-8B6C-BC216CF0BDD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E391-4F6A-8B6C-BC216CF0BDD2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E391-4F6A-8B6C-BC216CF0BDD2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E391-4F6A-8B6C-BC216CF0BDD2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F-E391-4F6A-8B6C-BC216CF0B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TBD!$U$4:$U$12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TBD!$V$4:$V$12</c:f>
              <c:numCache>
                <c:formatCode>General</c:formatCode>
                <c:ptCount val="8"/>
                <c:pt idx="0">
                  <c:v>1504.5000000000002</c:v>
                </c:pt>
                <c:pt idx="1">
                  <c:v>1397.9399999999998</c:v>
                </c:pt>
                <c:pt idx="2">
                  <c:v>891.16000000000008</c:v>
                </c:pt>
                <c:pt idx="3">
                  <c:v>831.08</c:v>
                </c:pt>
                <c:pt idx="4">
                  <c:v>743.61999999999989</c:v>
                </c:pt>
                <c:pt idx="5">
                  <c:v>471.37000000000012</c:v>
                </c:pt>
                <c:pt idx="6">
                  <c:v>328.35000000000008</c:v>
                </c:pt>
                <c:pt idx="7">
                  <c:v>177.33999999999997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0-42CD-9FB0-1D416FA8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- Base de Datos - Dashboard (1).xlsx]TBD!movralen</c:name>
    <c:fmtId val="6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s-ES" sz="2000">
                <a:solidFill>
                  <a:srgbClr val="002060"/>
                </a:solidFill>
              </a:rPr>
              <a:t>TIEMPO EN MOVIMIENTO Y RALENTÍ DIARIO</a:t>
            </a:r>
          </a:p>
        </c:rich>
      </c:tx>
      <c:layout>
        <c:manualLayout>
          <c:xMode val="edge"/>
          <c:yMode val="edge"/>
          <c:x val="2.3646361775484511E-2"/>
          <c:y val="3.4488066908207597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  <c:spPr>
          <a:solidFill>
            <a:srgbClr val="00B0F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 b="1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 b="1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5374943112668"/>
          <c:y val="0.17640603352800063"/>
          <c:w val="0.64032705405495194"/>
          <c:h val="0.7767183978856380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TBD!$B$32</c:f>
              <c:strCache>
                <c:ptCount val="1"/>
                <c:pt idx="0">
                  <c:v>Tiempo En movimiento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TBD!$A$33:$A$35</c:f>
              <c:strCache>
                <c:ptCount val="2"/>
                <c:pt idx="0">
                  <c:v>EPCW6826</c:v>
                </c:pt>
                <c:pt idx="1">
                  <c:v>EPCI6941</c:v>
                </c:pt>
              </c:strCache>
            </c:strRef>
          </c:cat>
          <c:val>
            <c:numRef>
              <c:f>TBD!$B$33:$B$35</c:f>
              <c:numCache>
                <c:formatCode>[h]:mm:ss</c:formatCode>
                <c:ptCount val="2"/>
                <c:pt idx="0">
                  <c:v>0.12798611111111111</c:v>
                </c:pt>
                <c:pt idx="1">
                  <c:v>8.2847222222222225E-2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B-40F0-948B-14BE19BC65D8}"/>
            </c:ext>
          </c:extLst>
        </c:ser>
        <c:ser>
          <c:idx val="1"/>
          <c:order val="1"/>
          <c:tx>
            <c:strRef>
              <c:f>TBD!$C$32</c:f>
              <c:strCache>
                <c:ptCount val="1"/>
                <c:pt idx="0">
                  <c:v>Tiempo en Ralentí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TBD!$A$33:$A$35</c:f>
              <c:strCache>
                <c:ptCount val="2"/>
                <c:pt idx="0">
                  <c:v>EPCW6826</c:v>
                </c:pt>
                <c:pt idx="1">
                  <c:v>EPCI6941</c:v>
                </c:pt>
              </c:strCache>
            </c:strRef>
          </c:cat>
          <c:val>
            <c:numRef>
              <c:f>TBD!$C$33:$C$35</c:f>
              <c:numCache>
                <c:formatCode>[h]:mm:ss</c:formatCode>
                <c:ptCount val="2"/>
                <c:pt idx="0">
                  <c:v>7.1076388888888883E-2</c:v>
                </c:pt>
                <c:pt idx="1">
                  <c:v>2.7465277777777779E-2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B-40F0-948B-14BE19BC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599296"/>
        <c:axId val="358613376"/>
        <c:axId val="0"/>
      </c:bar3DChart>
      <c:catAx>
        <c:axId val="35859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600" b="1"/>
            </a:pPr>
            <a:endParaRPr lang="es-ES"/>
          </a:p>
        </c:txPr>
        <c:crossAx val="358613376"/>
        <c:crosses val="autoZero"/>
        <c:auto val="1"/>
        <c:lblAlgn val="ctr"/>
        <c:lblOffset val="100"/>
        <c:noMultiLvlLbl val="0"/>
      </c:catAx>
      <c:valAx>
        <c:axId val="358613376"/>
        <c:scaling>
          <c:orientation val="minMax"/>
        </c:scaling>
        <c:delete val="1"/>
        <c:axPos val="b"/>
        <c:numFmt formatCode="[h]:mm:ss" sourceLinked="1"/>
        <c:majorTickMark val="none"/>
        <c:minorTickMark val="none"/>
        <c:tickLblPos val="nextTo"/>
        <c:crossAx val="35859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70265795992767"/>
          <c:y val="9.3100234290712014E-2"/>
          <c:w val="0.33290746847400621"/>
          <c:h val="7.2178839636089787E-2"/>
        </c:manualLayout>
      </c:layout>
      <c:overlay val="0"/>
      <c:txPr>
        <a:bodyPr rot="0" vert="horz"/>
        <a:lstStyle/>
        <a:p>
          <a:pPr>
            <a:defRPr sz="1600" b="1" i="0">
              <a:solidFill>
                <a:schemeClr val="tx1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- Base de Datos - Dashboard (1).xlsx]TBD!movimiento</c:name>
    <c:fmtId val="2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n-US" sz="2000">
                <a:solidFill>
                  <a:srgbClr val="002060"/>
                </a:solidFill>
              </a:rPr>
              <a:t>TIEMPO EN MOVIMIENTO SEMANAL </a:t>
            </a:r>
          </a:p>
        </c:rich>
      </c:tx>
      <c:layout>
        <c:manualLayout>
          <c:xMode val="edge"/>
          <c:yMode val="edge"/>
          <c:x val="0.28740619941012679"/>
          <c:y val="5.1888702818179637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tx1"/>
          </a:solidFill>
        </c:spPr>
        <c:marker>
          <c:symbol val="none"/>
        </c:marker>
      </c:pivotFmt>
      <c:pivotFmt>
        <c:idx val="24"/>
        <c:spPr>
          <a:solidFill>
            <a:srgbClr val="002060"/>
          </a:solidFill>
        </c:spPr>
        <c:marker>
          <c:symbol val="none"/>
        </c:marker>
      </c:pivotFmt>
      <c:pivotFmt>
        <c:idx val="25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spPr>
          <a:solidFill>
            <a:srgbClr val="0070C0"/>
          </a:solidFill>
        </c:spPr>
        <c:marker>
          <c:symbol val="none"/>
        </c:marker>
      </c:pivotFmt>
      <c:pivotFmt>
        <c:idx val="28"/>
        <c:spPr>
          <a:solidFill>
            <a:srgbClr val="00B0F0"/>
          </a:solidFill>
        </c:spPr>
        <c:marker>
          <c:symbol val="none"/>
        </c:marker>
      </c:pivotFmt>
      <c:pivotFmt>
        <c:idx val="29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30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634406018635829E-2"/>
          <c:y val="0.23136169030513726"/>
          <c:w val="0.86643372343509328"/>
          <c:h val="0.34564855719670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TBD!$G$34:$G$35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TBD!$G$36:$G$44</c:f>
              <c:numCache>
                <c:formatCode>[h]:mm:ss</c:formatCode>
                <c:ptCount val="8"/>
                <c:pt idx="0">
                  <c:v>0.12832175925925926</c:v>
                </c:pt>
                <c:pt idx="1">
                  <c:v>0.25368055555555558</c:v>
                </c:pt>
                <c:pt idx="2">
                  <c:v>0.15145833333333333</c:v>
                </c:pt>
                <c:pt idx="3">
                  <c:v>0.21600694444444443</c:v>
                </c:pt>
                <c:pt idx="4">
                  <c:v>9.0613425925925931E-2</c:v>
                </c:pt>
                <c:pt idx="5">
                  <c:v>8.8518518518518538E-2</c:v>
                </c:pt>
                <c:pt idx="6">
                  <c:v>0.1529861111111111</c:v>
                </c:pt>
                <c:pt idx="7">
                  <c:v>0.11858796296296296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3-488B-8D70-E1A132CE44DD}"/>
            </c:ext>
          </c:extLst>
        </c:ser>
        <c:ser>
          <c:idx val="1"/>
          <c:order val="1"/>
          <c:tx>
            <c:strRef>
              <c:f>TBD!$H$34:$H$35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TBD!$H$36:$H$44</c:f>
              <c:numCache>
                <c:formatCode>[h]:mm:ss</c:formatCode>
                <c:ptCount val="8"/>
                <c:pt idx="0">
                  <c:v>0.29123842592592591</c:v>
                </c:pt>
                <c:pt idx="1">
                  <c:v>0.35284722222222226</c:v>
                </c:pt>
                <c:pt idx="2">
                  <c:v>0</c:v>
                </c:pt>
                <c:pt idx="3">
                  <c:v>3.363425925925926E-2</c:v>
                </c:pt>
                <c:pt idx="4">
                  <c:v>0.12351851851851853</c:v>
                </c:pt>
                <c:pt idx="5">
                  <c:v>6.3530092592592582E-2</c:v>
                </c:pt>
                <c:pt idx="6">
                  <c:v>0.10927083333333333</c:v>
                </c:pt>
                <c:pt idx="7">
                  <c:v>0.10207175925925926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C9-4FAE-A80A-2855EB203E44}"/>
            </c:ext>
          </c:extLst>
        </c:ser>
        <c:ser>
          <c:idx val="2"/>
          <c:order val="2"/>
          <c:tx>
            <c:strRef>
              <c:f>TBD!$I$34:$I$35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TBD!$I$36:$I$44</c:f>
              <c:numCache>
                <c:formatCode>[h]:mm:ss</c:formatCode>
                <c:ptCount val="8"/>
                <c:pt idx="0">
                  <c:v>0.37482638888888897</c:v>
                </c:pt>
                <c:pt idx="1">
                  <c:v>0.10234953703703703</c:v>
                </c:pt>
                <c:pt idx="2">
                  <c:v>0</c:v>
                </c:pt>
                <c:pt idx="3">
                  <c:v>0.13055555555555556</c:v>
                </c:pt>
                <c:pt idx="4">
                  <c:v>0.12840277777777778</c:v>
                </c:pt>
                <c:pt idx="5">
                  <c:v>8.5243055555555558E-2</c:v>
                </c:pt>
                <c:pt idx="6">
                  <c:v>0.13703703703703704</c:v>
                </c:pt>
                <c:pt idx="7">
                  <c:v>2.2430555555555558E-2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C9-4FAE-A80A-2855EB203E44}"/>
            </c:ext>
          </c:extLst>
        </c:ser>
        <c:ser>
          <c:idx val="3"/>
          <c:order val="3"/>
          <c:tx>
            <c:strRef>
              <c:f>TBD!$J$34:$J$35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TBD!$J$36:$J$44</c:f>
              <c:numCache>
                <c:formatCode>[h]:mm:ss</c:formatCode>
                <c:ptCount val="8"/>
                <c:pt idx="0">
                  <c:v>0.42157407407407405</c:v>
                </c:pt>
                <c:pt idx="1">
                  <c:v>5.7175925925925918E-3</c:v>
                </c:pt>
                <c:pt idx="2">
                  <c:v>0</c:v>
                </c:pt>
                <c:pt idx="3">
                  <c:v>0.38105324074074071</c:v>
                </c:pt>
                <c:pt idx="4">
                  <c:v>0.22539351851851852</c:v>
                </c:pt>
                <c:pt idx="5">
                  <c:v>4.7395833333333331E-2</c:v>
                </c:pt>
                <c:pt idx="6">
                  <c:v>0.15255787037037036</c:v>
                </c:pt>
                <c:pt idx="7">
                  <c:v>2.4259259259259258E-2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E-49B2-9754-5FF9B4800D92}"/>
            </c:ext>
          </c:extLst>
        </c:ser>
        <c:ser>
          <c:idx val="4"/>
          <c:order val="4"/>
          <c:tx>
            <c:strRef>
              <c:f>TBD!$K$34:$K$35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TBD!$K$36:$K$44</c:f>
              <c:numCache>
                <c:formatCode>[h]:mm:ss</c:formatCode>
                <c:ptCount val="8"/>
                <c:pt idx="0">
                  <c:v>8.0717592592592591E-2</c:v>
                </c:pt>
                <c:pt idx="1">
                  <c:v>0.45074074074074078</c:v>
                </c:pt>
                <c:pt idx="2">
                  <c:v>3.2407407407407406E-4</c:v>
                </c:pt>
                <c:pt idx="3">
                  <c:v>0.16358796296296294</c:v>
                </c:pt>
                <c:pt idx="4">
                  <c:v>0.18175925925925926</c:v>
                </c:pt>
                <c:pt idx="5">
                  <c:v>0.11836805555555555</c:v>
                </c:pt>
                <c:pt idx="6">
                  <c:v>3.2256944444444442E-2</c:v>
                </c:pt>
                <c:pt idx="7">
                  <c:v>0.10967592592592591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E-49B2-9754-5FF9B4800D92}"/>
            </c:ext>
          </c:extLst>
        </c:ser>
        <c:ser>
          <c:idx val="5"/>
          <c:order val="5"/>
          <c:tx>
            <c:strRef>
              <c:f>TBD!$L$34:$L$35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TBD!$L$36:$L$44</c:f>
              <c:numCache>
                <c:formatCode>[h]:mm:ss</c:formatCode>
                <c:ptCount val="8"/>
                <c:pt idx="0">
                  <c:v>0.11583333333333334</c:v>
                </c:pt>
                <c:pt idx="1">
                  <c:v>0.11023148148148149</c:v>
                </c:pt>
                <c:pt idx="2">
                  <c:v>0</c:v>
                </c:pt>
                <c:pt idx="3">
                  <c:v>2.719907407407407E-2</c:v>
                </c:pt>
                <c:pt idx="4">
                  <c:v>0.10021990740740741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E-49B2-9754-5FF9B4800D92}"/>
            </c:ext>
          </c:extLst>
        </c:ser>
        <c:ser>
          <c:idx val="6"/>
          <c:order val="6"/>
          <c:tx>
            <c:strRef>
              <c:f>TBD!$M$34:$M$35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TBD!$M$36:$M$44</c:f>
              <c:numCache>
                <c:formatCode>[h]:mm:ss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8.2847222222222225E-2</c:v>
                </c:pt>
                <c:pt idx="5">
                  <c:v>0</c:v>
                </c:pt>
                <c:pt idx="6">
                  <c:v>0.12798611111111111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DE-49B2-9754-5FF9B4800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657408"/>
        <c:axId val="358667392"/>
      </c:barChart>
      <c:catAx>
        <c:axId val="3586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358667392"/>
        <c:crosses val="autoZero"/>
        <c:auto val="1"/>
        <c:lblAlgn val="ctr"/>
        <c:lblOffset val="100"/>
        <c:noMultiLvlLbl val="0"/>
      </c:catAx>
      <c:valAx>
        <c:axId val="358667392"/>
        <c:scaling>
          <c:orientation val="minMax"/>
        </c:scaling>
        <c:delete val="1"/>
        <c:axPos val="l"/>
        <c:numFmt formatCode="[h]:mm:ss" sourceLinked="1"/>
        <c:majorTickMark val="none"/>
        <c:minorTickMark val="none"/>
        <c:tickLblPos val="nextTo"/>
        <c:crossAx val="3586574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600" b="1"/>
            </a:pPr>
            <a:endParaRPr lang="es-E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- Base de Datos - Dashboard (1).xlsx]TBD!ralentídía</c:name>
    <c:fmtId val="3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n-US" sz="2000">
                <a:solidFill>
                  <a:srgbClr val="002060"/>
                </a:solidFill>
              </a:rPr>
              <a:t>TIEMPO EN RALENTÍ SEMANAL POR DÍA</a:t>
            </a:r>
          </a:p>
        </c:rich>
      </c:tx>
      <c:layout>
        <c:manualLayout>
          <c:xMode val="edge"/>
          <c:yMode val="edge"/>
          <c:x val="0.28356420261996634"/>
          <c:y val="5.0267180855111525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</c:pivotFmt>
      <c:pivotFmt>
        <c:idx val="23"/>
      </c:pivotFmt>
      <c:pivotFmt>
        <c:idx val="2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</c:pivotFmt>
      <c:pivotFmt>
        <c:idx val="26"/>
        <c:spPr>
          <a:solidFill>
            <a:srgbClr val="002060"/>
          </a:solidFill>
        </c:spPr>
        <c:marker>
          <c:symbol val="none"/>
        </c:marker>
      </c:pivotFmt>
      <c:pivotFmt>
        <c:idx val="27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spPr>
          <a:solidFill>
            <a:schemeClr val="tx1"/>
          </a:solidFill>
        </c:spPr>
        <c:marker>
          <c:symbol val="none"/>
        </c:marker>
      </c:pivotFmt>
      <c:pivotFmt>
        <c:idx val="30"/>
        <c:spPr>
          <a:solidFill>
            <a:srgbClr val="00B0F0"/>
          </a:solidFill>
        </c:spPr>
        <c:marker>
          <c:symbol val="none"/>
        </c:marker>
      </c:pivotFmt>
      <c:pivotFmt>
        <c:idx val="31"/>
        <c:spPr>
          <a:solidFill>
            <a:srgbClr val="0070C0"/>
          </a:solidFill>
        </c:spPr>
        <c:marker>
          <c:symbol val="none"/>
        </c:marker>
      </c:pivotFmt>
      <c:pivotFmt>
        <c:idx val="32"/>
        <c:spPr>
          <a:solidFill>
            <a:schemeClr val="tx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33"/>
        <c:spPr>
          <a:solidFill>
            <a:schemeClr val="accent1">
              <a:lumMod val="40000"/>
              <a:lumOff val="60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007807169403682"/>
          <c:y val="0.19176859272832944"/>
          <c:w val="0.88659136170215669"/>
          <c:h val="0.4094792851895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TBD!$V$33:$V$34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TBD!$V$35:$V$43</c:f>
              <c:numCache>
                <c:formatCode>[h]:mm:ss</c:formatCode>
                <c:ptCount val="8"/>
                <c:pt idx="0">
                  <c:v>0.10594907407407408</c:v>
                </c:pt>
                <c:pt idx="1">
                  <c:v>0.15187499999999998</c:v>
                </c:pt>
                <c:pt idx="2">
                  <c:v>0.10231481481481483</c:v>
                </c:pt>
                <c:pt idx="3">
                  <c:v>0.11775462962962961</c:v>
                </c:pt>
                <c:pt idx="4">
                  <c:v>6.5636574074074069E-2</c:v>
                </c:pt>
                <c:pt idx="5">
                  <c:v>8.1342592592592577E-2</c:v>
                </c:pt>
                <c:pt idx="6">
                  <c:v>5.1157407407407408E-2</c:v>
                </c:pt>
                <c:pt idx="7">
                  <c:v>4.9421296296296297E-3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1-462D-A08E-BAB62CDD25A1}"/>
            </c:ext>
          </c:extLst>
        </c:ser>
        <c:ser>
          <c:idx val="1"/>
          <c:order val="1"/>
          <c:tx>
            <c:strRef>
              <c:f>TBD!$W$33:$W$34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TBD!$W$35:$W$43</c:f>
              <c:numCache>
                <c:formatCode>[h]:mm:ss</c:formatCode>
                <c:ptCount val="8"/>
                <c:pt idx="0">
                  <c:v>0.16648148148148148</c:v>
                </c:pt>
                <c:pt idx="1">
                  <c:v>0.1028125</c:v>
                </c:pt>
                <c:pt idx="2">
                  <c:v>0</c:v>
                </c:pt>
                <c:pt idx="3">
                  <c:v>4.2118055555555554E-2</c:v>
                </c:pt>
                <c:pt idx="4">
                  <c:v>7.6145833333333329E-2</c:v>
                </c:pt>
                <c:pt idx="5">
                  <c:v>4.3148148148148151E-2</c:v>
                </c:pt>
                <c:pt idx="6">
                  <c:v>5.8935185185185188E-2</c:v>
                </c:pt>
                <c:pt idx="7">
                  <c:v>1.833333333333333E-2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53-4A19-926D-BC1E0BBAC6B3}"/>
            </c:ext>
          </c:extLst>
        </c:ser>
        <c:ser>
          <c:idx val="2"/>
          <c:order val="2"/>
          <c:tx>
            <c:strRef>
              <c:f>TBD!$X$33:$X$34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TBD!$X$35:$X$43</c:f>
              <c:numCache>
                <c:formatCode>[h]:mm:ss</c:formatCode>
                <c:ptCount val="8"/>
                <c:pt idx="0">
                  <c:v>8.0138888888888885E-2</c:v>
                </c:pt>
                <c:pt idx="1">
                  <c:v>7.3981481481481481E-2</c:v>
                </c:pt>
                <c:pt idx="2">
                  <c:v>0</c:v>
                </c:pt>
                <c:pt idx="3">
                  <c:v>0.16978009259259261</c:v>
                </c:pt>
                <c:pt idx="4">
                  <c:v>4.6898148148148147E-2</c:v>
                </c:pt>
                <c:pt idx="5">
                  <c:v>0.10200231481481484</c:v>
                </c:pt>
                <c:pt idx="6">
                  <c:v>3.8472222222222227E-2</c:v>
                </c:pt>
                <c:pt idx="7">
                  <c:v>8.9814814814814826E-3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53-4A19-926D-BC1E0BBAC6B3}"/>
            </c:ext>
          </c:extLst>
        </c:ser>
        <c:ser>
          <c:idx val="3"/>
          <c:order val="3"/>
          <c:tx>
            <c:strRef>
              <c:f>TBD!$Y$33:$Y$34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TBD!$Y$35:$Y$43</c:f>
              <c:numCache>
                <c:formatCode>[h]:mm:ss</c:formatCode>
                <c:ptCount val="8"/>
                <c:pt idx="0">
                  <c:v>7.9884259259259266E-2</c:v>
                </c:pt>
                <c:pt idx="1">
                  <c:v>7.3148148148148139E-3</c:v>
                </c:pt>
                <c:pt idx="2">
                  <c:v>0</c:v>
                </c:pt>
                <c:pt idx="3">
                  <c:v>7.768518518518519E-2</c:v>
                </c:pt>
                <c:pt idx="4">
                  <c:v>0.11239583333333335</c:v>
                </c:pt>
                <c:pt idx="5">
                  <c:v>8.4479166666666689E-2</c:v>
                </c:pt>
                <c:pt idx="6">
                  <c:v>8.6030092592592589E-2</c:v>
                </c:pt>
                <c:pt idx="7">
                  <c:v>5.4745370370370373E-3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5-4ADB-A0B8-C3CF41166A2E}"/>
            </c:ext>
          </c:extLst>
        </c:ser>
        <c:ser>
          <c:idx val="4"/>
          <c:order val="4"/>
          <c:tx>
            <c:strRef>
              <c:f>TBD!$Z$33:$Z$34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TBD!$Z$35:$Z$43</c:f>
              <c:numCache>
                <c:formatCode>[h]:mm:ss</c:formatCode>
                <c:ptCount val="8"/>
                <c:pt idx="0">
                  <c:v>2.1307870370370369E-2</c:v>
                </c:pt>
                <c:pt idx="1">
                  <c:v>7.8692129629629626E-2</c:v>
                </c:pt>
                <c:pt idx="2">
                  <c:v>0</c:v>
                </c:pt>
                <c:pt idx="3">
                  <c:v>7.1250000000000008E-2</c:v>
                </c:pt>
                <c:pt idx="4">
                  <c:v>0.14644675925925923</c:v>
                </c:pt>
                <c:pt idx="5">
                  <c:v>6.6736111111111121E-2</c:v>
                </c:pt>
                <c:pt idx="6">
                  <c:v>3.7511574074074079E-2</c:v>
                </c:pt>
                <c:pt idx="7">
                  <c:v>7.3958333333333315E-3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5-4ADB-A0B8-C3CF41166A2E}"/>
            </c:ext>
          </c:extLst>
        </c:ser>
        <c:ser>
          <c:idx val="5"/>
          <c:order val="5"/>
          <c:tx>
            <c:strRef>
              <c:f>TBD!$AA$33:$AA$34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TBD!$AA$35:$AA$43</c:f>
              <c:numCache>
                <c:formatCode>[h]:mm:ss</c:formatCode>
                <c:ptCount val="8"/>
                <c:pt idx="0">
                  <c:v>0.11524305555555557</c:v>
                </c:pt>
                <c:pt idx="1">
                  <c:v>3.6967592592592594E-2</c:v>
                </c:pt>
                <c:pt idx="2">
                  <c:v>0</c:v>
                </c:pt>
                <c:pt idx="3">
                  <c:v>7.363425925925926E-2</c:v>
                </c:pt>
                <c:pt idx="4">
                  <c:v>5.814814814814815E-2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C5-4ADB-A0B8-C3CF41166A2E}"/>
            </c:ext>
          </c:extLst>
        </c:ser>
        <c:ser>
          <c:idx val="6"/>
          <c:order val="6"/>
          <c:tx>
            <c:strRef>
              <c:f>TBD!$AB$33:$AB$34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TBD!$AB$35:$AB$43</c:f>
              <c:numCache>
                <c:formatCode>[h]:mm:ss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2.7465277777777779E-2</c:v>
                </c:pt>
                <c:pt idx="5">
                  <c:v>0</c:v>
                </c:pt>
                <c:pt idx="6">
                  <c:v>7.1076388888888883E-2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C5-4ADB-A0B8-C3CF4116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02560"/>
        <c:axId val="358804096"/>
      </c:barChart>
      <c:catAx>
        <c:axId val="3588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358804096"/>
        <c:crosses val="autoZero"/>
        <c:auto val="1"/>
        <c:lblAlgn val="ctr"/>
        <c:lblOffset val="100"/>
        <c:noMultiLvlLbl val="0"/>
      </c:catAx>
      <c:valAx>
        <c:axId val="358804096"/>
        <c:scaling>
          <c:orientation val="minMax"/>
        </c:scaling>
        <c:delete val="1"/>
        <c:axPos val="l"/>
        <c:numFmt formatCode="[h]:mm:ss" sourceLinked="1"/>
        <c:majorTickMark val="none"/>
        <c:minorTickMark val="none"/>
        <c:tickLblPos val="nextTo"/>
        <c:crossAx val="3588025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600" b="1"/>
            </a:pPr>
            <a:endParaRPr lang="es-E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- Base de Datos - Dashboard (1).xlsx]TBD!movralenmes</c:name>
    <c:fmtId val="3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s-ES" sz="2000">
                <a:solidFill>
                  <a:srgbClr val="002060"/>
                </a:solidFill>
              </a:rPr>
              <a:t>HORAS EN MOVIMIENTO Y RALENTÍ ACUMULADO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3654273531916"/>
          <c:y val="7.5743730194260839E-2"/>
          <c:w val="0.44014778496151519"/>
          <c:h val="0.8994621163557490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TBD!$AI$31</c:f>
              <c:strCache>
                <c:ptCount val="1"/>
                <c:pt idx="0">
                  <c:v>Tiempo en Ralentí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TBD!$AH$32:$AH$40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TBD!$AI$32:$AI$40</c:f>
              <c:numCache>
                <c:formatCode>[h]:mm:ss</c:formatCode>
                <c:ptCount val="8"/>
                <c:pt idx="0">
                  <c:v>0.56900462962962961</c:v>
                </c:pt>
                <c:pt idx="1">
                  <c:v>0.45164351851851853</c:v>
                </c:pt>
                <c:pt idx="2">
                  <c:v>0.10231481481481483</c:v>
                </c:pt>
                <c:pt idx="3">
                  <c:v>0.55222222222222217</c:v>
                </c:pt>
                <c:pt idx="4">
                  <c:v>0.53313657407407411</c:v>
                </c:pt>
                <c:pt idx="5">
                  <c:v>0.37770833333333326</c:v>
                </c:pt>
                <c:pt idx="6">
                  <c:v>0.34318287037037032</c:v>
                </c:pt>
                <c:pt idx="7">
                  <c:v>4.5127314814814821E-2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3-4C41-997C-B74065D35A8E}"/>
            </c:ext>
          </c:extLst>
        </c:ser>
        <c:ser>
          <c:idx val="1"/>
          <c:order val="1"/>
          <c:tx>
            <c:strRef>
              <c:f>TBD!$AJ$31</c:f>
              <c:strCache>
                <c:ptCount val="1"/>
                <c:pt idx="0">
                  <c:v>Tiempo en Movimiento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TBD!$AH$32:$AH$40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TBD!$AJ$32:$AJ$40</c:f>
              <c:numCache>
                <c:formatCode>[h]:mm:ss</c:formatCode>
                <c:ptCount val="8"/>
                <c:pt idx="0">
                  <c:v>1.4125115740740741</c:v>
                </c:pt>
                <c:pt idx="1">
                  <c:v>1.2755671296296296</c:v>
                </c:pt>
                <c:pt idx="2">
                  <c:v>0.15178240740740742</c:v>
                </c:pt>
                <c:pt idx="3">
                  <c:v>0.95203703703703679</c:v>
                </c:pt>
                <c:pt idx="4">
                  <c:v>0.93275462962962952</c:v>
                </c:pt>
                <c:pt idx="5">
                  <c:v>0.4030555555555555</c:v>
                </c:pt>
                <c:pt idx="6">
                  <c:v>0.71209490740740755</c:v>
                </c:pt>
                <c:pt idx="7">
                  <c:v>0.37702546296296285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3-4C41-997C-B74065D35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855424"/>
        <c:axId val="358856960"/>
        <c:axId val="0"/>
      </c:bar3DChart>
      <c:catAx>
        <c:axId val="35885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358856960"/>
        <c:crosses val="autoZero"/>
        <c:auto val="1"/>
        <c:lblAlgn val="ctr"/>
        <c:lblOffset val="100"/>
        <c:noMultiLvlLbl val="0"/>
      </c:catAx>
      <c:valAx>
        <c:axId val="358856960"/>
        <c:scaling>
          <c:orientation val="minMax"/>
        </c:scaling>
        <c:delete val="1"/>
        <c:axPos val="b"/>
        <c:numFmt formatCode="[h]:mm:ss" sourceLinked="1"/>
        <c:majorTickMark val="none"/>
        <c:minorTickMark val="none"/>
        <c:tickLblPos val="nextTo"/>
        <c:crossAx val="35885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852778944206228"/>
          <c:y val="8.3456894868389253E-2"/>
          <c:w val="0.29522748643867042"/>
          <c:h val="0.16481645484701626"/>
        </c:manualLayout>
      </c:layout>
      <c:overlay val="0"/>
      <c:txPr>
        <a:bodyPr rot="0" vert="horz"/>
        <a:lstStyle/>
        <a:p>
          <a:pPr>
            <a:defRPr sz="1800" b="1">
              <a:solidFill>
                <a:schemeClr val="tx1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- Base de Datos - Dashboard (1).xlsx]TBD!kildias</c:name>
    <c:fmtId val="5"/>
  </c:pivotSource>
  <c:chart>
    <c:title>
      <c:tx>
        <c:rich>
          <a:bodyPr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s-ES" sz="2000">
                <a:solidFill>
                  <a:srgbClr val="002060"/>
                </a:solidFill>
              </a:rPr>
              <a:t>KILOMETRAJE SEMANAL POR DÍA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  <c:marker>
          <c:symbol val="none"/>
        </c:marker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tx1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206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75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0070C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E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00B0F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1"/>
          </a:solidFill>
        </c:spPr>
        <c:marker>
          <c:symbol val="none"/>
        </c:marker>
      </c:pivotFmt>
      <c:pivotFmt>
        <c:idx val="15"/>
        <c:spPr>
          <a:solidFill>
            <a:srgbClr val="002060"/>
          </a:solidFill>
        </c:spPr>
        <c:marker>
          <c:symbol val="none"/>
        </c:marker>
      </c:pivotFmt>
      <c:pivotFmt>
        <c:idx val="16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17"/>
        <c:spPr>
          <a:solidFill>
            <a:srgbClr val="0070C0"/>
          </a:solidFill>
        </c:spPr>
        <c:marker>
          <c:symbol val="none"/>
        </c:marker>
      </c:pivotFmt>
      <c:pivotFmt>
        <c:idx val="18"/>
        <c:spPr>
          <a:solidFill>
            <a:srgbClr val="00B0F0"/>
          </a:solidFill>
        </c:spPr>
        <c:marker>
          <c:symbol val="none"/>
        </c:marker>
      </c:pivotFmt>
      <c:pivotFmt>
        <c:idx val="19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20"/>
        <c:spPr>
          <a:solidFill>
            <a:schemeClr val="accent1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2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5694673632400876E-2"/>
          <c:y val="0.12969096087355825"/>
          <c:w val="0.85064785204515758"/>
          <c:h val="0.43475854190156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TBD!$G$3:$G$4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TBD!$G$5:$G$13</c:f>
              <c:numCache>
                <c:formatCode>General</c:formatCode>
                <c:ptCount val="8"/>
                <c:pt idx="0">
                  <c:v>96.460000000000008</c:v>
                </c:pt>
                <c:pt idx="1">
                  <c:v>395.84000000000003</c:v>
                </c:pt>
                <c:pt idx="2">
                  <c:v>204.26000000000002</c:v>
                </c:pt>
                <c:pt idx="3">
                  <c:v>74.239999999999995</c:v>
                </c:pt>
                <c:pt idx="4">
                  <c:v>157.76999999999998</c:v>
                </c:pt>
                <c:pt idx="5">
                  <c:v>171.42000000000002</c:v>
                </c:pt>
                <c:pt idx="6">
                  <c:v>69.309999999999988</c:v>
                </c:pt>
                <c:pt idx="7">
                  <c:v>177.32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0-4ED0-9E28-06174B4F77AB}"/>
            </c:ext>
          </c:extLst>
        </c:ser>
        <c:ser>
          <c:idx val="1"/>
          <c:order val="1"/>
          <c:tx>
            <c:strRef>
              <c:f>TBD!$H$3:$H$4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TBD!$H$5:$H$13</c:f>
              <c:numCache>
                <c:formatCode>General</c:formatCode>
                <c:ptCount val="8"/>
                <c:pt idx="0">
                  <c:v>255.17000000000002</c:v>
                </c:pt>
                <c:pt idx="1">
                  <c:v>410.61</c:v>
                </c:pt>
                <c:pt idx="2">
                  <c:v>18.87</c:v>
                </c:pt>
                <c:pt idx="3">
                  <c:v>98.870000000000019</c:v>
                </c:pt>
                <c:pt idx="4">
                  <c:v>92.94</c:v>
                </c:pt>
                <c:pt idx="5">
                  <c:v>103.95</c:v>
                </c:pt>
                <c:pt idx="6">
                  <c:v>38.43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60-4218-AAD5-904C9CF47C42}"/>
            </c:ext>
          </c:extLst>
        </c:ser>
        <c:ser>
          <c:idx val="2"/>
          <c:order val="2"/>
          <c:tx>
            <c:strRef>
              <c:f>TBD!$I$3:$I$4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TBD!$I$5:$I$13</c:f>
              <c:numCache>
                <c:formatCode>General</c:formatCode>
                <c:ptCount val="8"/>
                <c:pt idx="0">
                  <c:v>359.14</c:v>
                </c:pt>
                <c:pt idx="1">
                  <c:v>41.52</c:v>
                </c:pt>
                <c:pt idx="2">
                  <c:v>98.64</c:v>
                </c:pt>
                <c:pt idx="3">
                  <c:v>97.56</c:v>
                </c:pt>
                <c:pt idx="4">
                  <c:v>167.76</c:v>
                </c:pt>
                <c:pt idx="5">
                  <c:v>24.12</c:v>
                </c:pt>
                <c:pt idx="6">
                  <c:v>73.02000000000001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60-4218-AAD5-904C9CF47C42}"/>
            </c:ext>
          </c:extLst>
        </c:ser>
        <c:ser>
          <c:idx val="3"/>
          <c:order val="3"/>
          <c:tx>
            <c:strRef>
              <c:f>TBD!$J$3:$J$4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TBD!$J$5:$J$13</c:f>
              <c:numCache>
                <c:formatCode>General</c:formatCode>
                <c:ptCount val="8"/>
                <c:pt idx="0">
                  <c:v>587.85</c:v>
                </c:pt>
                <c:pt idx="1">
                  <c:v>0.95</c:v>
                </c:pt>
                <c:pt idx="2">
                  <c:v>374.99</c:v>
                </c:pt>
                <c:pt idx="3">
                  <c:v>217.69000000000003</c:v>
                </c:pt>
                <c:pt idx="4">
                  <c:v>129.08000000000001</c:v>
                </c:pt>
                <c:pt idx="5">
                  <c:v>25.19</c:v>
                </c:pt>
                <c:pt idx="6">
                  <c:v>43.8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2-455B-9D4D-F21FB3D8433A}"/>
            </c:ext>
          </c:extLst>
        </c:ser>
        <c:ser>
          <c:idx val="4"/>
          <c:order val="4"/>
          <c:tx>
            <c:strRef>
              <c:f>TBD!$K$3:$K$4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TBD!$K$5:$K$13</c:f>
              <c:numCache>
                <c:formatCode>General</c:formatCode>
                <c:ptCount val="8"/>
                <c:pt idx="0">
                  <c:v>87.86</c:v>
                </c:pt>
                <c:pt idx="1">
                  <c:v>434.25</c:v>
                </c:pt>
                <c:pt idx="2">
                  <c:v>170.11999999999998</c:v>
                </c:pt>
                <c:pt idx="3">
                  <c:v>144.48000000000002</c:v>
                </c:pt>
                <c:pt idx="4">
                  <c:v>30.99</c:v>
                </c:pt>
                <c:pt idx="5">
                  <c:v>146.69</c:v>
                </c:pt>
                <c:pt idx="6">
                  <c:v>103.78999999999999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2-455B-9D4D-F21FB3D8433A}"/>
            </c:ext>
          </c:extLst>
        </c:ser>
        <c:ser>
          <c:idx val="5"/>
          <c:order val="5"/>
          <c:tx>
            <c:strRef>
              <c:f>TBD!$L$3:$L$4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TBD!$L$5:$L$13</c:f>
              <c:numCache>
                <c:formatCode>General</c:formatCode>
                <c:ptCount val="8"/>
                <c:pt idx="0">
                  <c:v>118.02</c:v>
                </c:pt>
                <c:pt idx="1">
                  <c:v>114.77000000000001</c:v>
                </c:pt>
                <c:pt idx="2">
                  <c:v>24.279999999999998</c:v>
                </c:pt>
                <c:pt idx="3">
                  <c:v>106.18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52-455B-9D4D-F21FB3D8433A}"/>
            </c:ext>
          </c:extLst>
        </c:ser>
        <c:ser>
          <c:idx val="6"/>
          <c:order val="6"/>
          <c:tx>
            <c:strRef>
              <c:f>TBD!$M$3:$M$4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TBD!$M$5:$M$13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92.06</c:v>
                </c:pt>
                <c:pt idx="4">
                  <c:v>165.07999999999998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52-455B-9D4D-F21FB3D8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96928"/>
        <c:axId val="358875136"/>
      </c:barChart>
      <c:catAx>
        <c:axId val="35919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8875136"/>
        <c:crosses val="autoZero"/>
        <c:auto val="1"/>
        <c:lblAlgn val="ctr"/>
        <c:lblOffset val="100"/>
        <c:noMultiLvlLbl val="0"/>
      </c:catAx>
      <c:valAx>
        <c:axId val="358875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9196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600" b="1"/>
            </a:pPr>
            <a:endParaRPr lang="es-E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10</xdr:col>
      <xdr:colOff>40820</xdr:colOff>
      <xdr:row>6</xdr:row>
      <xdr:rowOff>171742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7896225" y="190500"/>
          <a:ext cx="1564820" cy="1124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4</xdr:row>
      <xdr:rowOff>0</xdr:rowOff>
    </xdr:from>
    <xdr:to>
      <xdr:col>29</xdr:col>
      <xdr:colOff>192557</xdr:colOff>
      <xdr:row>7</xdr:row>
      <xdr:rowOff>114300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38004750" y="581025"/>
          <a:ext cx="954557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16</xdr:col>
      <xdr:colOff>1564820</xdr:colOff>
      <xdr:row>6</xdr:row>
      <xdr:rowOff>171742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17481176" y="190500"/>
          <a:ext cx="1564820" cy="11242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187414</xdr:rowOff>
    </xdr:from>
    <xdr:to>
      <xdr:col>9</xdr:col>
      <xdr:colOff>173183</xdr:colOff>
      <xdr:row>34</xdr:row>
      <xdr:rowOff>173182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65138</xdr:colOff>
      <xdr:row>2</xdr:row>
      <xdr:rowOff>57065</xdr:rowOff>
    </xdr:from>
    <xdr:to>
      <xdr:col>10</xdr:col>
      <xdr:colOff>380999</xdr:colOff>
      <xdr:row>8</xdr:row>
      <xdr:rowOff>68037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echa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99138" y="438065"/>
              <a:ext cx="2601861" cy="11539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748394</xdr:colOff>
      <xdr:row>2</xdr:row>
      <xdr:rowOff>23814</xdr:rowOff>
    </xdr:from>
    <xdr:to>
      <xdr:col>6</xdr:col>
      <xdr:colOff>748394</xdr:colOff>
      <xdr:row>8</xdr:row>
      <xdr:rowOff>130674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laca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c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0394" y="404814"/>
              <a:ext cx="3810000" cy="1249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547688</xdr:colOff>
      <xdr:row>2</xdr:row>
      <xdr:rowOff>57328</xdr:rowOff>
    </xdr:from>
    <xdr:to>
      <xdr:col>23</xdr:col>
      <xdr:colOff>547688</xdr:colOff>
      <xdr:row>8</xdr:row>
      <xdr:rowOff>40821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emana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a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49688" y="438328"/>
              <a:ext cx="1524000" cy="11264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408708</xdr:colOff>
      <xdr:row>22</xdr:row>
      <xdr:rowOff>8538</xdr:rowOff>
    </xdr:from>
    <xdr:to>
      <xdr:col>18</xdr:col>
      <xdr:colOff>152399</xdr:colOff>
      <xdr:row>27</xdr:row>
      <xdr:rowOff>124690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Día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14708" y="3818538"/>
              <a:ext cx="3553691" cy="10686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285750</xdr:colOff>
      <xdr:row>2</xdr:row>
      <xdr:rowOff>60860</xdr:rowOff>
    </xdr:from>
    <xdr:to>
      <xdr:col>18</xdr:col>
      <xdr:colOff>571499</xdr:colOff>
      <xdr:row>8</xdr:row>
      <xdr:rowOff>54428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Grupo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u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77750" y="441860"/>
              <a:ext cx="1809749" cy="11365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404813</xdr:colOff>
      <xdr:row>2</xdr:row>
      <xdr:rowOff>54429</xdr:rowOff>
    </xdr:from>
    <xdr:to>
      <xdr:col>16</xdr:col>
      <xdr:colOff>142874</xdr:colOff>
      <xdr:row>8</xdr:row>
      <xdr:rowOff>27214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Area 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ea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24813" y="435429"/>
              <a:ext cx="4310061" cy="11157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22</xdr:col>
      <xdr:colOff>121227</xdr:colOff>
      <xdr:row>10</xdr:row>
      <xdr:rowOff>0</xdr:rowOff>
    </xdr:from>
    <xdr:to>
      <xdr:col>33</xdr:col>
      <xdr:colOff>363681</xdr:colOff>
      <xdr:row>34</xdr:row>
      <xdr:rowOff>166687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47625</xdr:colOff>
      <xdr:row>2</xdr:row>
      <xdr:rowOff>56779</xdr:rowOff>
    </xdr:from>
    <xdr:to>
      <xdr:col>21</xdr:col>
      <xdr:colOff>476249</xdr:colOff>
      <xdr:row>8</xdr:row>
      <xdr:rowOff>40821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MES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25625" y="437779"/>
              <a:ext cx="1952624" cy="112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35</xdr:row>
      <xdr:rowOff>47623</xdr:rowOff>
    </xdr:from>
    <xdr:to>
      <xdr:col>9</xdr:col>
      <xdr:colOff>155864</xdr:colOff>
      <xdr:row>76</xdr:row>
      <xdr:rowOff>67235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207818</xdr:colOff>
      <xdr:row>35</xdr:row>
      <xdr:rowOff>47625</xdr:rowOff>
    </xdr:from>
    <xdr:to>
      <xdr:col>21</xdr:col>
      <xdr:colOff>207817</xdr:colOff>
      <xdr:row>76</xdr:row>
      <xdr:rowOff>69273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259772</xdr:colOff>
      <xdr:row>35</xdr:row>
      <xdr:rowOff>47625</xdr:rowOff>
    </xdr:from>
    <xdr:to>
      <xdr:col>33</xdr:col>
      <xdr:colOff>363682</xdr:colOff>
      <xdr:row>76</xdr:row>
      <xdr:rowOff>69273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415636</xdr:colOff>
      <xdr:row>3</xdr:row>
      <xdr:rowOff>16019</xdr:rowOff>
    </xdr:from>
    <xdr:to>
      <xdr:col>41</xdr:col>
      <xdr:colOff>277091</xdr:colOff>
      <xdr:row>76</xdr:row>
      <xdr:rowOff>69272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207817</xdr:colOff>
      <xdr:row>10</xdr:row>
      <xdr:rowOff>0</xdr:rowOff>
    </xdr:from>
    <xdr:to>
      <xdr:col>22</xdr:col>
      <xdr:colOff>69272</xdr:colOff>
      <xdr:row>34</xdr:row>
      <xdr:rowOff>166688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2</xdr:row>
      <xdr:rowOff>185552</xdr:rowOff>
    </xdr:from>
    <xdr:to>
      <xdr:col>2</xdr:col>
      <xdr:colOff>40820</xdr:colOff>
      <xdr:row>8</xdr:row>
      <xdr:rowOff>166794</xdr:rowOff>
    </xdr:to>
    <xdr:pic>
      <xdr:nvPicPr>
        <xdr:cNvPr id="18" name="Imagen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0" y="566552"/>
          <a:ext cx="1564820" cy="1124242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0.70637</cdr:x>
      <cdr:y>0.02937</cdr:y>
    </cdr:from>
    <cdr:to>
      <cdr:x>0.98505</cdr:x>
      <cdr:y>0.11839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66606" y="139157"/>
          <a:ext cx="1959429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0.79926</cdr:x>
      <cdr:y>0.01501</cdr:y>
    </cdr:from>
    <cdr:to>
      <cdr:x>0.99085</cdr:x>
      <cdr:y>0.08967</cdr:y>
    </cdr:to>
    <cdr:sp macro="" textlink="TBD!$B$1">
      <cdr:nvSpPr>
        <cdr:cNvPr id="3" name="2 CuadroTexto"/>
        <cdr:cNvSpPr txBox="1"/>
      </cdr:nvSpPr>
      <cdr:spPr>
        <a:xfrm xmlns:a="http://schemas.openxmlformats.org/drawingml/2006/main">
          <a:off x="5619748" y="71122"/>
          <a:ext cx="1347107" cy="353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F3059D4-84FA-43FE-A5A4-A22D8D2B17A8}" type="TxLink">
            <a:rPr lang="es-ES" sz="1600" b="1" i="1"/>
            <a:pPr/>
            <a:t>07/10/2018</a:t>
          </a:fld>
          <a:endParaRPr lang="es-ES" sz="16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0.81474</cdr:x>
      <cdr:y>0.02054</cdr:y>
    </cdr:from>
    <cdr:to>
      <cdr:x>0.99279</cdr:x>
      <cdr:y>0.09757</cdr:y>
    </cdr:to>
    <cdr:sp macro="" textlink="TBD!$B$1">
      <cdr:nvSpPr>
        <cdr:cNvPr id="2" name="1 CuadroTexto"/>
        <cdr:cNvSpPr txBox="1"/>
      </cdr:nvSpPr>
      <cdr:spPr>
        <a:xfrm xmlns:a="http://schemas.openxmlformats.org/drawingml/2006/main">
          <a:off x="5728606" y="108858"/>
          <a:ext cx="1251858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EBCB2DC-B817-4DC3-A760-FFA4EF326748}" type="TxLink">
            <a:rPr lang="es-ES" sz="1600" b="1" i="1"/>
            <a:pPr/>
            <a:t>07/10/2018</a:t>
          </a:fld>
          <a:endParaRPr lang="es-ES" sz="16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33618</xdr:colOff>
      <xdr:row>15</xdr:row>
      <xdr:rowOff>44824</xdr:rowOff>
    </xdr:from>
    <xdr:to>
      <xdr:col>11</xdr:col>
      <xdr:colOff>750794</xdr:colOff>
      <xdr:row>26</xdr:row>
      <xdr:rowOff>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319618" y="2902324"/>
          <a:ext cx="6813176" cy="2050676"/>
        </a:xfrm>
        <a:prstGeom prst="rect">
          <a:avLst/>
        </a:prstGeom>
        <a:noFill/>
        <a:ln w="762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8</xdr:col>
      <xdr:colOff>616323</xdr:colOff>
      <xdr:row>4</xdr:row>
      <xdr:rowOff>11516</xdr:rowOff>
    </xdr:from>
    <xdr:to>
      <xdr:col>12</xdr:col>
      <xdr:colOff>560294</xdr:colOff>
      <xdr:row>19</xdr:row>
      <xdr:rowOff>145987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2323" y="773516"/>
          <a:ext cx="2991971" cy="2991971"/>
        </a:xfrm>
        <a:prstGeom prst="rect">
          <a:avLst/>
        </a:prstGeom>
      </xdr:spPr>
    </xdr:pic>
    <xdr:clientData/>
  </xdr:twoCellAnchor>
  <xdr:twoCellAnchor>
    <xdr:from>
      <xdr:col>3</xdr:col>
      <xdr:colOff>470647</xdr:colOff>
      <xdr:row>22</xdr:row>
      <xdr:rowOff>168087</xdr:rowOff>
    </xdr:from>
    <xdr:to>
      <xdr:col>9</xdr:col>
      <xdr:colOff>134471</xdr:colOff>
      <xdr:row>25</xdr:row>
      <xdr:rowOff>44823</xdr:rowOff>
    </xdr:to>
    <xdr:sp macro="" textlink="Hoja1!AA11">
      <xdr:nvSpPr>
        <xdr:cNvPr id="8" name="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756647" y="4359087"/>
          <a:ext cx="4235824" cy="44823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AC1EE4B-EC0C-4BB1-BF2B-663F88942225}" type="TxLink">
            <a:rPr lang="en-US" sz="2000" b="1" i="0" u="none" strike="noStrike">
              <a:solidFill>
                <a:srgbClr val="002060"/>
              </a:solidFill>
              <a:latin typeface="Calibri"/>
              <a:cs typeface="Calibri"/>
            </a:rPr>
            <a:pPr algn="ctr"/>
            <a:t>16 No, Guayaquil</a:t>
          </a:fld>
          <a:endParaRPr lang="es-ES" sz="40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419661</xdr:colOff>
      <xdr:row>3</xdr:row>
      <xdr:rowOff>36980</xdr:rowOff>
    </xdr:from>
    <xdr:to>
      <xdr:col>2</xdr:col>
      <xdr:colOff>724461</xdr:colOff>
      <xdr:row>26</xdr:row>
      <xdr:rowOff>33618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echa 1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661" y="608480"/>
              <a:ext cx="1828800" cy="43781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447676</xdr:colOff>
      <xdr:row>2</xdr:row>
      <xdr:rowOff>132229</xdr:rowOff>
    </xdr:from>
    <xdr:to>
      <xdr:col>15</xdr:col>
      <xdr:colOff>717176</xdr:colOff>
      <xdr:row>26</xdr:row>
      <xdr:rowOff>33618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OSICIÓN FINAL DEL VEHÍCULO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SICIÓN FINAL DEL VEHÍCUL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91676" y="513229"/>
              <a:ext cx="1828800" cy="44733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16249</xdr:colOff>
      <xdr:row>2</xdr:row>
      <xdr:rowOff>149038</xdr:rowOff>
    </xdr:from>
    <xdr:to>
      <xdr:col>18</xdr:col>
      <xdr:colOff>321049</xdr:colOff>
      <xdr:row>26</xdr:row>
      <xdr:rowOff>56030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Placa 1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c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08249" y="530038"/>
              <a:ext cx="1828800" cy="44789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o/Downloads/Resumen%20-%20Base%20de%20Datos%20-%20Dashboard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GRUPO DE FLOTAS"/>
      <sheetName val="TD"/>
      <sheetName val="DBOARD DIARIO"/>
      <sheetName val="Dashboard Acumulado"/>
      <sheetName val="TD2"/>
      <sheetName val="DBXDÍA"/>
    </sheetNames>
    <sheetDataSet>
      <sheetData sheetId="0"/>
      <sheetData sheetId="1">
        <row r="1">
          <cell r="A1" t="str">
            <v>Unidad</v>
          </cell>
          <cell r="B1" t="str">
            <v>Grupo</v>
          </cell>
          <cell r="C1" t="str">
            <v>Placa</v>
          </cell>
          <cell r="D1" t="str">
            <v>Tipo de Vehículo</v>
          </cell>
        </row>
        <row r="2">
          <cell r="A2" t="str">
            <v>Dmax-GSF6013</v>
          </cell>
          <cell r="B2" t="str">
            <v>QUITO</v>
          </cell>
          <cell r="C2" t="str">
            <v>EGSF6013</v>
          </cell>
          <cell r="D2" t="str">
            <v>Camioneta</v>
          </cell>
        </row>
        <row r="3">
          <cell r="A3" t="str">
            <v>Dmax-PCW7500</v>
          </cell>
          <cell r="B3" t="str">
            <v>QUITO</v>
          </cell>
          <cell r="C3" t="str">
            <v>EPCW7500</v>
          </cell>
          <cell r="D3" t="str">
            <v>Camioneta</v>
          </cell>
        </row>
        <row r="4">
          <cell r="A4" t="str">
            <v>Dmax-PCT8869</v>
          </cell>
          <cell r="B4" t="str">
            <v>QUITO</v>
          </cell>
          <cell r="C4" t="str">
            <v>EPCT8869</v>
          </cell>
          <cell r="D4" t="str">
            <v>Camioneta</v>
          </cell>
        </row>
        <row r="5">
          <cell r="A5" t="str">
            <v>Honda HW228P</v>
          </cell>
          <cell r="B5" t="str">
            <v>QUITO</v>
          </cell>
          <cell r="C5" t="str">
            <v>HW228P</v>
          </cell>
          <cell r="D5" t="str">
            <v>Motocicleta</v>
          </cell>
        </row>
        <row r="6">
          <cell r="A6" t="str">
            <v>Dmax-PCW1831</v>
          </cell>
          <cell r="B6" t="str">
            <v>GUAYAQUIL</v>
          </cell>
          <cell r="C6" t="str">
            <v>EPCW1831</v>
          </cell>
          <cell r="D6" t="str">
            <v>Camioneta</v>
          </cell>
        </row>
        <row r="7">
          <cell r="A7" t="str">
            <v>Dmax-GSF6046</v>
          </cell>
          <cell r="B7" t="str">
            <v>GUAYAQUIL</v>
          </cell>
          <cell r="C7" t="str">
            <v>EGSF6046</v>
          </cell>
          <cell r="D7" t="str">
            <v>Camioneta</v>
          </cell>
        </row>
        <row r="8">
          <cell r="A8" t="str">
            <v>Dmax-PCW6826</v>
          </cell>
          <cell r="B8" t="str">
            <v>GUAYAQUIL</v>
          </cell>
          <cell r="C8" t="str">
            <v>EPCW6826</v>
          </cell>
          <cell r="D8" t="str">
            <v>Camioneta</v>
          </cell>
        </row>
        <row r="9">
          <cell r="A9" t="str">
            <v>Dmax-GSF6029</v>
          </cell>
          <cell r="B9" t="str">
            <v>GUAYAQUIL</v>
          </cell>
          <cell r="C9" t="str">
            <v>EGSF6029</v>
          </cell>
          <cell r="D9" t="str">
            <v>Camioneta</v>
          </cell>
        </row>
        <row r="10">
          <cell r="A10" t="str">
            <v>Dmax-GSI9179</v>
          </cell>
          <cell r="B10" t="str">
            <v>GUAYAQUIL</v>
          </cell>
          <cell r="C10" t="str">
            <v>EGSI9179</v>
          </cell>
          <cell r="D10" t="str">
            <v>Camioneta</v>
          </cell>
        </row>
        <row r="11">
          <cell r="A11" t="str">
            <v>Plataforma-PCA4311</v>
          </cell>
          <cell r="B11" t="str">
            <v>GUAYAQUIL</v>
          </cell>
          <cell r="C11" t="str">
            <v>EPCA4311</v>
          </cell>
          <cell r="D11" t="str">
            <v>Plataforma</v>
          </cell>
        </row>
        <row r="12">
          <cell r="A12" t="str">
            <v>NLR-IBC3571</v>
          </cell>
          <cell r="B12" t="str">
            <v>GUAYAQUIL</v>
          </cell>
          <cell r="C12" t="str">
            <v>EIBC3571</v>
          </cell>
          <cell r="D12" t="str">
            <v>Camion</v>
          </cell>
        </row>
        <row r="13">
          <cell r="A13" t="str">
            <v>NLR-IBC3570</v>
          </cell>
          <cell r="B13" t="str">
            <v>GUAYAQUIL</v>
          </cell>
          <cell r="C13" t="str">
            <v>EIBC3570</v>
          </cell>
          <cell r="D13" t="str">
            <v>Camion</v>
          </cell>
        </row>
        <row r="14">
          <cell r="A14" t="str">
            <v>Plataforma-ABE1400</v>
          </cell>
          <cell r="B14" t="str">
            <v>GUAYAQUIL</v>
          </cell>
          <cell r="C14" t="str">
            <v>EABE1400</v>
          </cell>
          <cell r="D14" t="str">
            <v>Plataforma</v>
          </cell>
        </row>
        <row r="15">
          <cell r="A15" t="str">
            <v>Dmax-PCI6941</v>
          </cell>
          <cell r="B15" t="str">
            <v>GUAYAQUIL</v>
          </cell>
          <cell r="C15" t="str">
            <v>EPCI6941</v>
          </cell>
          <cell r="D15" t="str">
            <v>Camioneta</v>
          </cell>
        </row>
        <row r="16">
          <cell r="A16" t="str">
            <v>Hilux-GSK6663</v>
          </cell>
          <cell r="B16" t="str">
            <v>GUAYAQUIL</v>
          </cell>
          <cell r="C16" t="str">
            <v>EGSK6663</v>
          </cell>
          <cell r="D16" t="str">
            <v>Camioneta</v>
          </cell>
        </row>
        <row r="17">
          <cell r="A17" t="str">
            <v>Aveo-PCZ3313</v>
          </cell>
          <cell r="B17" t="str">
            <v>QUITO</v>
          </cell>
          <cell r="C17" t="str">
            <v>EPCZ3313</v>
          </cell>
          <cell r="D17" t="str">
            <v>Automovil</v>
          </cell>
        </row>
        <row r="18">
          <cell r="A18" t="str">
            <v>Dmax-PCW5709</v>
          </cell>
          <cell r="B18" t="str">
            <v>GUAYAQUIL</v>
          </cell>
          <cell r="C18" t="str">
            <v>EPCW5709</v>
          </cell>
          <cell r="D18" t="str">
            <v>Camioneta</v>
          </cell>
        </row>
        <row r="19">
          <cell r="A19" t="str">
            <v>Vitara-GSK6338</v>
          </cell>
          <cell r="B19" t="str">
            <v>QUITO</v>
          </cell>
          <cell r="C19" t="str">
            <v>EGSK6338</v>
          </cell>
          <cell r="D19" t="str">
            <v>Automovil</v>
          </cell>
        </row>
        <row r="20">
          <cell r="A20" t="str">
            <v>Dmax-GSG9568</v>
          </cell>
          <cell r="B20" t="str">
            <v>GUAYAQUIL</v>
          </cell>
          <cell r="C20" t="str">
            <v>EGSG9568</v>
          </cell>
          <cell r="D20" t="str">
            <v>Camioneta</v>
          </cell>
        </row>
        <row r="21">
          <cell r="A21" t="str">
            <v>Dmax-GSI9191</v>
          </cell>
          <cell r="B21" t="str">
            <v>GUAYAQUIL</v>
          </cell>
          <cell r="C21" t="str">
            <v>EGSI9191</v>
          </cell>
          <cell r="D21" t="str">
            <v>Camioneta</v>
          </cell>
        </row>
        <row r="22">
          <cell r="A22" t="str">
            <v>Yamaha II765J</v>
          </cell>
          <cell r="B22" t="str">
            <v>GUAYAQUIL</v>
          </cell>
          <cell r="C22" t="str">
            <v>II765J</v>
          </cell>
          <cell r="D22" t="str">
            <v>Motocicleta</v>
          </cell>
        </row>
        <row r="23">
          <cell r="A23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" refreshedDate="43381.503054745372" createdVersion="6" refreshedVersion="6" minRefreshableVersion="3" recordCount="1431" xr:uid="{00000000-000A-0000-FFFF-FFFFB7010000}">
  <cacheSource type="worksheet">
    <worksheetSource ref="A1:Y1048576" sheet="BD"/>
  </cacheSource>
  <cacheFields count="25">
    <cacheField name="Unidad" numFmtId="0">
      <sharedItems containsBlank="1"/>
    </cacheField>
    <cacheField name="Horas de motor" numFmtId="0">
      <sharedItems containsNonDate="0" containsDate="1" containsString="0" containsBlank="1" minDate="1899-12-30T00:00:00" maxDate="1899-12-30T14:52:42"/>
    </cacheField>
    <cacheField name="En movimiento" numFmtId="0">
      <sharedItems containsNonDate="0" containsDate="1" containsString="0" containsBlank="1" minDate="1899-12-30T00:00:00" maxDate="1899-12-30T13:53:31"/>
    </cacheField>
    <cacheField name="Ralentí" numFmtId="0">
      <sharedItems containsNonDate="0" containsDate="1" containsString="0" containsBlank="1" minDate="1899-12-30T00:00:00" maxDate="1899-12-30T05:21:43"/>
    </cacheField>
    <cacheField name="Kilometraje (km)" numFmtId="2">
      <sharedItems containsString="0" containsBlank="1" containsNumber="1" minValue="0" maxValue="618.17999999999995"/>
    </cacheField>
    <cacheField name="Velocidad máxima (km/h)" numFmtId="0">
      <sharedItems containsString="0" containsBlank="1" containsNumber="1" containsInteger="1" minValue="0" maxValue="140"/>
    </cacheField>
    <cacheField name="Velocidad media (km/h)" numFmtId="0">
      <sharedItems containsString="0" containsBlank="1" containsNumber="1" minValue="0" maxValue="73.22"/>
    </cacheField>
    <cacheField name="Posición inicial" numFmtId="0">
      <sharedItems containsBlank="1"/>
    </cacheField>
    <cacheField name="Posición final" numFmtId="0">
      <sharedItems containsBlank="1" count="258">
        <s v="Avenida 10 De Agosto 30-106, Quito"/>
        <s v="Avenida Eloy Alfaro 96-202, Quito"/>
        <s v="-----"/>
        <s v="Galo Plaza Lasso, Quito"/>
        <s v="Calle De Los Cipreses 2-158, Quito"/>
        <s v="Avenida 40 No, Guayaquil"/>
        <s v="Calle K 1-49, Babahoyo"/>
        <s v="Emilio Romero Menendez, Guayaquil"/>
        <s v="Avenida Juan Tanca Marengo, Guayaquil"/>
        <s v="Zarza"/>
        <s v="Enrique Castillo 2-76, Puerto Francisco De Orellana"/>
        <s v="E25, Camilo Ponce Enríquez"/>
        <s v="Calle De Los Eucaliptos 2-207, Quito"/>
        <s v="Destacamento Machinaza Alto"/>
        <s v="Pastaza, Alangasí"/>
        <s v="Chongon"/>
        <s v="Avenida 6 De Diciembre 2-182, Quito"/>
        <s v="Calle 23, Guayaquil"/>
        <s v="Galo Plaza Lasso 2-114, Quito"/>
        <s v="Avenida 10 De Agosto 164-480, Quito"/>
        <s v="Avenida 10 De Agosto 1-194, Quito"/>
        <s v="Avenida 39 No, Guayaquil"/>
        <s v="Avenida 43 No, Guayaquil"/>
        <s v="Calle 23C, Guayaquil"/>
        <s v="Camilo Ponce Enriquez, Guayaquil"/>
        <s v="Francisco Robles, Guayaquil"/>
        <s v="La López"/>
        <s v="Vía Perimetral, Guayaquil"/>
        <s v="Calle 16 Se, Guayaquil"/>
        <s v="Galo Plaza Lasso 2-184, Quito"/>
        <s v="Avenida 37, Guayaquil"/>
        <s v="1 Peatonal 33, Guayaquil"/>
        <s v="12, Guayaquil"/>
        <s v="3, Guayaquil"/>
        <s v="Salinas, Guayaquil"/>
        <s v="Avenida 38E, Guayaquil"/>
        <s v="Padre Solano, Guayaquil"/>
        <s v="Leon Febres Cordero 2-26, Eloy Alfaro"/>
        <s v="Antonio Parra Velasco, Guayaquil"/>
        <s v="Avenida 3, Guayaquil"/>
        <s v="Andrés Marin García, Guayaquil"/>
        <s v="Transversal 15 27-33, Santa Rosa"/>
        <s v="Malvas"/>
        <s v="23 No, Guayaquil"/>
        <s v="Gonzalo Zaldumbide, Guayaquil"/>
        <s v="Isla Fernandina, Guayaquil"/>
        <s v="1 Pasaje 15 A S-O, Guayaquil"/>
        <s v="Guayaquil Daule, Guayaquil"/>
        <s v="Avenida De Las Americas, Guayaquil"/>
        <s v="Carlos Julio Arosemena, Guayaquil"/>
        <s v="Galo Plaza Lasso 2-136, Quito"/>
        <s v="Gustavo Ledesma, Guayaquil"/>
        <s v="Leon Febres Cordero 2-924, Eloy Alfaro"/>
        <s v="Lizardo García Sorroza, Guayaquil"/>
        <s v="José Ordoñez 1-115, Quito"/>
        <s v="Calle 24A, Guayaquil"/>
        <s v="Benjamin Carrión, Guayaquil"/>
        <s v="Avenida 6 De Diciembre 2-172, Quito"/>
        <s v="Avenida 6 De Diciembre 142-255, Quito"/>
        <s v="Avenida 41 No, Guayaquil"/>
        <s v="O 3M, Quito"/>
        <s v="Juncal 1-248, Quito"/>
        <s v="Avenida 6 De Diciembre 2-74, Quito"/>
        <s v="Santa Martha"/>
        <s v="Garcia Moreno, Guayaquil"/>
        <s v="E35, Sangolqui"/>
        <s v="Eugenio Almanzan, Guayaquil"/>
        <s v="Avenida 10 De Agosto 2-129, Quito"/>
        <s v="Circunvalación, Guayaquil"/>
        <s v="13, Guayaquil"/>
        <s v="Avenida 6 De Diciembre 2-187, Quito"/>
        <s v="Calle 24, Guayaquil"/>
        <s v="33F, Guayaquil"/>
        <s v="Calle 16A, Guayaquil"/>
        <s v="Juan Vallauri 284-429, Quito"/>
        <s v="Avenida Agustín Freire Icaza, Guayaquil"/>
        <s v="Antonio Basantes 2-109, Quito"/>
        <s v="8 Pasaje 2, Guayaquil"/>
        <s v="E35, Pifo"/>
        <s v="E49, Eloy Alfaro"/>
        <s v="Entrada La Guayaquil Hacia El Rcto. Congo, Balzar"/>
        <s v="Calle 15E, Guayaquil"/>
        <s v="E25, San Carlos"/>
        <s v="Casuarina, Guayaquil"/>
        <s v="7, Guayaquil"/>
        <s v="Abdón Calderón Muñoz, Guayaquil"/>
        <s v="Reino De Quito, Guayllabamba"/>
        <s v="Boyaca, Guayaquil"/>
        <s v="15, Guayaquil"/>
        <s v="16 No, Guayaquil"/>
        <s v="E40, Guayaquil"/>
        <s v="E25, La Concordia"/>
        <s v="11 2-108, Pimocha"/>
        <s v="10 Callejón 23A, Guayaquil"/>
        <s v="38C No, Guayaquil"/>
        <s v="Narcisa De Jesus Avenue, Guayaquil"/>
        <s v="Gena"/>
        <s v="Calle 23B, Guayaquil"/>
        <s v="Constitución, Guayaquil"/>
        <s v="Calle N 69 1-93, Quito"/>
        <s v="4 Callejón 16B No, Guayaquil"/>
        <s v="Barcelona, Guayaquil"/>
        <s v="Ignacio Robles Santistevan, Guayaquil"/>
        <s v="Calle 7 1-85, Babahoyo"/>
        <s v="Garcia Moreno 2-134, Babahoyo"/>
        <s v="Vía Samborondon, Tarifa"/>
        <s v="Leon Febres-Cordero R. Avenue, Los Lojas"/>
        <s v="El Aguacate"/>
        <s v="Ruta Sabanilla, Los Lojas"/>
        <s v="2 Paseo 49A, Guayaquil"/>
        <s v="Barcelona Sporting Club Avenue, Guayaquil"/>
        <s v="E25, San Jacinto De Yaguachi"/>
        <s v="Nicolás Lapenti 1-125, Eloy Alfaro"/>
        <s v="Calle 26 Se, Guayaquil"/>
        <s v="Ruta Velasco Ibarra, Velasco Ibarra"/>
        <s v="E15, Jaramijo"/>
        <s v="E482, Cascol"/>
        <s v="Avenida 36, Guayaquil"/>
        <s v="Flavio Alfaro Delgado, Guayaquil"/>
        <s v="Calle 48 So, Guayaquil"/>
        <s v="Avenida 10 De Agosto 2-92, Quito"/>
        <s v="Calle Antonio De Ulloa 1-162, Quito"/>
        <s v="23A No, Guayaquil"/>
        <s v="Calle 9 De Octubre 1-77, Quito"/>
        <s v="2 Callejón 24, Guayaquil"/>
        <s v="Clemente Yerovi Indaburu 2-75, Quito"/>
        <s v="Alberto Stagg Coronel, Guayaquil"/>
        <s v="Abel Romero Castillo, Guayaquil"/>
        <s v="Tenguel"/>
        <s v="Guillermo Rolando Pareja, Guayaquil"/>
        <s v="Zapotillo, Guayaquil"/>
        <s v="Calle Eloy Alfaro, Cumbaya"/>
        <s v="Avenida 10 De Agosto 2-62, Quito"/>
        <s v="Calle Londres 2-99, Quito"/>
        <s v="Calle Ignacio De Veintimilla 2-108, Quito"/>
        <s v="Avenida 10 De Agosto 1-245, Quito"/>
        <s v="Isidro Ayora Cueva, Guayaquil"/>
        <s v="Calle De Los Cerezos 1-392, Quito"/>
        <s v="33A, Guayaquil"/>
        <s v="Calle Alonso De Riquelme 2-31, Quito"/>
        <s v="Avenida 10 De Agosto 2-303, Quito"/>
        <s v="E25, Luz De América"/>
        <s v="Demetrio Aguilera, Guayaquil"/>
        <s v="Yaguachi Viejo"/>
        <s v="Leon Febres Cordero 2-564, Eloy Alfaro"/>
        <s v="E40, Virgen De Fátima"/>
        <s v="1 Callejón 16A, Guayaquil"/>
        <s v="18I No, Guayaquil"/>
        <s v="Eleodoro Aviles Minuche, Guayaquil"/>
        <s v="Vía Al Aeropuerto, Manta"/>
        <s v="Francisco Salazar, Quito"/>
        <s v="Calle 16D No, Guayaquil"/>
        <s v="Bartolome Sánchez 1-253, Quito"/>
        <s v="Avenida 6 De Diciembre 71-143, Quito"/>
        <s v="Las Algas 2-147, Quito"/>
        <s v="Calle Antonio De Marchena 1-79, Quito"/>
        <s v="Narcisa De Jesús"/>
        <s v="Calle Manuel Ambrosi 2-233, Quito"/>
        <s v="Calle La Higuera 2-217, Quito"/>
        <s v="Puente Via Daule, Guayaquil"/>
        <s v="Avenida Eloy Alfaro 2-249, Quito"/>
        <s v="E25, El Guabo"/>
        <s v="Calle 9 De Octubre 1-167, Quito"/>
        <s v="Calle Arroyo Del Rio Carlos 1-111, Quito"/>
        <s v="Avenida Cristobal Colón 2-177, Quito"/>
        <s v="Chediak, Quito"/>
        <s v="Avenida 10 De Agosto 2-54, Quito"/>
        <s v="Avenida 10 De Agosto 2-96, Quito"/>
        <s v="José Antonio Gomez Gault, Guayaquil"/>
        <s v="Avenida Francisco De Orellana, Guayaquil"/>
        <s v="E50, El Cambio"/>
        <s v="E49, San Jacinto De Yaguachi"/>
        <s v="Avenida Del Periodista, Machala"/>
        <s v="Umber, Guayaquil"/>
        <s v="E25, El Cambio"/>
        <s v="Avenida 11, Guayaquil"/>
        <s v="Nicolás Lapenti 501-613, Eloy Alfaro"/>
        <s v="Avenida 2 So, Guayaquil"/>
        <s v="Calle De Los Naranjos 207-473, Quito"/>
        <s v="E25, Santa Rosa De Flandes"/>
        <s v="E45, Los Encuentros"/>
        <s v="Calle Pedro Vicente Maldonado 1-84, Quito"/>
        <s v="Leon Febres Cordero 796-892, Eloy Alfaro"/>
        <s v="La Victoria"/>
        <s v="38D No, Guayaquil"/>
        <s v="Febres Cordero, Guayaquil"/>
        <s v="Calle 2 2-72, Pimocha"/>
        <s v="Las Acacias, Guayaquil"/>
        <s v="1 Callejón 23A, Guayaquil"/>
        <s v="Montalvo, Guayaquil"/>
        <s v="Marcelino Mariduena"/>
        <s v="Calle 66, Guayaquil"/>
        <s v="E25, Taura"/>
        <s v="Gabriel García Moreno, Calderón"/>
        <s v="Francisco Salazar 1-40, Quito"/>
        <s v="Calle Guayanay Ñan 2-248, Quito"/>
        <s v="Gregorio Escobedo, Guayaquil"/>
        <s v="E25, Alfredo Baquerizo Moreno"/>
        <s v="Puente Alterno Norte, San Jacinto De Yaguachi"/>
        <s v="Juan Campuzano 1-144, Quito"/>
        <s v="Avenida 42 No, Guayaquil"/>
        <s v="13 Paseo 24B, Guayaquil"/>
        <s v="E28, San Antonio"/>
        <s v="Enrique Ponce Luque 1-109, Babahoyo"/>
        <s v="4 Pasaje 8, Guayaquil"/>
        <s v="18F No, Guayaquil"/>
        <s v="Calle Santa María 2-98, Quito"/>
        <s v="Avenida Eloy Alfaro 2-96, Quito"/>
        <s v="Avenida 10 De Agosto 2-128, Quito"/>
        <s v="Calle Santa María 2-115, Quito"/>
        <s v="Manuela Garaycoa De Calderon, Guayaquil"/>
        <s v="Avenida De Los Shyris 45-135, Quito"/>
        <s v="Calle Santa María 2-96, Quito"/>
        <s v="Bélgica 2-124, Quito"/>
        <s v="Q1, Los Lojas"/>
        <s v="Calle De Los Pinos 1-53, Quito"/>
        <s v="Juan Ignacio Pareja, Guayaquil"/>
        <s v="San Luis"/>
        <s v="Calle 17 Se, Guayaquil"/>
        <s v="Leon Febres Cordero 2-134, Eloy Alfaro"/>
        <s v="Avenida La Cultura, Manta"/>
        <s v="2A Ne, Guayaquil"/>
        <s v="1 Pasaje 11, Guayaquil"/>
        <s v="E49A, Eloy Alfaro"/>
        <s v="Felipe Pezo Campuzano, Guayaquil"/>
        <s v="Avenida 8, Manta"/>
        <s v="Calle 51C, Guayaquil"/>
        <s v="Junta De Piedras"/>
        <s v="E25, Balao"/>
        <s v="E25, Naranjal"/>
        <s v="Calle De Las Anonas 1-54, Quito"/>
        <s v="Calle E 15, Quito"/>
        <s v="Leon Febres Cordero 2-342, Eloy Alfaro"/>
        <s v="E35, Tanicuchi"/>
        <s v="Avenida 12 De Octubre 2-178, Quito"/>
        <s v="Francisco Illescas Barreiro, Guayaquil"/>
        <s v="Calle 32 Se, Guayaquil"/>
        <s v="Avenida Miguel Alcivar, Guayaquil"/>
        <s v="Avenida Amazonas 2-188, Quito"/>
        <s v="Avenida 6 De Diciembre 2-104, Quito"/>
        <s v="Illanes, Guayaquil"/>
        <s v="José Ponce Martínez 1-149, Quito"/>
        <s v="Estrada Coello, Guayaquil"/>
        <s v="Avenida 8, Guayaquil"/>
        <s v="Ayacucho, Guayaquil"/>
        <s v="Avenida 6 De Diciembre 2-247, Quito"/>
        <s v="E45, El Pangui"/>
        <s v="Peatonal 42, Guayaquil"/>
        <s v="Alameda Raez, Guayaquil"/>
        <s v="Calle 50, Guayaquil"/>
        <s v="Salitre, Los Lojas"/>
        <s v="Jaime Roldos Aguilera, Guayaquil"/>
        <s v="Jacinto Moran De Buitron, Guayaquil"/>
        <s v="Samborondón, Tarifa"/>
        <s v="Vía Perimetral, Tarifa"/>
        <m/>
        <s v="Satunsaray" u="1"/>
        <s v="4 Ne, Guayaquil" u="1"/>
      </sharedItems>
    </cacheField>
    <cacheField name="HORA INICIO" numFmtId="0">
      <sharedItems containsDate="1" containsBlank="1" containsMixedTypes="1" minDate="2018-10-02T00:00:05" maxDate="2018-10-07T22:12:26"/>
    </cacheField>
    <cacheField name="HORA FIN" numFmtId="0">
      <sharedItems containsDate="1" containsBlank="1" containsMixedTypes="1" minDate="2018-10-02T00:01:08" maxDate="2018-10-07T23:23:14" count="629">
        <s v="N/A"/>
        <s v="-----"/>
        <d v="2018-10-02T07:23:30"/>
        <d v="2018-10-02T09:35:10"/>
        <d v="2018-10-02T09:56:13"/>
        <d v="2018-10-02T10:46:48"/>
        <d v="2018-10-02T11:13:39"/>
        <d v="2018-10-02T11:51:18"/>
        <d v="2018-10-02T00:01:08"/>
        <d v="2018-10-02T12:16:14"/>
        <d v="2018-10-02T12:41:44"/>
        <d v="2018-10-02T12:53:27"/>
        <d v="2018-10-02T12:53:21"/>
        <d v="2018-10-02T12:53:51"/>
        <d v="2018-10-02T12:57:39"/>
        <d v="2018-10-02T13:11:08"/>
        <d v="2018-10-02T13:25:19"/>
        <d v="2018-10-02T13:33:52"/>
        <d v="2018-10-02T13:34:22"/>
        <d v="2018-10-02T13:34:52"/>
        <d v="2018-10-02T13:35:22"/>
        <d v="2018-10-02T13:35:52"/>
        <d v="2018-10-02T13:36:22"/>
        <d v="2018-10-02T14:42:43"/>
        <d v="2018-10-02T14:53:59"/>
        <d v="2018-10-02T15:53:29"/>
        <d v="2018-10-02T15:59:04"/>
        <d v="2018-10-02T16:02:29"/>
        <d v="2018-10-02T16:37:36"/>
        <d v="2018-10-02T16:24:58"/>
        <d v="2018-10-02T16:46:47"/>
        <d v="2018-10-02T19:11:21"/>
        <d v="2018-10-02T11:38:58"/>
        <d v="2018-10-02T17:39:52"/>
        <d v="2018-10-02T00:48:35"/>
        <d v="2018-10-02T16:39:16"/>
        <d v="2018-10-02T11:10:31"/>
        <d v="2018-10-02T12:55:35"/>
        <d v="2018-10-02T16:22:23"/>
        <d v="2018-10-02T18:38:04"/>
        <d v="2018-10-02T03:08:42"/>
        <d v="2018-10-02T13:33:22"/>
        <d v="2018-10-02T11:14:26"/>
        <d v="2018-10-02T13:32:52"/>
        <d v="2018-10-02T05:36:43"/>
        <d v="2018-10-02T00:51:06"/>
        <d v="2018-10-02T15:41:58"/>
        <d v="2018-10-02T11:40:20"/>
        <d v="2018-10-02T13:23:22"/>
        <d v="2018-10-02T14:20:59"/>
        <d v="2018-10-02T15:09:28"/>
        <d v="2018-10-02T17:25:28"/>
        <d v="2018-10-02T17:49:13"/>
        <d v="2018-10-02T16:04:48"/>
        <d v="2018-10-02T09:44:17"/>
        <d v="2018-10-02T16:52:34"/>
        <d v="2018-10-02T15:55:02"/>
        <d v="2018-10-02T17:11:34"/>
        <d v="2018-10-02T11:16:09"/>
        <d v="2018-10-02T15:21:35"/>
        <d v="2018-10-02T10:17:24"/>
        <d v="2018-10-02T11:04:04"/>
        <d v="2018-10-02T05:55:19"/>
        <d v="2018-10-02T13:33:15"/>
        <d v="2018-10-02T14:14:26"/>
        <d v="2018-10-02T21:25:36"/>
        <d v="2018-10-02T16:06:08"/>
        <d v="2018-10-02T10:47:05"/>
        <d v="2018-10-02T14:32:53"/>
        <d v="2018-10-02T17:52:47"/>
        <d v="2018-10-02T09:42:36"/>
        <d v="2018-10-02T10:22:14"/>
        <d v="2018-10-02T17:59:09"/>
        <d v="2018-10-02T09:53:03"/>
        <d v="2018-10-02T13:25:39"/>
        <d v="2018-10-02T13:34:13"/>
        <d v="2018-10-02T08:14:25"/>
        <d v="2018-10-02T15:20:15"/>
        <d v="2018-10-02T11:46:00"/>
        <d v="2018-10-02T13:50:08"/>
        <d v="2018-10-02T18:10:47"/>
        <d v="2018-10-02T12:03:29"/>
        <d v="2018-10-02T13:32:39"/>
        <d v="2018-10-02T07:34:20"/>
        <d v="2018-10-02T12:17:07"/>
        <d v="2018-10-02T11:37:19"/>
        <d v="2018-10-02T16:27:15"/>
        <d v="2018-10-02T16:15:44"/>
        <d v="2018-10-02T21:13:47"/>
        <d v="2018-10-02T13:19:43"/>
        <d v="2018-10-02T15:06:52"/>
        <d v="2018-10-02T14:16:37"/>
        <d v="2018-10-02T14:59:12"/>
        <d v="2018-10-02T16:52:24"/>
        <d v="2018-10-02T08:01:08"/>
        <d v="2018-10-02T12:32:38"/>
        <d v="2018-10-02T10:43:26"/>
        <d v="2018-10-02T18:22:16"/>
        <d v="2018-10-02T12:55:16"/>
        <d v="2018-10-02T14:02:39"/>
        <d v="2018-10-02T03:08:10"/>
        <d v="2018-10-02T12:45:43"/>
        <d v="2018-10-02T17:21:15"/>
        <d v="2018-10-02T22:41:55"/>
        <d v="2018-10-02T12:52:21"/>
        <d v="2018-10-02T18:35:29"/>
        <d v="2018-10-02T20:06:16"/>
        <d v="2018-10-02T17:40:14"/>
        <d v="2018-10-02T15:37:44"/>
        <d v="2018-10-02T09:41:33"/>
        <d v="2018-10-02T11:05:15"/>
        <d v="2018-10-02T15:20:31"/>
        <d v="2018-10-02T16:22:32"/>
        <d v="2018-10-02T13:08:25"/>
        <d v="2018-10-02T13:47:58"/>
        <d v="2018-10-02T14:36:46"/>
        <d v="2018-10-02T16:04:36"/>
        <d v="2018-10-02T13:14:22"/>
        <d v="2018-10-02T20:07:03"/>
        <d v="2018-10-02T08:51:07"/>
        <d v="2018-10-02T09:00:09"/>
        <d v="2018-10-02T09:43:25"/>
        <d v="2018-10-02T16:27:14"/>
        <d v="2018-10-02T10:04:37"/>
        <d v="2018-10-02T11:42:44"/>
        <d v="2018-10-02T12:15:43"/>
        <d v="2018-10-02T18:41:44"/>
        <d v="2018-10-02T19:27:45"/>
        <d v="2018-10-02T00:47:01"/>
        <d v="2018-10-02T17:32:11"/>
        <d v="2018-10-02T11:12:34"/>
        <d v="2018-10-02T10:37:41"/>
        <d v="2018-10-02T11:20:04"/>
        <d v="2018-10-02T11:50:45"/>
        <d v="2018-10-02T12:21:37"/>
        <d v="2018-10-02T10:46:42"/>
        <d v="2018-10-02T14:39:08"/>
        <d v="2018-10-02T14:10:22"/>
        <d v="2018-10-02T23:59:48"/>
        <d v="2018-10-02T19:34:52"/>
        <d v="2018-10-02T15:50:55"/>
        <d v="2018-10-02T18:14:33"/>
        <d v="2018-10-02T17:03:08"/>
        <d v="2018-10-02T06:36:45"/>
        <d v="2018-10-02T08:30:32"/>
        <d v="2018-10-02T13:10:16"/>
        <d v="2018-10-02T10:47:40"/>
        <d v="2018-10-02T18:59:43"/>
        <d v="2018-10-02T02:55:04"/>
        <d v="2018-10-02T22:21:12"/>
        <d v="2018-10-02T16:03:40"/>
        <d v="2018-10-02T15:45:53"/>
        <d v="2018-10-03T04:08:08"/>
        <d v="2018-10-03T08:38:11"/>
        <d v="2018-10-03T08:05:52"/>
        <d v="2018-10-03T08:44:49"/>
        <d v="2018-10-03T10:19:35"/>
        <d v="2018-10-03T10:21:23"/>
        <d v="2018-10-03T10:41:39"/>
        <d v="2018-10-03T11:25:16"/>
        <d v="2018-10-03T12:40:17"/>
        <d v="2018-10-03T13:10:16"/>
        <d v="2018-10-03T14:11:47"/>
        <d v="2018-10-03T14:54:29"/>
        <d v="2018-10-03T15:03:06"/>
        <d v="2018-10-03T15:11:35"/>
        <d v="2018-10-03T15:14:57"/>
        <d v="2018-10-03T16:25:06"/>
        <d v="2018-10-03T18:22:32"/>
        <d v="2018-10-03T09:06:33"/>
        <d v="2018-10-03T14:31:39"/>
        <d v="2018-10-03T11:09:50"/>
        <d v="2018-10-03T18:10:39"/>
        <d v="2018-10-03T10:50:45"/>
        <d v="2018-10-03T16:32:25"/>
        <d v="2018-10-03T09:06:07"/>
        <d v="2018-10-03T14:18:31"/>
        <d v="2018-10-03T17:40:36"/>
        <d v="2018-10-03T14:10:17"/>
        <d v="2018-10-03T16:00:44"/>
        <d v="2018-10-03T08:05:12"/>
        <d v="2018-10-03T09:12:42"/>
        <d v="2018-10-03T21:11:36"/>
        <d v="2018-10-03T10:52:02"/>
        <d v="2018-10-03T10:28:54"/>
        <d v="2018-10-03T11:11:37"/>
        <d v="2018-10-03T17:41:01"/>
        <d v="2018-10-03T16:03:24"/>
        <d v="2018-10-03T10:50:39"/>
        <d v="2018-10-03T12:01:49"/>
        <d v="2018-10-03T08:50:56"/>
        <d v="2018-10-03T11:34:08"/>
        <d v="2018-10-03T12:26:42"/>
        <d v="2018-10-03T13:57:46"/>
        <d v="2018-10-03T14:09:16"/>
        <d v="2018-10-03T14:18:45"/>
        <d v="2018-10-03T19:54:02"/>
        <d v="2018-10-03T10:47:54"/>
        <d v="2018-10-03T21:12:33"/>
        <d v="2018-10-03T16:09:40"/>
        <d v="2018-10-03T20:16:42"/>
        <d v="2018-10-03T08:24:59"/>
        <d v="2018-10-03T17:44:12"/>
        <d v="2018-10-03T14:46:39"/>
        <d v="2018-10-03T17:10:04"/>
        <d v="2018-10-03T15:41:58"/>
        <d v="2018-10-03T13:20:07"/>
        <d v="2018-10-03T21:23:09"/>
        <d v="2018-10-03T12:48:13"/>
        <d v="2018-10-03T14:43:31"/>
        <d v="2018-10-03T13:26:52"/>
        <d v="2018-10-03T20:50:31"/>
        <d v="2018-10-03T13:27:51"/>
        <d v="2018-10-03T15:40:30"/>
        <d v="2018-10-03T14:05:22"/>
        <d v="2018-10-03T08:12:26"/>
        <d v="2018-10-03T09:13:07"/>
        <d v="2018-10-03T09:56:23"/>
        <d v="2018-10-03T09:06:30"/>
        <d v="2018-10-03T17:58:07"/>
        <d v="2018-10-03T10:03:40"/>
        <d v="2018-10-03T23:59:41"/>
        <d v="2018-10-03T10:35:10"/>
        <d v="2018-10-03T13:33:37"/>
        <d v="2018-10-03T09:02:22"/>
        <d v="2018-10-03T14:31:11"/>
        <d v="2018-10-03T12:53:56"/>
        <d v="2018-10-03T13:23:51"/>
        <d v="2018-10-03T12:26:56"/>
        <d v="2018-10-03T13:46:19"/>
        <d v="2018-10-03T16:40:50"/>
        <d v="2018-10-03T22:37:59"/>
        <d v="2018-10-03T16:11:51"/>
        <d v="2018-10-03T17:39:52"/>
        <d v="2018-10-03T10:14:05"/>
        <d v="2018-10-03T13:43:57"/>
        <d v="2018-10-03T18:37:43"/>
        <d v="2018-10-03T14:36:37"/>
        <d v="2018-10-03T11:00:33"/>
        <d v="2018-10-03T06:48:09"/>
        <d v="2018-10-03T17:23:12"/>
        <d v="2018-10-03T16:03:01"/>
        <d v="2018-10-03T18:59:48"/>
        <d v="2018-10-03T15:26:41"/>
        <d v="2018-10-03T12:59:07"/>
        <d v="2018-10-03T09:48:46"/>
        <d v="2018-10-03T09:24:56"/>
        <d v="2018-10-03T17:01:46"/>
        <d v="2018-10-03T07:30:15"/>
        <d v="2018-10-03T20:46:34"/>
        <d v="2018-10-03T21:10:12"/>
        <d v="2018-10-03T14:17:12"/>
        <d v="2018-10-03T23:59:35"/>
        <d v="2018-10-03T18:01:38"/>
        <d v="2018-10-03T15:56:10"/>
        <d v="2018-10-03T08:50:04"/>
        <d v="2018-10-03T11:28:00"/>
        <d v="2018-10-03T16:32:00"/>
        <d v="2018-10-03T15:37:54"/>
        <d v="2018-10-03T08:09:55"/>
        <d v="2018-10-03T14:23:03"/>
        <d v="2018-10-03T09:24:42"/>
        <d v="2018-10-03T03:12:26"/>
        <d v="2018-10-03T13:28:05"/>
        <d v="2018-10-03T15:51:08"/>
        <d v="2018-10-03T15:04:00"/>
        <d v="2018-10-03T14:03:27"/>
        <d v="2018-10-03T16:27:39"/>
        <d v="2018-10-03T14:04:46"/>
        <d v="2018-10-03T11:13:31"/>
        <d v="2018-10-03T14:37:56"/>
        <d v="2018-10-03T18:39:17"/>
        <d v="2018-10-03T10:21:37"/>
        <d v="2018-10-03T14:35:55"/>
        <d v="2018-10-03T19:40:53"/>
        <d v="2018-10-03T13:27:28"/>
        <d v="2018-10-03T12:34:28"/>
        <d v="2018-10-03T11:18:40"/>
        <d v="2018-10-03T10:29:45"/>
        <d v="2018-10-03T19:44:18"/>
        <d v="2018-10-03T16:39:52"/>
        <d v="2018-10-03T17:01:43"/>
        <d v="2018-10-03T13:11:51"/>
        <d v="2018-10-03T20:19:51"/>
        <d v="2018-10-04T03:37:23"/>
        <d v="2018-10-04T04:18:09"/>
        <d v="2018-10-04T07:30:00"/>
        <d v="2018-10-04T15:49:46"/>
        <d v="2018-10-04T07:48:50"/>
        <d v="2018-10-04T08:33:10"/>
        <d v="2018-10-04T08:37:35"/>
        <d v="2018-10-04T08:53:33"/>
        <d v="2018-10-04T08:59:57"/>
        <d v="2018-10-04T09:05:08"/>
        <d v="2018-10-04T09:15:11"/>
        <d v="2018-10-04T09:15:52"/>
        <d v="2018-10-04T10:14:53"/>
        <d v="2018-10-04T10:15:23"/>
        <d v="2018-10-04T10:15:53"/>
        <d v="2018-10-04T10:36:46"/>
        <d v="2018-10-04T11:33:24"/>
        <d v="2018-10-04T11:34:47"/>
        <d v="2018-10-04T14:40:01"/>
        <d v="2018-10-04T15:02:18"/>
        <d v="2018-10-04T15:10:06"/>
        <d v="2018-10-04T17:40:16"/>
        <d v="2018-10-04T17:47:54"/>
        <d v="2018-10-04T17:54:56"/>
        <d v="2018-10-04T18:04:15"/>
        <d v="2018-10-04T14:24:54"/>
        <d v="2018-10-04T14:04:36"/>
        <d v="2018-10-04T09:32:33"/>
        <d v="2018-10-04T11:52:39"/>
        <d v="2018-10-04T19:23:41"/>
        <d v="2018-10-04T09:17:05"/>
        <d v="2018-10-04T08:48:34"/>
        <d v="2018-10-04T15:39:32"/>
        <d v="2018-10-04T11:27:19"/>
        <d v="2018-10-04T14:57:46"/>
        <d v="2018-10-04T16:24:42"/>
        <d v="2018-10-04T11:56:49"/>
        <d v="2018-10-04T14:52:34"/>
        <d v="2018-10-04T15:21:24"/>
        <d v="2018-10-04T19:35:46"/>
        <d v="2018-10-04T10:53:28"/>
        <d v="2018-10-04T11:19:49"/>
        <d v="2018-10-04T12:23:04"/>
        <d v="2018-10-04T16:31:31"/>
        <d v="2018-10-04T17:27:26"/>
        <d v="2018-10-04T13:55:20"/>
        <d v="2018-10-04T21:51:18"/>
        <d v="2018-10-04T22:33:44"/>
        <d v="2018-10-04T11:05:43"/>
        <d v="2018-10-04T09:08:24"/>
        <d v="2018-10-04T04:26:49"/>
        <d v="2018-10-04T13:52:23"/>
        <d v="2018-10-04T13:16:48"/>
        <d v="2018-10-04T13:38:53"/>
        <d v="2018-10-04T15:49:25"/>
        <d v="2018-10-04T18:34:45"/>
        <d v="2018-10-04T09:28:37"/>
        <d v="2018-10-04T13:06:02"/>
        <d v="2018-10-04T09:34:29"/>
        <d v="2018-10-04T10:19:04"/>
        <d v="2018-10-04T15:10:53"/>
        <d v="2018-10-04T14:28:29"/>
        <d v="2018-10-04T13:53:38"/>
        <d v="2018-10-04T18:26:21"/>
        <d v="2018-10-04T09:48:20"/>
        <d v="2018-10-04T11:04:55"/>
        <d v="2018-10-04T09:46:21"/>
        <d v="2018-10-04T13:32:43"/>
        <d v="2018-10-04T13:28:39"/>
        <d v="2018-10-04T13:49:27"/>
        <d v="2018-10-04T15:56:43"/>
        <d v="2018-10-04T20:53:05"/>
        <d v="2018-10-04T17:40:48"/>
        <d v="2018-10-04T15:27:01"/>
        <d v="2018-10-04T12:31:42"/>
        <d v="2018-10-04T00:13:44"/>
        <d v="2018-10-04T06:36:15"/>
        <d v="2018-10-04T10:07:28"/>
        <d v="2018-10-04T13:30:12"/>
        <d v="2018-10-04T13:23:59"/>
        <d v="2018-10-04T16:59:31"/>
        <d v="2018-10-04T16:51:17"/>
        <d v="2018-10-04T17:23:56"/>
        <d v="2018-10-04T13:01:54"/>
        <d v="2018-10-04T12:23:13"/>
        <d v="2018-10-04T12:56:40"/>
        <d v="2018-10-04T10:43:33"/>
        <d v="2018-10-04T14:59:11"/>
        <d v="2018-10-04T16:25:07"/>
        <d v="2018-10-04T10:10:49"/>
        <d v="2018-10-04T17:56:58"/>
        <d v="2018-10-04T14:03:31"/>
        <d v="2018-10-04T18:27:01"/>
        <d v="2018-10-04T22:58:18"/>
        <d v="2018-10-04T14:03:14"/>
        <d v="2018-10-04T14:53:54"/>
        <d v="2018-10-04T15:16:37"/>
        <d v="2018-10-04T12:55:55"/>
        <d v="2018-10-04T12:28:36"/>
        <d v="2018-10-04T12:43:17"/>
        <d v="2018-10-04T13:53:09"/>
        <d v="2018-10-04T13:22:58"/>
        <d v="2018-10-04T15:51:51"/>
        <d v="2018-10-04T10:49:43"/>
        <d v="2018-10-04T16:34:39"/>
        <d v="2018-10-04T11:57:31"/>
        <d v="2018-10-04T18:40:18"/>
        <d v="2018-10-04T19:57:39"/>
        <d v="2018-10-04T08:28:58"/>
        <d v="2018-10-04T10:36:53"/>
        <d v="2018-10-04T14:07:33"/>
        <d v="2018-10-04T23:43:44"/>
        <d v="2018-10-04T12:43:04"/>
        <d v="2018-10-04T11:33:49"/>
        <d v="2018-10-04T14:56:19"/>
        <d v="2018-10-04T16:05:59"/>
        <d v="2018-10-04T14:44:44"/>
        <d v="2018-10-04T22:42:20"/>
        <d v="2018-10-04T12:39:58"/>
        <d v="2018-10-04T11:46:13"/>
        <d v="2018-10-04T16:05:22"/>
        <d v="2018-10-04T18:36:39"/>
        <d v="2018-10-04T10:40:22"/>
        <d v="2018-10-04T20:27:01"/>
        <d v="2018-10-04T11:20:48"/>
        <d v="2018-10-04T08:15:17"/>
        <d v="2018-10-04T09:49:36"/>
        <d v="2018-10-04T18:59:30"/>
        <d v="2018-10-04T07:37:07"/>
        <d v="2018-10-04T11:51:06"/>
        <d v="2018-10-04T09:54:12"/>
        <d v="2018-10-04T01:59:15"/>
        <d v="2018-10-04T13:25:58"/>
        <d v="2018-10-04T14:40:12"/>
        <d v="2018-10-04T12:01:34"/>
        <d v="2018-10-04T09:15:02"/>
        <d v="2018-10-04T11:42:01"/>
        <d v="2018-10-04T15:58:09"/>
        <d v="2018-10-04T19:23:17"/>
        <d v="2018-10-04T18:42:34"/>
        <d v="2018-10-04T19:40:17"/>
        <d v="2018-10-04T08:54:25"/>
        <d v="2018-10-04T00:48:17"/>
        <d v="2018-10-04T16:24:58"/>
        <d v="2018-10-04T20:20:25"/>
        <d v="2018-10-04T08:56:19"/>
        <d v="2018-10-04T01:35:48"/>
        <d v="2018-10-04T12:27:43"/>
        <d v="2018-10-04T10:43:56"/>
        <d v="2018-10-04T11:12:50"/>
        <d v="2018-10-04T18:09:06"/>
        <d v="2018-10-04T15:04:12"/>
        <d v="2018-10-04T18:29:49"/>
        <d v="2018-10-04T09:09:40"/>
        <d v="2018-10-04T09:41:53"/>
        <d v="2018-10-04T15:11:43"/>
        <d v="2018-10-04T09:32:14"/>
        <d v="2018-10-04T18:55:08"/>
        <d v="2018-10-04T10:05:03"/>
        <d v="2018-10-04T12:34:45"/>
        <d v="2018-10-05T05:43:57"/>
        <d v="2018-10-05T09:07:27"/>
        <d v="2018-10-05T08:45:50"/>
        <d v="2018-10-05T09:39:16"/>
        <d v="2018-10-05T09:42:18"/>
        <d v="2018-10-05T10:04:02"/>
        <d v="2018-10-05T12:04:18"/>
        <d v="2018-10-05T12:04:48"/>
        <d v="2018-10-05T12:05:18"/>
        <d v="2018-10-05T12:41:09"/>
        <d v="2018-10-05T12:51:27"/>
        <d v="2018-10-05T13:14:58"/>
        <d v="2018-10-05T14:55:50"/>
        <d v="2018-10-05T14:57:26"/>
        <d v="2018-10-05T15:32:58"/>
        <d v="2018-10-05T16:04:07"/>
        <d v="2018-10-05T16:44:02"/>
        <d v="2018-10-05T17:17:34"/>
        <d v="2018-10-05T19:11:48"/>
        <d v="2018-10-05T09:21:53"/>
        <d v="2018-10-05T10:53:10"/>
        <d v="2018-10-05T18:11:29"/>
        <d v="2018-10-05T11:09:22"/>
        <d v="2018-10-05T15:36:09"/>
        <d v="2018-10-05T21:51:27"/>
        <d v="2018-10-05T16:36:20"/>
        <d v="2018-10-05T08:21:23"/>
        <d v="2018-10-05T08:35:55"/>
        <d v="2018-10-05T09:35:34"/>
        <d v="2018-10-05T14:16:29"/>
        <d v="2018-10-05T15:34:53"/>
        <d v="2018-10-05T07:11:19"/>
        <d v="2018-10-05T07:12:13"/>
        <d v="2018-10-05T11:18:25"/>
        <d v="2018-10-05T11:32:16"/>
        <d v="2018-10-05T13:33:09"/>
        <d v="2018-10-05T15:02:50"/>
        <d v="2018-10-05T16:03:46"/>
        <d v="2018-10-05T11:46:53"/>
        <d v="2018-10-05T09:34:11"/>
        <d v="2018-10-05T11:59:21"/>
        <d v="2018-10-05T11:56:32"/>
        <d v="2018-10-05T22:13:38"/>
        <d v="2018-10-05T14:29:40"/>
        <d v="2018-10-05T10:15:37"/>
        <d v="2018-10-05T11:07:20"/>
        <d v="2018-10-05T14:19:08"/>
        <d v="2018-10-05T14:54:22"/>
        <d v="2018-10-05T15:16:33"/>
        <d v="2018-10-05T16:54:33"/>
        <d v="2018-10-05T17:34:04"/>
        <d v="2018-10-05T06:34:36"/>
        <d v="2018-10-05T11:58:23"/>
        <d v="2018-10-05T14:32:37"/>
        <d v="2018-10-05T13:46:00"/>
        <d v="2018-10-05T21:19:51"/>
        <d v="2018-10-05T09:54:26"/>
        <d v="2018-10-05T10:08:21"/>
        <d v="2018-10-05T14:05:27"/>
        <d v="2018-10-05T15:25:38"/>
        <d v="2018-10-05T09:21:40"/>
        <d v="2018-10-05T14:18:33"/>
        <d v="2018-10-05T01:54:28"/>
        <d v="2018-10-05T17:38:06"/>
        <d v="2018-10-05T14:49:40"/>
        <d v="2018-10-05T15:22:31"/>
        <d v="2018-10-05T16:56:37"/>
        <d v="2018-10-05T21:50:55"/>
        <d v="2018-10-05T12:58:09"/>
        <d v="2018-10-05T18:24:44"/>
        <d v="2018-10-05T17:55:16"/>
        <d v="2018-10-05T14:02:08"/>
        <d v="2018-10-05T16:21:36"/>
        <d v="2018-10-05T13:50:33"/>
        <d v="2018-10-05T14:18:53"/>
        <d v="2018-10-05T17:46:20"/>
        <d v="2018-10-05T17:11:11"/>
        <d v="2018-10-05T09:27:04"/>
        <d v="2018-10-05T17:45:10"/>
        <d v="2018-10-05T12:07:31"/>
        <d v="2018-10-05T15:50:39"/>
        <d v="2018-10-05T19:56:56"/>
        <d v="2018-10-05T15:49:38"/>
        <d v="2018-10-05T15:54:42"/>
        <d v="2018-10-05T20:30:55"/>
        <d v="2018-10-05T15:37:48"/>
        <d v="2018-10-05T09:32:38"/>
        <d v="2018-10-05T17:04:24"/>
        <d v="2018-10-05T18:13:54"/>
        <d v="2018-10-05T15:31:43"/>
        <d v="2018-10-05T10:59:03"/>
        <d v="2018-10-05T07:37:37"/>
        <d v="2018-10-05T07:19:45"/>
        <d v="2018-10-05T13:11:06"/>
        <d v="2018-10-05T16:47:30"/>
        <d v="2018-10-05T13:14:54"/>
        <d v="2018-10-05T11:45:26"/>
        <d v="2018-10-05T08:01:21"/>
        <d v="2018-10-05T18:53:59"/>
        <d v="2018-10-05T11:31:21"/>
        <d v="2018-10-05T17:29:11"/>
        <d v="2018-10-05T15:06:28"/>
        <d v="2018-10-05T17:55:06"/>
        <d v="2018-10-05T18:17:54"/>
        <d v="2018-10-05T15:07:09"/>
        <d v="2018-10-05T09:45:41"/>
        <d v="2018-10-05T09:00:12"/>
        <d v="2018-10-05T13:58:25"/>
        <d v="2018-10-05T16:47:40"/>
        <d v="2018-10-05T15:40:41"/>
        <d v="2018-10-05T09:27:54"/>
        <d v="2018-10-05T10:14:23"/>
        <d v="2018-10-05T10:45:43"/>
        <d v="2018-10-05T14:48:10"/>
        <d v="2018-10-05T19:00:22"/>
        <d v="2018-10-05T12:50:44"/>
        <d v="2018-10-05T13:58:18"/>
        <d v="2018-10-05T16:22:45"/>
        <d v="2018-10-05T16:21:09"/>
        <d v="2018-10-05T08:17:18"/>
        <d v="2018-10-05T16:37:05"/>
        <d v="2018-10-05T10:39:56"/>
        <d v="2018-10-05T20:39:29"/>
        <d v="2018-10-05T12:35:40"/>
        <d v="2018-10-05T16:53:42"/>
        <d v="2018-10-05T19:02:45"/>
        <d v="2018-10-05T20:49:53"/>
        <d v="2018-10-05T21:24:39"/>
        <d v="2018-10-05T21:50:31"/>
        <d v="2018-10-05T19:11:54"/>
        <d v="2018-10-06T13:28:15"/>
        <d v="2018-10-06T14:25:56"/>
        <d v="2018-10-06T10:49:00"/>
        <d v="2018-10-06T08:46:38"/>
        <d v="2018-10-06T08:50:06"/>
        <d v="2018-10-06T14:25:50"/>
        <d v="2018-10-06T07:51:27"/>
        <d v="2018-10-06T12:04:57"/>
        <d v="2018-10-06T11:19:05"/>
        <d v="2018-10-06T08:49:27"/>
        <d v="2018-10-06T14:09:06"/>
        <d v="2018-10-06T18:53:29"/>
        <d v="2018-10-06T00:36:29"/>
        <d v="2018-10-06T11:05:18"/>
        <d v="2018-10-06T08:39:56"/>
        <d v="2018-10-06T10:48:49"/>
        <d v="2018-10-06T10:22:06"/>
        <d v="2018-10-06T10:12:28"/>
        <d v="2018-10-06T15:08:40"/>
        <d v="2018-10-06T14:55:17"/>
        <d v="2018-10-06T11:05:02"/>
        <d v="2018-10-06T15:01:03"/>
        <d v="2018-10-06T08:17:05"/>
        <d v="2018-10-06T14:39:24"/>
        <d v="2018-10-06T18:51:51"/>
        <d v="2018-10-06T19:01:01"/>
        <d v="2018-10-06T08:39:54"/>
        <d v="2018-10-06T11:34:59"/>
        <d v="2018-10-06T22:27:08"/>
        <d v="2018-10-06T09:51:13"/>
        <d v="2018-10-06T13:02:14"/>
        <d v="2018-10-06T08:22:18"/>
        <d v="2018-10-06T07:45:35"/>
        <d v="2018-10-06T14:25:03"/>
        <d v="2018-10-06T11:57:41"/>
        <d v="2018-10-06T09:24:25"/>
        <d v="2018-10-06T10:50:54"/>
        <d v="2018-10-06T16:53:00"/>
        <d v="2018-10-06T14:21:40"/>
        <d v="2018-10-06T17:34:23"/>
        <d v="2018-10-07T14:14:56"/>
        <d v="2018-10-07T21:27:29"/>
        <d v="2018-10-07T18:59:57"/>
        <d v="2018-10-07T17:22:52"/>
        <d v="2018-10-07T00:18:39"/>
        <d v="2018-10-07T18:31:13"/>
        <d v="2018-10-07T16:16:51"/>
        <d v="2018-10-07T12:45:25"/>
        <d v="2018-10-07T07:28:45"/>
        <d v="2018-10-07T23:23:14"/>
        <d v="2018-10-07T13:37:15"/>
        <d v="2018-10-07T09:27:54"/>
        <d v="2018-10-07T11:26:56"/>
        <d v="2018-10-07T04:02:42"/>
        <m/>
      </sharedItems>
    </cacheField>
    <cacheField name="Fecha" numFmtId="0">
      <sharedItems containsNonDate="0" containsDate="1" containsString="0" containsBlank="1" minDate="2018-09-13T00:00:00" maxDate="2018-10-08T00:00:00" count="26"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m/>
      </sharedItems>
    </cacheField>
    <cacheField name="MES" numFmtId="0">
      <sharedItems containsBlank="1" count="3">
        <s v="septiembre"/>
        <s v="octubre"/>
        <m/>
      </sharedItems>
    </cacheField>
    <cacheField name="Semana" numFmtId="0">
      <sharedItems containsString="0" containsBlank="1" containsNumber="1" containsInteger="1" minValue="37" maxValue="40" count="5">
        <n v="37"/>
        <n v="38"/>
        <n v="39"/>
        <n v="40"/>
        <m/>
      </sharedItems>
    </cacheField>
    <cacheField name="Día" numFmtId="0">
      <sharedItems containsBlank="1" count="8">
        <s v="jueves"/>
        <s v="viernes"/>
        <s v="sábado"/>
        <s v="domingo"/>
        <s v="lunes"/>
        <s v="martes"/>
        <s v="miércoles"/>
        <m/>
      </sharedItems>
    </cacheField>
    <cacheField name="Año" numFmtId="0">
      <sharedItems containsString="0" containsBlank="1" containsNumber="1" containsInteger="1" minValue="2018" maxValue="2018"/>
    </cacheField>
    <cacheField name="Grupo" numFmtId="0">
      <sharedItems containsBlank="1" count="3">
        <s v="QUITO"/>
        <s v="GUAYAQUIL"/>
        <m/>
      </sharedItems>
    </cacheField>
    <cacheField name="Límite de Velocidad" numFmtId="0">
      <sharedItems containsString="0" containsBlank="1" containsNumber="1" containsInteger="1" minValue="95" maxValue="95"/>
    </cacheField>
    <cacheField name="POSICIÓN FINAL DEL VEHÍCULO" numFmtId="0">
      <sharedItems containsBlank="1" count="267">
        <s v="Avenida 10 De Agosto 30-106, Quito"/>
        <s v="Avenida Eloy Alfaro 96-202, Quito"/>
        <s v="-----"/>
        <s v="Galo Plaza Lasso, Quito"/>
        <s v="Calle De Los Cipreses 2-158, Quito"/>
        <s v="Durmió en Ainsa"/>
        <s v="Calle K 1-49, Babahoyo"/>
        <s v="Avenida 40 No, Guayaquil"/>
        <s v="Emilio Romero Menendez, Guayaquil"/>
        <s v="Avenida Juan Tanca Marengo, Guayaquil"/>
        <s v="Zarza"/>
        <s v="Enrique Castillo 2-76, Puerto Francisco De Orellana"/>
        <s v="E25, Camilo Ponce Enríquez"/>
        <s v="Calle De Los Eucaliptos 2-207, Quito"/>
        <s v="Destacamento Machinaza Alto"/>
        <s v="Pastaza, Alangasí"/>
        <s v="Chongon"/>
        <s v="Avenida 6 De Diciembre 2-182, Quito"/>
        <s v="Calle 23, Guayaquil"/>
        <s v="Galo Plaza Lasso 2-114, Quito"/>
        <s v="Avenida 10 De Agosto 164-480, Quito"/>
        <s v="Avenida 10 De Agosto 1-194, Quito"/>
        <s v="Avenida 39 No, Guayaquil"/>
        <s v="Avenida 43 No, Guayaquil"/>
        <s v="Calle 23C, Guayaquil"/>
        <s v="Camilo Ponce Enriquez, Guayaquil"/>
        <s v="Francisco Robles, Guayaquil"/>
        <s v="La López"/>
        <s v="Vía Perimetral, Guayaquil"/>
        <s v="Calle 16 Se, Guayaquil"/>
        <s v="Galo Plaza Lasso 2-184, Quito"/>
        <s v="Avenida 37, Guayaquil"/>
        <s v="1 Peatonal 33, Guayaquil"/>
        <s v="12, Guayaquil"/>
        <s v="3, Guayaquil"/>
        <s v="Salinas, Guayaquil"/>
        <s v="Avenida 38E, Guayaquil"/>
        <s v="Padre Solano, Guayaquil"/>
        <s v="Leon Febres Cordero 2-26, Eloy Alfaro"/>
        <s v="Antonio Parra Velasco, Guayaquil"/>
        <s v="Avenida 3, Guayaquil"/>
        <s v="Andrés Marin García, Guayaquil"/>
        <s v="Transversal 15 27-33, Santa Rosa"/>
        <s v="Malvas"/>
        <s v="23 No, Guayaquil"/>
        <s v="Gonzalo Zaldumbide, Guayaquil"/>
        <s v="Isla Fernandina, Guayaquil"/>
        <s v="1 Pasaje 15 A S-O, Guayaquil"/>
        <s v="Guayaquil Daule, Guayaquil"/>
        <s v="Avenida De Las Americas, Guayaquil"/>
        <s v="Carlos Julio Arosemena, Guayaquil"/>
        <s v="Galo Plaza Lasso 2-136, Quito"/>
        <s v="Gustavo Ledesma, Guayaquil"/>
        <s v="Leon Febres Cordero 2-924, Eloy Alfaro"/>
        <s v="Lizardo García Sorroza, Guayaquil"/>
        <s v="José Ordoñez 1-115, Quito"/>
        <s v="Calle 24A, Guayaquil"/>
        <s v="Benjamin Carrión, Guayaquil"/>
        <s v="Avenida 6 De Diciembre 2-172, Quito"/>
        <s v="Avenida 6 De Diciembre 142-255, Quito"/>
        <s v="Avenida 41 No, Guayaquil"/>
        <s v="O 3M, Quito"/>
        <s v="Juncal 1-248, Quito"/>
        <s v="Avenida 6 De Diciembre 2-74, Quito"/>
        <s v="Santa Martha"/>
        <s v="Garcia Moreno, Guayaquil"/>
        <s v="E35, Sangolqui"/>
        <s v="Eugenio Almanzan, Guayaquil"/>
        <s v="Avenida 10 De Agosto 2-129, Quito"/>
        <s v="Circunvalación, Guayaquil"/>
        <s v="13, Guayaquil"/>
        <s v="Avenida 6 De Diciembre 2-187, Quito"/>
        <s v="Calle 24, Guayaquil"/>
        <s v="33F, Guayaquil"/>
        <s v="Calle 16A, Guayaquil"/>
        <s v="Juan Vallauri 284-429, Quito"/>
        <s v="Avenida Agustín Freire Icaza, Guayaquil"/>
        <s v="Antonio Basantes 2-109, Quito"/>
        <s v="8 Pasaje 2, Guayaquil"/>
        <s v="E35, Pifo"/>
        <s v="E49, Eloy Alfaro"/>
        <s v="Entrada La Guayaquil Hacia El Rcto. Congo, Balzar"/>
        <s v="Calle 15E, Guayaquil"/>
        <s v="E25, San Carlos"/>
        <s v="Casuarina, Guayaquil"/>
        <s v="7, Guayaquil"/>
        <s v="Abdón Calderón Muñoz, Guayaquil"/>
        <s v="Reino De Quito, Guayllabamba"/>
        <s v="Boyaca, Guayaquil"/>
        <s v="15, Guayaquil"/>
        <s v="16 No, Guayaquil"/>
        <s v="E40, Guayaquil"/>
        <s v="E25, La Concordia"/>
        <s v="11 2-108, Pimocha"/>
        <s v="10 Callejón 23A, Guayaquil"/>
        <s v="38C No, Guayaquil"/>
        <s v="Narcisa De Jesus Avenue, Guayaquil"/>
        <s v="Gena"/>
        <s v="Calle 23B, Guayaquil"/>
        <s v="Constitución, Guayaquil"/>
        <s v="Calle N 69 1-93, Quito"/>
        <s v="4 Callejón 16B No, Guayaquil"/>
        <s v="Barcelona, Guayaquil"/>
        <s v="Ignacio Robles Santistevan, Guayaquil"/>
        <s v="Calle 7 1-85, Babahoyo"/>
        <s v="Garcia Moreno 2-134, Babahoyo"/>
        <s v="Vía Samborondon, Tarifa"/>
        <s v="Leon Febres-Cordero R. Avenue, Los Lojas"/>
        <s v="El Aguacate"/>
        <s v="Ruta Sabanilla, Los Lojas"/>
        <s v="2 Paseo 49A, Guayaquil"/>
        <s v="Barcelona Sporting Club Avenue, Guayaquil"/>
        <s v="E25, San Jacinto De Yaguachi"/>
        <s v="Nicolás Lapenti 1-125, Eloy Alfaro"/>
        <s v="Calle 26 Se, Guayaquil"/>
        <s v="Ruta Velasco Ibarra, Velasco Ibarra"/>
        <s v="E15, Jaramijo"/>
        <s v="E482, Cascol"/>
        <s v="Avenida 36, Guayaquil"/>
        <s v="Flavio Alfaro Delgado, Guayaquil"/>
        <s v="Calle 48 So, Guayaquil"/>
        <s v="Avenida 10 De Agosto 2-92, Quito"/>
        <s v="Calle Antonio De Ulloa 1-162, Quito"/>
        <s v="23A No, Guayaquil"/>
        <s v="Calle 9 De Octubre 1-77, Quito"/>
        <s v="2 Callejón 24, Guayaquil"/>
        <s v="Clemente Yerovi Indaburu 2-75, Quito"/>
        <s v="Alberto Stagg Coronel, Guayaquil"/>
        <s v="Abel Romero Castillo, Guayaquil"/>
        <s v="Tenguel"/>
        <s v="Guillermo Rolando Pareja, Guayaquil"/>
        <s v="Zapotillo, Guayaquil"/>
        <s v="Calle Eloy Alfaro, Cumbaya"/>
        <s v="Avenida 10 De Agosto 2-62, Quito"/>
        <s v="Calle Londres 2-99, Quito"/>
        <s v="Calle Ignacio De Veintimilla 2-108, Quito"/>
        <s v="Avenida 10 De Agosto 1-245, Quito"/>
        <s v="Isidro Ayora Cueva, Guayaquil"/>
        <s v="Calle De Los Cerezos 1-392, Quito"/>
        <s v="33A, Guayaquil"/>
        <s v="Calle Alonso De Riquelme 2-31, Quito"/>
        <s v="Avenida 10 De Agosto 2-303, Quito"/>
        <s v="E25, Luz De América"/>
        <s v="Demetrio Aguilera, Guayaquil"/>
        <s v="Yaguachi Viejo"/>
        <s v="Leon Febres Cordero 2-564, Eloy Alfaro"/>
        <s v="E40, Virgen De Fátima"/>
        <s v="1 Callejón 16A, Guayaquil"/>
        <s v="18I No, Guayaquil"/>
        <s v="Eleodoro Aviles Minuche, Guayaquil"/>
        <s v="Vía Al Aeropuerto, Manta"/>
        <s v="Francisco Salazar, Quito"/>
        <s v="Calle 16D No, Guayaquil"/>
        <s v="Bartolome Sánchez 1-253, Quito"/>
        <s v="Avenida 6 De Diciembre 71-143, Quito"/>
        <s v="Las Algas 2-147, Quito"/>
        <s v="Calle Antonio De Marchena 1-79, Quito"/>
        <s v="Narcisa De Jesús"/>
        <s v="Calle Manuel Ambrosi 2-233, Quito"/>
        <s v="Calle La Higuera 2-217, Quito"/>
        <s v="Puente Via Daule, Guayaquil"/>
        <s v="Avenida Eloy Alfaro 2-249, Quito"/>
        <s v="E25, El Guabo"/>
        <s v="Calle 9 De Octubre 1-167, Quito"/>
        <s v="Calle Arroyo Del Rio Carlos 1-111, Quito"/>
        <s v="Avenida Cristobal Colón 2-177, Quito"/>
        <s v="Chediak, Quito"/>
        <s v="Avenida 10 De Agosto 2-54, Quito"/>
        <s v="Avenida 10 De Agosto 2-96, Quito"/>
        <s v="José Antonio Gomez Gault, Guayaquil"/>
        <s v="Avenida Francisco De Orellana, Guayaquil"/>
        <s v="E50, El Cambio"/>
        <s v="E49, San Jacinto De Yaguachi"/>
        <s v="Avenida Del Periodista, Machala"/>
        <s v="Umber, Guayaquil"/>
        <s v="E25, El Cambio"/>
        <s v="Avenida 11, Guayaquil"/>
        <s v="Nicolás Lapenti 501-613, Eloy Alfaro"/>
        <s v="Avenida 2 So, Guayaquil"/>
        <s v="Calle De Los Naranjos 207-473, Quito"/>
        <s v="E25, Santa Rosa De Flandes"/>
        <s v="E45, Los Encuentros"/>
        <s v="Calle Pedro Vicente Maldonado 1-84, Quito"/>
        <s v="Leon Febres Cordero 796-892, Eloy Alfaro"/>
        <s v="La Victoria"/>
        <s v="38D No, Guayaquil"/>
        <s v="Febres Cordero, Guayaquil"/>
        <s v="Calle 2 2-72, Pimocha"/>
        <s v="Las Acacias, Guayaquil"/>
        <s v="1 Callejón 23A, Guayaquil"/>
        <s v="Montalvo, Guayaquil"/>
        <s v="Marcelino Mariduena"/>
        <s v="Calle 66, Guayaquil"/>
        <s v="E25, Taura"/>
        <s v="Gabriel García Moreno, Calderón"/>
        <s v="Francisco Salazar 1-40, Quito"/>
        <s v="Calle Guayanay Ñan 2-248, Quito"/>
        <s v="Gregorio Escobedo, Guayaquil"/>
        <s v="E25, Alfredo Baquerizo Moreno"/>
        <s v="Puente Alterno Norte, San Jacinto De Yaguachi"/>
        <s v="Juan Campuzano 1-144, Quito"/>
        <s v="Avenida 42 No, Guayaquil"/>
        <s v="13 Paseo 24B, Guayaquil"/>
        <s v="E28, San Antonio"/>
        <s v="Enrique Ponce Luque 1-109, Babahoyo"/>
        <s v="4 Pasaje 8, Guayaquil"/>
        <s v="18F No, Guayaquil"/>
        <s v="Calle Santa María 2-98, Quito"/>
        <s v="Avenida Eloy Alfaro 2-96, Quito"/>
        <s v="Avenida 10 De Agosto 2-128, Quito"/>
        <s v="Calle Santa María 2-115, Quito"/>
        <s v="Manuela Garaycoa De Calderon, Guayaquil"/>
        <s v="Avenida De Los Shyris 45-135, Quito"/>
        <s v="Calle Santa María 2-96, Quito"/>
        <s v="Bélgica 2-124, Quito"/>
        <s v="Q1, Los Lojas"/>
        <s v="Calle De Los Pinos 1-53, Quito"/>
        <s v="Juan Ignacio Pareja, Guayaquil"/>
        <s v="San Luis"/>
        <s v="Calle 17 Se, Guayaquil"/>
        <s v="Leon Febres Cordero 2-134, Eloy Alfaro"/>
        <s v="Avenida La Cultura, Manta"/>
        <s v="2A Ne, Guayaquil"/>
        <s v="1 Pasaje 11, Guayaquil"/>
        <s v="E49A, Eloy Alfaro"/>
        <s v="Felipe Pezo Campuzano, Guayaquil"/>
        <s v="Avenida 8, Manta"/>
        <s v="Calle 51C, Guayaquil"/>
        <s v="Junta De Piedras"/>
        <s v="E25, Balao"/>
        <s v="E25, Naranjal"/>
        <s v="Calle De Las Anonas 1-54, Quito"/>
        <s v="Calle E 15, Quito"/>
        <s v="Leon Febres Cordero 2-342, Eloy Alfaro"/>
        <s v="E35, Tanicuchi"/>
        <s v="Avenida 12 De Octubre 2-178, Quito"/>
        <s v="Francisco Illescas Barreiro, Guayaquil"/>
        <s v="Calle 32 Se, Guayaquil"/>
        <s v="Avenida Miguel Alcivar, Guayaquil"/>
        <s v="Avenida Amazonas 2-188, Quito"/>
        <s v="Avenida 6 De Diciembre 2-104, Quito"/>
        <s v="Illanes, Guayaquil"/>
        <s v="José Ponce Martínez 1-149, Quito"/>
        <s v="Estrada Coello, Guayaquil"/>
        <s v="Avenida 8, Guayaquil"/>
        <s v="Ayacucho, Guayaquil"/>
        <s v="Avenida 6 De Diciembre 2-247, Quito"/>
        <s v="E45, El Pangui"/>
        <s v="Peatonal 42, Guayaquil"/>
        <s v="Alameda Raez, Guayaquil"/>
        <s v="Calle 50, Guayaquil"/>
        <s v="Salitre, Los Lojas"/>
        <s v="Jaime Roldos Aguilera, Guayaquil"/>
        <s v="Jacinto Moran De Buitron, Guayaquil"/>
        <s v="Samborondón, Tarifa"/>
        <s v="Vía Perimetral, Tarifa"/>
        <m/>
        <s v="Calle 14A, Guayaquil" u="1"/>
        <s v="Avenida 6 De Diciembre 2-114, Quito" u="1"/>
        <s v="Calle De Los Helechos 1-378, Quito" u="1"/>
        <s v="Camal, Guayaquil" u="1"/>
        <s v="Calle De Los Helechos 2-47, Quito" u="1"/>
        <s v="Avenida 10 De Agosto 2-266, Quito" u="1"/>
        <s v="Satunsaray" u="1"/>
        <s v="Petrillo" u="1"/>
        <s v="Peatonal 38B, Guayaquil" u="1"/>
        <s v="4 Ne, Guayaquil" u="1"/>
      </sharedItems>
    </cacheField>
    <cacheField name="PUNTO SALIDA - LLEGADA" numFmtId="0">
      <sharedItems containsString="0" containsBlank="1" containsNumber="1" containsInteger="1" minValue="0" maxValue="1" count="3">
        <n v="0"/>
        <n v="1"/>
        <m/>
      </sharedItems>
    </cacheField>
    <cacheField name="SE MUESTRA RALENTÍ Y MOVIMIENTO" numFmtId="0">
      <sharedItems containsBlank="1" count="3">
        <s v="Mostrar"/>
        <s v="No Mostrar"/>
        <m/>
      </sharedItems>
    </cacheField>
    <cacheField name="Placa" numFmtId="0">
      <sharedItems containsBlank="1" count="23">
        <s v="EGSF6013"/>
        <s v="EPCW7500"/>
        <s v="EPCT8869"/>
        <s v="HW228P"/>
        <s v="EGSF6029"/>
        <s v="EGSF6046"/>
        <s v="EGSI9179"/>
        <s v="EPCW1831"/>
        <s v="EPCW6826"/>
        <s v="EIBC3570"/>
        <s v="EIBC3571"/>
        <s v="EABE1400"/>
        <s v="EPCA4311"/>
        <s v="EPCI6941"/>
        <s v="EGSK6663"/>
        <s v="EPCZ3313"/>
        <s v="EGSG9568"/>
        <s v="EGSI9191"/>
        <s v="EPCW5709"/>
        <s v="EGSK6338"/>
        <s v="II765J"/>
        <s v="EHCN0517"/>
        <m/>
      </sharedItems>
    </cacheField>
    <cacheField name="Tipo de Vehículo" numFmtId="0">
      <sharedItems containsBlank="1"/>
    </cacheField>
    <cacheField name="Area " numFmtId="0">
      <sharedItems containsBlank="1" count="6">
        <s v="SAT UIO"/>
        <s v="POSTVENTA"/>
        <s v="LOGÍSTICA"/>
        <s v="VENTAS"/>
        <s v="ADMINISTRACIÓN"/>
        <m/>
      </sharedItems>
    </cacheField>
    <cacheField name="Encargado 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1">
  <r>
    <s v="Dmax-GSF6013"/>
    <d v="1899-12-30T00:09:55"/>
    <d v="1899-12-30T00:08:56"/>
    <d v="1899-12-30T00:00:59"/>
    <n v="4.3978149999999996"/>
    <n v="77"/>
    <n v="26.608628"/>
    <s v="Avenida Eloy Alfaro 96-202, Quito"/>
    <x v="0"/>
    <s v="N/A"/>
    <x v="0"/>
    <x v="0"/>
    <x v="0"/>
    <x v="0"/>
    <x v="0"/>
    <n v="2018"/>
    <x v="0"/>
    <n v="95"/>
    <x v="0"/>
    <x v="0"/>
    <x v="0"/>
    <x v="0"/>
    <s v="Camioneta"/>
    <x v="0"/>
    <s v="Darwin Vargas"/>
  </r>
  <r>
    <s v="Dmax-GSF6013"/>
    <d v="1899-12-30T00:29:31"/>
    <d v="1899-12-30T00:24:33"/>
    <d v="1899-12-30T00:04:58"/>
    <n v="10.68408"/>
    <n v="59"/>
    <n v="21.718063000000001"/>
    <s v="Avenida 10 De Agosto 30-106, Quito"/>
    <x v="1"/>
    <s v="N/A"/>
    <x v="0"/>
    <x v="0"/>
    <x v="0"/>
    <x v="0"/>
    <x v="0"/>
    <n v="2018"/>
    <x v="0"/>
    <n v="95"/>
    <x v="1"/>
    <x v="0"/>
    <x v="0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N/A"/>
    <x v="0"/>
    <x v="0"/>
    <x v="0"/>
    <x v="0"/>
    <x v="0"/>
    <n v="2018"/>
    <x v="0"/>
    <n v="95"/>
    <x v="2"/>
    <x v="1"/>
    <x v="1"/>
    <x v="1"/>
    <s v="Camioneta"/>
    <x v="0"/>
    <s v="Edison Arellano"/>
  </r>
  <r>
    <s v="Dmax-PCT8869"/>
    <d v="1899-12-30T00:00:00"/>
    <d v="1899-12-30T00:00:00"/>
    <d v="1899-12-30T00:00:00"/>
    <n v="0"/>
    <n v="0"/>
    <n v="0"/>
    <s v="-----"/>
    <x v="2"/>
    <s v="N/A"/>
    <x v="0"/>
    <x v="0"/>
    <x v="0"/>
    <x v="0"/>
    <x v="0"/>
    <n v="2018"/>
    <x v="0"/>
    <n v="95"/>
    <x v="2"/>
    <x v="1"/>
    <x v="1"/>
    <x v="2"/>
    <s v="Camioneta"/>
    <x v="0"/>
    <s v="Norberto Congo"/>
  </r>
  <r>
    <s v="Honda HW228P"/>
    <d v="1899-12-30T01:19:07"/>
    <d v="1899-12-30T00:18:32"/>
    <d v="1899-12-30T00:32:51"/>
    <n v="10.82"/>
    <n v="12"/>
    <n v="8"/>
    <s v="Galo Plaza Lasso, Quito"/>
    <x v="3"/>
    <s v="N/A"/>
    <x v="0"/>
    <x v="0"/>
    <x v="0"/>
    <x v="0"/>
    <x v="0"/>
    <n v="2018"/>
    <x v="0"/>
    <n v="95"/>
    <x v="3"/>
    <x v="1"/>
    <x v="0"/>
    <x v="3"/>
    <s v="Motocicleta"/>
    <x v="0"/>
    <s v="Quito"/>
  </r>
  <r>
    <s v="Dmax-GSF6013"/>
    <d v="1899-12-30T01:23:05"/>
    <d v="1899-12-30T01:07:06"/>
    <d v="1899-12-30T00:15:59"/>
    <n v="31"/>
    <n v="87"/>
    <n v="23"/>
    <s v="Avenida 10 De Agosto 30-106, Quito"/>
    <x v="0"/>
    <s v="N/A"/>
    <x v="0"/>
    <x v="1"/>
    <x v="0"/>
    <x v="0"/>
    <x v="1"/>
    <n v="2018"/>
    <x v="0"/>
    <n v="95"/>
    <x v="0"/>
    <x v="1"/>
    <x v="0"/>
    <x v="0"/>
    <s v="Camioneta"/>
    <x v="0"/>
    <s v="Darwin Vargas"/>
  </r>
  <r>
    <s v="Dmax-PCW7500"/>
    <d v="1899-12-30T00:02:31"/>
    <d v="1899-12-30T00:00:29"/>
    <d v="1899-12-30T00:02:02"/>
    <n v="0.04"/>
    <n v="5"/>
    <n v="1"/>
    <s v="Avenida 10 De Agosto 2-266, Quito"/>
    <x v="0"/>
    <s v="N/A"/>
    <x v="0"/>
    <x v="1"/>
    <x v="0"/>
    <x v="0"/>
    <x v="1"/>
    <n v="2018"/>
    <x v="0"/>
    <n v="95"/>
    <x v="0"/>
    <x v="0"/>
    <x v="0"/>
    <x v="1"/>
    <s v="Camioneta"/>
    <x v="0"/>
    <s v="Edison Arellano"/>
  </r>
  <r>
    <s v="Dmax-PCT8869"/>
    <d v="1899-12-30T00:57:23"/>
    <d v="1899-12-30T00:26:39"/>
    <d v="1899-12-30T00:30:44"/>
    <n v="8.81"/>
    <n v="53"/>
    <n v="9"/>
    <s v="Avenida 10 De Agosto 30-106, Quito"/>
    <x v="0"/>
    <s v="N/A"/>
    <x v="0"/>
    <x v="1"/>
    <x v="0"/>
    <x v="0"/>
    <x v="1"/>
    <n v="2018"/>
    <x v="0"/>
    <n v="95"/>
    <x v="0"/>
    <x v="1"/>
    <x v="0"/>
    <x v="2"/>
    <s v="Camioneta"/>
    <x v="0"/>
    <s v="Norberto Congo"/>
  </r>
  <r>
    <s v="Honda HW228P"/>
    <d v="1899-12-30T00:03:43"/>
    <d v="1899-12-30T00:00:30"/>
    <d v="1899-12-30T00:02:15"/>
    <n v="0.04"/>
    <n v="7"/>
    <n v="1"/>
    <s v="Avenida 10 De Agosto 30-106, Quito"/>
    <x v="4"/>
    <s v="N/A"/>
    <x v="0"/>
    <x v="1"/>
    <x v="0"/>
    <x v="0"/>
    <x v="1"/>
    <n v="2018"/>
    <x v="0"/>
    <n v="95"/>
    <x v="4"/>
    <x v="0"/>
    <x v="0"/>
    <x v="3"/>
    <s v="Motocicleta"/>
    <x v="0"/>
    <s v="Quito"/>
  </r>
  <r>
    <s v="Dmax-GSF6013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1"/>
    <s v="Camioneta"/>
    <x v="0"/>
    <s v="Edison Arellano"/>
  </r>
  <r>
    <s v="Dmax-PCT8869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2"/>
    <s v="Camioneta"/>
    <x v="0"/>
    <s v="Norberto Congo"/>
  </r>
  <r>
    <s v="Honda HW228P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3"/>
    <s v="Motocicleta"/>
    <x v="0"/>
    <s v="Quito"/>
  </r>
  <r>
    <s v="Dmax-GSF6013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1"/>
    <s v="Camioneta"/>
    <x v="0"/>
    <s v="Edison Arellano"/>
  </r>
  <r>
    <s v="Dmax-PCT8869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2"/>
    <s v="Camioneta"/>
    <x v="0"/>
    <s v="Norberto Congo"/>
  </r>
  <r>
    <s v="Honda HW228P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3"/>
    <s v="Motocicleta"/>
    <x v="0"/>
    <s v="Quito"/>
  </r>
  <r>
    <s v="Dmax-GSF6013"/>
    <d v="1899-12-30T00:02:42"/>
    <d v="1899-12-30T00:00:00"/>
    <d v="1899-12-30T00:02:42"/>
    <n v="0"/>
    <n v="0"/>
    <n v="0"/>
    <s v="Calle De Los Cipreses 2-158, Quito"/>
    <x v="4"/>
    <s v="N/A"/>
    <x v="0"/>
    <x v="4"/>
    <x v="0"/>
    <x v="1"/>
    <x v="4"/>
    <n v="2018"/>
    <x v="0"/>
    <n v="95"/>
    <x v="4"/>
    <x v="1"/>
    <x v="0"/>
    <x v="0"/>
    <s v="Camioneta"/>
    <x v="0"/>
    <s v="Darwin Vargas"/>
  </r>
  <r>
    <s v="Dmax-PCW7500"/>
    <d v="1899-12-30T00:04:38"/>
    <d v="1899-12-30T00:00:00"/>
    <d v="1899-12-30T00:04:38"/>
    <n v="0"/>
    <n v="0"/>
    <n v="0"/>
    <s v="Calle De Los Cipreses 2-158, Quito"/>
    <x v="4"/>
    <s v="N/A"/>
    <x v="0"/>
    <x v="4"/>
    <x v="0"/>
    <x v="1"/>
    <x v="4"/>
    <n v="2018"/>
    <x v="0"/>
    <n v="95"/>
    <x v="4"/>
    <x v="1"/>
    <x v="0"/>
    <x v="1"/>
    <s v="Camioneta"/>
    <x v="0"/>
    <s v="Edison Arellano"/>
  </r>
  <r>
    <s v="Dmax-PCT8869"/>
    <d v="1899-12-30T05:12:42"/>
    <d v="1899-12-30T02:30:11"/>
    <d v="1899-12-30T02:42:31"/>
    <n v="63"/>
    <n v="81"/>
    <n v="12"/>
    <s v="Avenida 10 De Agosto 30-106, Quito"/>
    <x v="0"/>
    <s v="N/A"/>
    <x v="0"/>
    <x v="4"/>
    <x v="0"/>
    <x v="1"/>
    <x v="4"/>
    <n v="2018"/>
    <x v="0"/>
    <n v="95"/>
    <x v="0"/>
    <x v="1"/>
    <x v="0"/>
    <x v="2"/>
    <s v="Camioneta"/>
    <x v="0"/>
    <s v="Norberto Congo"/>
  </r>
  <r>
    <s v="Honda HW228P"/>
    <d v="1899-12-30T01:15:26"/>
    <d v="1899-12-30T01:04:02"/>
    <d v="1899-12-30T00:11:05"/>
    <n v="24"/>
    <n v="51"/>
    <n v="19"/>
    <s v="Avenida 10 De Agosto 30-106, Quito"/>
    <x v="0"/>
    <s v="N/A"/>
    <x v="0"/>
    <x v="4"/>
    <x v="0"/>
    <x v="1"/>
    <x v="4"/>
    <n v="2018"/>
    <x v="0"/>
    <n v="95"/>
    <x v="0"/>
    <x v="1"/>
    <x v="0"/>
    <x v="3"/>
    <s v="Motocicleta"/>
    <x v="0"/>
    <s v="Quito"/>
  </r>
  <r>
    <s v="Dmax-GSF6013"/>
    <d v="1899-12-30T00:00:00"/>
    <d v="1899-12-30T00:00:00"/>
    <d v="1899-12-30T00:00:00"/>
    <n v="0"/>
    <n v="0"/>
    <n v="0"/>
    <s v="-----"/>
    <x v="2"/>
    <s v="N/A"/>
    <x v="0"/>
    <x v="5"/>
    <x v="0"/>
    <x v="1"/>
    <x v="5"/>
    <n v="2018"/>
    <x v="0"/>
    <n v="95"/>
    <x v="2"/>
    <x v="1"/>
    <x v="1"/>
    <x v="0"/>
    <s v="Camioneta"/>
    <x v="0"/>
    <s v="Darwin Vargas"/>
  </r>
  <r>
    <s v="Dmax-GSF6029"/>
    <d v="1899-12-30T01:05:19"/>
    <d v="1899-12-30T00:32:20"/>
    <d v="1899-12-30T00:32:59"/>
    <n v="10.66"/>
    <n v="68"/>
    <n v="9.7899999999999991"/>
    <s v="Avenida 40 No, Guayaquil"/>
    <x v="5"/>
    <s v="N/A"/>
    <x v="0"/>
    <x v="5"/>
    <x v="0"/>
    <x v="1"/>
    <x v="5"/>
    <n v="2018"/>
    <x v="1"/>
    <n v="95"/>
    <x v="5"/>
    <x v="1"/>
    <x v="0"/>
    <x v="4"/>
    <s v="Camioneta"/>
    <x v="1"/>
    <s v="Jacob Soriano"/>
  </r>
  <r>
    <s v="Dmax-GSF6046"/>
    <d v="1899-12-30T03:19:16"/>
    <d v="1899-12-30T00:44:46"/>
    <d v="1899-12-30T02:34:30"/>
    <n v="9.68"/>
    <n v="66"/>
    <n v="2.92"/>
    <s v="Avenida 40 No, Guayaquil"/>
    <x v="5"/>
    <s v="N/A"/>
    <x v="0"/>
    <x v="5"/>
    <x v="0"/>
    <x v="1"/>
    <x v="5"/>
    <n v="2018"/>
    <x v="1"/>
    <n v="95"/>
    <x v="5"/>
    <x v="1"/>
    <x v="0"/>
    <x v="5"/>
    <s v="Camioneta"/>
    <x v="1"/>
    <s v="Kevin Perez"/>
  </r>
  <r>
    <s v="Dmax-GSI9179"/>
    <d v="1899-12-30T05:38:23"/>
    <d v="1899-12-30T03:46:31"/>
    <d v="1899-12-30T01:51:52"/>
    <n v="127.94"/>
    <n v="88"/>
    <n v="22.69"/>
    <s v="Avenida 40 No, Guayaquil"/>
    <x v="6"/>
    <s v="N/A"/>
    <x v="0"/>
    <x v="5"/>
    <x v="0"/>
    <x v="1"/>
    <x v="5"/>
    <n v="2018"/>
    <x v="1"/>
    <n v="95"/>
    <x v="6"/>
    <x v="1"/>
    <x v="0"/>
    <x v="6"/>
    <s v="Camioneta"/>
    <x v="1"/>
    <s v="Deibi Banguera"/>
  </r>
  <r>
    <s v="Dmax-PCW1831"/>
    <d v="1899-12-30T00:05:22"/>
    <d v="1899-12-30T00:00:00"/>
    <d v="1899-12-30T00:05:22"/>
    <n v="0"/>
    <n v="0"/>
    <n v="0"/>
    <s v="Avenida 40 No, Guayaquil"/>
    <x v="5"/>
    <s v="N/A"/>
    <x v="0"/>
    <x v="5"/>
    <x v="0"/>
    <x v="1"/>
    <x v="5"/>
    <n v="2018"/>
    <x v="1"/>
    <n v="95"/>
    <x v="5"/>
    <x v="1"/>
    <x v="0"/>
    <x v="7"/>
    <s v="Camioneta"/>
    <x v="1"/>
    <s v="Jose Luis vargas"/>
  </r>
  <r>
    <s v="Dmax-PCW6826"/>
    <d v="1899-12-30T02:49:34"/>
    <d v="1899-12-30T01:50:02"/>
    <d v="1899-12-30T00:59:32"/>
    <n v="80.22"/>
    <n v="94"/>
    <n v="28.38"/>
    <s v="Avenida 40 No, Guayaquil"/>
    <x v="5"/>
    <s v="N/A"/>
    <x v="0"/>
    <x v="5"/>
    <x v="0"/>
    <x v="1"/>
    <x v="5"/>
    <n v="2018"/>
    <x v="1"/>
    <n v="95"/>
    <x v="5"/>
    <x v="1"/>
    <x v="0"/>
    <x v="8"/>
    <s v="Camioneta"/>
    <x v="1"/>
    <s v="Danny Salazar"/>
  </r>
  <r>
    <s v="Dmax-PCW7500"/>
    <d v="1899-12-30T00:00:00"/>
    <d v="1899-12-30T00:00:00"/>
    <d v="1899-12-30T00:00:00"/>
    <n v="0"/>
    <n v="0"/>
    <n v="0"/>
    <s v="-----"/>
    <x v="2"/>
    <s v="N/A"/>
    <x v="0"/>
    <x v="5"/>
    <x v="0"/>
    <x v="1"/>
    <x v="5"/>
    <n v="2018"/>
    <x v="0"/>
    <n v="95"/>
    <x v="2"/>
    <x v="1"/>
    <x v="1"/>
    <x v="1"/>
    <s v="Camioneta"/>
    <x v="0"/>
    <s v="Edison Arellano"/>
  </r>
  <r>
    <s v="Dmax-PCT8869"/>
    <d v="1899-12-30T05:52:28"/>
    <d v="1899-12-30T03:41:10"/>
    <d v="1899-12-30T01:54:08"/>
    <n v="135.87"/>
    <n v="120"/>
    <n v="23.13"/>
    <s v="Avenida 10 De Agosto 2-266, Quito"/>
    <x v="0"/>
    <s v="N/A"/>
    <x v="0"/>
    <x v="5"/>
    <x v="0"/>
    <x v="1"/>
    <x v="5"/>
    <n v="2018"/>
    <x v="0"/>
    <n v="95"/>
    <x v="0"/>
    <x v="0"/>
    <x v="0"/>
    <x v="2"/>
    <s v="Camioneta"/>
    <x v="0"/>
    <s v="Norberto Congo"/>
  </r>
  <r>
    <s v="Honda HW228P"/>
    <d v="1899-12-30T02:17:11"/>
    <d v="1899-12-30T02:02:14"/>
    <d v="1899-12-30T00:08:49"/>
    <n v="53.24"/>
    <n v="74"/>
    <n v="23.28"/>
    <s v="Calle De Los Cipreses 2-158, Quito"/>
    <x v="4"/>
    <s v="N/A"/>
    <x v="0"/>
    <x v="5"/>
    <x v="0"/>
    <x v="1"/>
    <x v="5"/>
    <n v="2018"/>
    <x v="0"/>
    <n v="95"/>
    <x v="4"/>
    <x v="1"/>
    <x v="0"/>
    <x v="3"/>
    <s v="Motocicleta"/>
    <x v="0"/>
    <s v="Quito"/>
  </r>
  <r>
    <s v="Dmax-GSF6013"/>
    <d v="1899-12-30T01:22:56"/>
    <d v="1899-12-30T01:04:31"/>
    <d v="1899-12-30T00:18:25"/>
    <n v="33.229999999999997"/>
    <n v="90"/>
    <n v="24.04"/>
    <s v="Avenida 10 De Agosto 30-106, Quito"/>
    <x v="0"/>
    <s v="N/A"/>
    <x v="0"/>
    <x v="6"/>
    <x v="0"/>
    <x v="1"/>
    <x v="6"/>
    <n v="2018"/>
    <x v="0"/>
    <n v="95"/>
    <x v="0"/>
    <x v="1"/>
    <x v="0"/>
    <x v="0"/>
    <s v="Camioneta"/>
    <x v="0"/>
    <s v="Darwin Vargas"/>
  </r>
  <r>
    <s v="Dmax-GSF6029"/>
    <d v="1899-12-30T04:27:04"/>
    <d v="1899-12-30T02:12:27"/>
    <d v="1899-12-30T02:14:37"/>
    <n v="61.84"/>
    <n v="88"/>
    <n v="13.89"/>
    <s v="Avenida 40 No, Guayaquil"/>
    <x v="5"/>
    <s v="N/A"/>
    <x v="0"/>
    <x v="6"/>
    <x v="0"/>
    <x v="1"/>
    <x v="6"/>
    <n v="2018"/>
    <x v="1"/>
    <n v="95"/>
    <x v="5"/>
    <x v="1"/>
    <x v="0"/>
    <x v="4"/>
    <s v="Camioneta"/>
    <x v="1"/>
    <s v="Jacob Soriano"/>
  </r>
  <r>
    <s v="Dmax-GSF6046"/>
    <d v="1899-12-30T00:00:28"/>
    <d v="1899-12-30T00:00:00"/>
    <d v="1899-12-30T00:00:28"/>
    <n v="0"/>
    <n v="0"/>
    <n v="0"/>
    <s v="Avenida 40 No, Guayaquil"/>
    <x v="5"/>
    <s v="N/A"/>
    <x v="0"/>
    <x v="6"/>
    <x v="0"/>
    <x v="1"/>
    <x v="6"/>
    <n v="2018"/>
    <x v="1"/>
    <n v="95"/>
    <x v="5"/>
    <x v="1"/>
    <x v="0"/>
    <x v="5"/>
    <s v="Camioneta"/>
    <x v="1"/>
    <s v="Kevin Perez"/>
  </r>
  <r>
    <s v="Dmax-GSI9179"/>
    <d v="1899-12-30T02:11:38"/>
    <d v="1899-12-30T01:45:02"/>
    <d v="1899-12-30T00:26:36"/>
    <n v="90.77"/>
    <n v="107"/>
    <n v="41.37"/>
    <s v="Calle K 1-49, Babahoyo"/>
    <x v="5"/>
    <s v="N/A"/>
    <x v="0"/>
    <x v="6"/>
    <x v="0"/>
    <x v="1"/>
    <x v="6"/>
    <n v="2018"/>
    <x v="1"/>
    <n v="95"/>
    <x v="7"/>
    <x v="0"/>
    <x v="0"/>
    <x v="6"/>
    <s v="Camioneta"/>
    <x v="1"/>
    <s v="Deibi Banguera"/>
  </r>
  <r>
    <s v="Dmax-PCT8869"/>
    <d v="1899-12-30T02:11:39"/>
    <d v="1899-12-30T01:35:30"/>
    <d v="1899-12-30T00:36:09"/>
    <n v="36.159999999999997"/>
    <n v="61"/>
    <n v="16.48"/>
    <s v="Calle De Los Cipreses 2-158, Quito"/>
    <x v="0"/>
    <s v="N/A"/>
    <x v="0"/>
    <x v="6"/>
    <x v="0"/>
    <x v="1"/>
    <x v="6"/>
    <n v="2018"/>
    <x v="0"/>
    <n v="95"/>
    <x v="0"/>
    <x v="0"/>
    <x v="0"/>
    <x v="2"/>
    <s v="Camioneta"/>
    <x v="0"/>
    <s v="Norberto Congo"/>
  </r>
  <r>
    <s v="Dmax-PCW1831"/>
    <d v="1899-12-30T02:06:42"/>
    <d v="1899-12-30T01:22:23"/>
    <d v="1899-12-30T00:44:19"/>
    <n v="42.06"/>
    <n v="70"/>
    <n v="19.920000000000002"/>
    <s v="Avenida 40 No, Guayaquil"/>
    <x v="5"/>
    <s v="N/A"/>
    <x v="0"/>
    <x v="6"/>
    <x v="0"/>
    <x v="1"/>
    <x v="6"/>
    <n v="2018"/>
    <x v="1"/>
    <n v="95"/>
    <x v="5"/>
    <x v="1"/>
    <x v="0"/>
    <x v="7"/>
    <s v="Camioneta"/>
    <x v="1"/>
    <s v="Jose Luis vargas"/>
  </r>
  <r>
    <s v="Dmax-PCW6826"/>
    <d v="1899-12-30T01:57:18"/>
    <d v="1899-12-30T01:18:19"/>
    <d v="1899-12-30T00:38:59"/>
    <n v="26.7"/>
    <n v="74"/>
    <n v="13.66"/>
    <s v="Avenida 40 No, Guayaquil"/>
    <x v="5"/>
    <s v="N/A"/>
    <x v="0"/>
    <x v="6"/>
    <x v="0"/>
    <x v="1"/>
    <x v="6"/>
    <n v="2018"/>
    <x v="1"/>
    <n v="95"/>
    <x v="5"/>
    <x v="1"/>
    <x v="0"/>
    <x v="8"/>
    <s v="Camioneta"/>
    <x v="1"/>
    <s v="Danny Salazar"/>
  </r>
  <r>
    <s v="Dmax-PCW7500"/>
    <d v="1899-12-30T00:00:00"/>
    <d v="1899-12-30T00:00:00"/>
    <d v="1899-12-30T00:00:00"/>
    <n v="0"/>
    <n v="0"/>
    <n v="0"/>
    <s v="-----"/>
    <x v="2"/>
    <s v="N/A"/>
    <x v="0"/>
    <x v="6"/>
    <x v="0"/>
    <x v="1"/>
    <x v="6"/>
    <n v="2018"/>
    <x v="0"/>
    <n v="95"/>
    <x v="2"/>
    <x v="1"/>
    <x v="1"/>
    <x v="1"/>
    <s v="Camioneta"/>
    <x v="0"/>
    <s v="Edison Arellano"/>
  </r>
  <r>
    <s v="Honda HW228P"/>
    <d v="1899-12-30T01:51:13"/>
    <d v="1899-12-30T01:42:57"/>
    <d v="1899-12-30T00:05:20"/>
    <n v="24.1"/>
    <n v="53"/>
    <n v="13"/>
    <s v="Avenida 10 De Agosto 2-266, Quito"/>
    <x v="0"/>
    <s v="N/A"/>
    <x v="0"/>
    <x v="6"/>
    <x v="0"/>
    <x v="1"/>
    <x v="6"/>
    <n v="2018"/>
    <x v="0"/>
    <n v="95"/>
    <x v="0"/>
    <x v="0"/>
    <x v="0"/>
    <x v="3"/>
    <s v="Motocicleta"/>
    <x v="0"/>
    <s v="Quito"/>
  </r>
  <r>
    <s v="NLR-IBC3570"/>
    <d v="1899-12-30T00:00:46"/>
    <d v="1899-12-30T00:00:00"/>
    <d v="1899-12-30T00:00:46"/>
    <n v="0.02"/>
    <n v="1"/>
    <n v="1.45"/>
    <s v="Avenida 40 No, Guayaquil"/>
    <x v="5"/>
    <s v="N/A"/>
    <x v="0"/>
    <x v="6"/>
    <x v="0"/>
    <x v="1"/>
    <x v="6"/>
    <n v="2018"/>
    <x v="1"/>
    <n v="95"/>
    <x v="5"/>
    <x v="1"/>
    <x v="0"/>
    <x v="9"/>
    <s v="Camion"/>
    <x v="2"/>
    <s v="Cristobal Murillo"/>
  </r>
  <r>
    <s v="NLR-IBC3571"/>
    <d v="1899-12-30T00:00:00"/>
    <d v="1899-12-30T00:00:00"/>
    <d v="1899-12-30T00:00:00"/>
    <n v="0"/>
    <n v="0"/>
    <n v="0"/>
    <s v="-----"/>
    <x v="2"/>
    <s v="N/A"/>
    <x v="0"/>
    <x v="6"/>
    <x v="0"/>
    <x v="1"/>
    <x v="6"/>
    <n v="2018"/>
    <x v="1"/>
    <n v="95"/>
    <x v="2"/>
    <x v="1"/>
    <x v="1"/>
    <x v="10"/>
    <s v="Camion"/>
    <x v="2"/>
    <s v="Cristobal Murillo"/>
  </r>
  <r>
    <s v="Plataforma-ABE1400"/>
    <d v="1899-12-30T00:07:46"/>
    <d v="1899-12-30T00:00:00"/>
    <d v="1899-12-30T00:07:46"/>
    <n v="7.0000000000000007E-2"/>
    <n v="0"/>
    <n v="0.51"/>
    <s v="Avenida 40 No, Guayaquil"/>
    <x v="5"/>
    <s v="N/A"/>
    <x v="0"/>
    <x v="6"/>
    <x v="0"/>
    <x v="1"/>
    <x v="6"/>
    <n v="2018"/>
    <x v="1"/>
    <n v="95"/>
    <x v="5"/>
    <x v="1"/>
    <x v="0"/>
    <x v="11"/>
    <s v="Plataforma"/>
    <x v="2"/>
    <s v="Cristobal Murillo"/>
  </r>
  <r>
    <s v="Plataforma-PCA4311"/>
    <d v="1899-12-30T02:13:59"/>
    <d v="1899-12-30T00:02:31"/>
    <d v="1899-12-30T02:11:28"/>
    <n v="0.78"/>
    <n v="11"/>
    <n v="0.35"/>
    <s v="Avenida 40 No, Guayaquil"/>
    <x v="5"/>
    <s v="N/A"/>
    <x v="0"/>
    <x v="6"/>
    <x v="0"/>
    <x v="1"/>
    <x v="6"/>
    <n v="2018"/>
    <x v="1"/>
    <n v="95"/>
    <x v="5"/>
    <x v="1"/>
    <x v="0"/>
    <x v="12"/>
    <s v="Plataforma"/>
    <x v="2"/>
    <s v="Cristobal Murillo"/>
  </r>
  <r>
    <s v="Dmax-GSF6013"/>
    <d v="1899-12-30T03:00:00"/>
    <d v="1899-12-30T01:18:21"/>
    <d v="1899-12-30T01:41:39"/>
    <n v="37.880000000000003"/>
    <n v="88"/>
    <n v="12.63"/>
    <s v="Calle De Los Cipreses 2-158, Quito"/>
    <x v="0"/>
    <s v="N/A"/>
    <x v="0"/>
    <x v="7"/>
    <x v="0"/>
    <x v="1"/>
    <x v="0"/>
    <n v="2018"/>
    <x v="0"/>
    <n v="95"/>
    <x v="0"/>
    <x v="0"/>
    <x v="0"/>
    <x v="0"/>
    <s v="Camioneta"/>
    <x v="0"/>
    <s v="Darwin Vargas"/>
  </r>
  <r>
    <s v="Dmax-GSF6029"/>
    <d v="1899-12-30T04:50:32"/>
    <d v="1899-12-30T01:16:52"/>
    <d v="1899-12-30T03:33:40"/>
    <n v="50.99"/>
    <n v="98"/>
    <n v="10.53"/>
    <s v="Avenida 40 No, Guayaquil"/>
    <x v="5"/>
    <s v="N/A"/>
    <x v="0"/>
    <x v="7"/>
    <x v="0"/>
    <x v="1"/>
    <x v="0"/>
    <n v="2018"/>
    <x v="1"/>
    <n v="95"/>
    <x v="5"/>
    <x v="1"/>
    <x v="0"/>
    <x v="4"/>
    <s v="Camioneta"/>
    <x v="1"/>
    <s v="Jacob Soriano"/>
  </r>
  <r>
    <s v="Dmax-GSF6046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1"/>
    <n v="95"/>
    <x v="2"/>
    <x v="1"/>
    <x v="1"/>
    <x v="5"/>
    <s v="Camioneta"/>
    <x v="1"/>
    <s v="Kevin Perez"/>
  </r>
  <r>
    <s v="Dmax-GSI9179"/>
    <d v="1899-12-30T01:01:18"/>
    <d v="1899-12-30T00:37:05"/>
    <d v="1899-12-30T00:24:13"/>
    <n v="17.53"/>
    <n v="72"/>
    <n v="17.149999999999999"/>
    <s v="Avenida 40 No, Guayaquil"/>
    <x v="5"/>
    <s v="N/A"/>
    <x v="0"/>
    <x v="7"/>
    <x v="0"/>
    <x v="1"/>
    <x v="0"/>
    <n v="2018"/>
    <x v="1"/>
    <n v="95"/>
    <x v="5"/>
    <x v="1"/>
    <x v="0"/>
    <x v="6"/>
    <s v="Camioneta"/>
    <x v="1"/>
    <s v="Deibi Banguera"/>
  </r>
  <r>
    <s v="Dmax-PCI6941"/>
    <d v="1899-12-30T01:46:38"/>
    <d v="1899-12-30T01:26:47"/>
    <d v="1899-12-30T00:19:51"/>
    <n v="59.73"/>
    <n v="100"/>
    <n v="33.61"/>
    <s v="Avenida 40 No, Guayaquil"/>
    <x v="5"/>
    <s v="N/A"/>
    <x v="0"/>
    <x v="7"/>
    <x v="0"/>
    <x v="1"/>
    <x v="0"/>
    <n v="2018"/>
    <x v="1"/>
    <n v="95"/>
    <x v="5"/>
    <x v="1"/>
    <x v="0"/>
    <x v="13"/>
    <s v="Camioneta"/>
    <x v="1"/>
    <s v="Michael Resabala"/>
  </r>
  <r>
    <s v="Dmax-PCT8869"/>
    <d v="1899-12-30T00:58:06"/>
    <d v="1899-12-30T00:36:04"/>
    <d v="1899-12-30T00:22:02"/>
    <n v="11.45"/>
    <n v="62"/>
    <n v="11.83"/>
    <s v="Calle De Los Cipreses 2-158, Quito"/>
    <x v="4"/>
    <s v="N/A"/>
    <x v="0"/>
    <x v="7"/>
    <x v="0"/>
    <x v="1"/>
    <x v="0"/>
    <n v="2018"/>
    <x v="0"/>
    <n v="95"/>
    <x v="4"/>
    <x v="1"/>
    <x v="0"/>
    <x v="2"/>
    <s v="Camioneta"/>
    <x v="0"/>
    <s v="Norberto Congo"/>
  </r>
  <r>
    <s v="Dmax-PCW1831"/>
    <d v="1899-12-30T03:29:55"/>
    <d v="1899-12-30T01:49:27"/>
    <d v="1899-12-30T01:40:28"/>
    <n v="40.04"/>
    <n v="70"/>
    <n v="11.45"/>
    <s v="Avenida 40 No, Guayaquil"/>
    <x v="5"/>
    <s v="N/A"/>
    <x v="0"/>
    <x v="7"/>
    <x v="0"/>
    <x v="1"/>
    <x v="0"/>
    <n v="2018"/>
    <x v="1"/>
    <n v="95"/>
    <x v="5"/>
    <x v="1"/>
    <x v="0"/>
    <x v="7"/>
    <s v="Camioneta"/>
    <x v="1"/>
    <s v="Jose Luis vargas"/>
  </r>
  <r>
    <s v="Dmax-PCW6826"/>
    <d v="1899-12-30T02:44:15"/>
    <d v="1899-12-30T01:45:41"/>
    <d v="1899-12-30T00:58:34"/>
    <n v="80.540000000000006"/>
    <n v="94"/>
    <n v="29.42"/>
    <s v="Avenida 40 No, Guayaquil"/>
    <x v="5"/>
    <s v="N/A"/>
    <x v="0"/>
    <x v="7"/>
    <x v="0"/>
    <x v="1"/>
    <x v="0"/>
    <n v="2018"/>
    <x v="1"/>
    <n v="95"/>
    <x v="5"/>
    <x v="1"/>
    <x v="0"/>
    <x v="8"/>
    <s v="Camioneta"/>
    <x v="1"/>
    <s v="Danny Salazar"/>
  </r>
  <r>
    <s v="Dmax-PCW7500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0"/>
    <n v="95"/>
    <x v="2"/>
    <x v="1"/>
    <x v="1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0"/>
    <n v="95"/>
    <x v="2"/>
    <x v="1"/>
    <x v="1"/>
    <x v="3"/>
    <s v="Motocicleta"/>
    <x v="0"/>
    <s v="Quito"/>
  </r>
  <r>
    <s v="NLR-IBC3570"/>
    <d v="1899-12-30T07:25:44"/>
    <d v="1899-12-30T03:00:29"/>
    <d v="1899-12-30T03:08:29"/>
    <n v="90.35"/>
    <n v="72"/>
    <n v="12.16"/>
    <s v="Avenida 40 No, Guayaquil"/>
    <x v="7"/>
    <s v="N/A"/>
    <x v="0"/>
    <x v="7"/>
    <x v="0"/>
    <x v="1"/>
    <x v="0"/>
    <n v="2018"/>
    <x v="1"/>
    <n v="95"/>
    <x v="8"/>
    <x v="1"/>
    <x v="0"/>
    <x v="9"/>
    <s v="Camion"/>
    <x v="2"/>
    <s v="Cristobal Murillo"/>
  </r>
  <r>
    <s v="NLR-IBC3571"/>
    <d v="1899-12-30T03:23:02"/>
    <d v="1899-12-30T02:01:29"/>
    <d v="1899-12-30T01:21:33"/>
    <n v="75.33"/>
    <n v="87"/>
    <n v="22.26"/>
    <s v="Avenida 40 No, Guayaquil"/>
    <x v="5"/>
    <s v="N/A"/>
    <x v="0"/>
    <x v="7"/>
    <x v="0"/>
    <x v="1"/>
    <x v="0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1"/>
    <n v="95"/>
    <x v="2"/>
    <x v="1"/>
    <x v="1"/>
    <x v="11"/>
    <s v="Plataforma"/>
    <x v="2"/>
    <s v="Cristobal Murillo"/>
  </r>
  <r>
    <s v="Plataforma-PCA4311"/>
    <d v="1899-12-30T13:15:51"/>
    <d v="1899-12-30T11:37:12"/>
    <d v="1899-12-30T01:38:39"/>
    <n v="618.17999999999995"/>
    <n v="98"/>
    <n v="46.6"/>
    <s v="Avenida 40 No, Guayaquil"/>
    <x v="5"/>
    <s v="N/A"/>
    <x v="0"/>
    <x v="7"/>
    <x v="0"/>
    <x v="1"/>
    <x v="0"/>
    <n v="2018"/>
    <x v="1"/>
    <n v="95"/>
    <x v="5"/>
    <x v="1"/>
    <x v="0"/>
    <x v="12"/>
    <s v="Plataforma"/>
    <x v="2"/>
    <s v="Cristobal Murillo"/>
  </r>
  <r>
    <s v="Aveo-PCZ3313"/>
    <d v="1899-12-30T03:24:21"/>
    <d v="1899-12-30T02:45:36"/>
    <d v="1899-12-30T00:38:45"/>
    <n v="55.93"/>
    <n v="88"/>
    <n v="16.420000000000002"/>
    <s v="Avenida Juan Tanca Marengo, Guayaquil"/>
    <x v="8"/>
    <s v="N/A"/>
    <x v="0"/>
    <x v="8"/>
    <x v="0"/>
    <x v="1"/>
    <x v="1"/>
    <n v="2018"/>
    <x v="0"/>
    <n v="95"/>
    <x v="5"/>
    <x v="1"/>
    <x v="0"/>
    <x v="15"/>
    <s v="Automovil"/>
    <x v="3"/>
    <s v="Fernando Maldonado"/>
  </r>
  <r>
    <s v="Dmax-GSF6013"/>
    <d v="1899-12-30T04:04:26"/>
    <d v="1899-12-30T02:32:13"/>
    <d v="1899-12-30T01:32:13"/>
    <n v="82.39"/>
    <n v="105"/>
    <n v="20.22"/>
    <s v="Galo Plaza Lasso, Quito"/>
    <x v="0"/>
    <s v="N/A"/>
    <x v="0"/>
    <x v="8"/>
    <x v="0"/>
    <x v="1"/>
    <x v="1"/>
    <n v="2018"/>
    <x v="0"/>
    <n v="95"/>
    <x v="0"/>
    <x v="0"/>
    <x v="0"/>
    <x v="0"/>
    <s v="Camioneta"/>
    <x v="0"/>
    <s v="Darwin Vargas"/>
  </r>
  <r>
    <s v="Dmax-GSF6029"/>
    <d v="1899-12-30T06:40:45"/>
    <d v="1899-12-30T03:06:32"/>
    <d v="1899-12-30T03:34:13"/>
    <n v="129.61000000000001"/>
    <n v="120"/>
    <n v="19.399999999999999"/>
    <s v="Avenida 40 No, Guayaquil"/>
    <x v="5"/>
    <s v="N/A"/>
    <x v="0"/>
    <x v="8"/>
    <x v="0"/>
    <x v="1"/>
    <x v="1"/>
    <n v="2018"/>
    <x v="1"/>
    <n v="95"/>
    <x v="5"/>
    <x v="1"/>
    <x v="0"/>
    <x v="4"/>
    <s v="Camioneta"/>
    <x v="1"/>
    <s v="Jacob Soriano"/>
  </r>
  <r>
    <s v="Dmax-GSF6046"/>
    <d v="1899-12-30T01:19:03"/>
    <d v="1899-12-30T00:58:07"/>
    <d v="1899-12-30T00:20:56"/>
    <n v="22.63"/>
    <n v="74"/>
    <n v="17.170000000000002"/>
    <s v="Avenida 40 No, Guayaquil"/>
    <x v="5"/>
    <s v="N/A"/>
    <x v="0"/>
    <x v="8"/>
    <x v="0"/>
    <x v="1"/>
    <x v="1"/>
    <n v="2018"/>
    <x v="1"/>
    <n v="95"/>
    <x v="5"/>
    <x v="1"/>
    <x v="0"/>
    <x v="5"/>
    <s v="Camioneta"/>
    <x v="1"/>
    <s v="Kevin Perez"/>
  </r>
  <r>
    <s v="Dmax-GSG9568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6"/>
    <s v="Camioneta"/>
    <x v="4"/>
    <s v="Alejandro Adrian"/>
  </r>
  <r>
    <s v="Dmax-GSI9179"/>
    <d v="1899-12-30T00:48:13"/>
    <d v="1899-12-30T00:18:43"/>
    <d v="1899-12-30T00:29:30"/>
    <n v="4.17"/>
    <n v="59"/>
    <n v="5.19"/>
    <s v="Avenida 40 No, Guayaquil"/>
    <x v="5"/>
    <s v="N/A"/>
    <x v="0"/>
    <x v="8"/>
    <x v="0"/>
    <x v="1"/>
    <x v="1"/>
    <n v="2018"/>
    <x v="1"/>
    <n v="95"/>
    <x v="5"/>
    <x v="1"/>
    <x v="0"/>
    <x v="6"/>
    <s v="Camioneta"/>
    <x v="1"/>
    <s v="Deibi Banguera"/>
  </r>
  <r>
    <s v="Dmax-GSI9191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7"/>
    <s v="Camioneta"/>
    <x v="1"/>
    <s v="Patricio Olaya"/>
  </r>
  <r>
    <s v="Dmax-PCI6941"/>
    <d v="1899-12-30T03:58:27"/>
    <d v="1899-12-30T01:14:21"/>
    <d v="1899-12-30T02:44:06"/>
    <n v="45.14"/>
    <n v="85"/>
    <n v="11.36"/>
    <s v="Avenida 40 No, Guayaquil"/>
    <x v="5"/>
    <s v="N/A"/>
    <x v="0"/>
    <x v="8"/>
    <x v="0"/>
    <x v="1"/>
    <x v="1"/>
    <n v="2018"/>
    <x v="1"/>
    <n v="95"/>
    <x v="5"/>
    <x v="1"/>
    <x v="0"/>
    <x v="13"/>
    <s v="Camioneta"/>
    <x v="1"/>
    <s v="Michael Resabala"/>
  </r>
  <r>
    <s v="Dmax-PCT8869"/>
    <d v="1899-12-30T06:45:21"/>
    <d v="1899-12-30T03:10:13"/>
    <d v="1899-12-30T03:35:08"/>
    <n v="91.55"/>
    <n v="101"/>
    <n v="13.55"/>
    <s v="Calle De Los Cipreses 2-158, Quito"/>
    <x v="0"/>
    <s v="N/A"/>
    <x v="0"/>
    <x v="8"/>
    <x v="0"/>
    <x v="1"/>
    <x v="1"/>
    <n v="2018"/>
    <x v="0"/>
    <n v="95"/>
    <x v="0"/>
    <x v="0"/>
    <x v="0"/>
    <x v="2"/>
    <s v="Camioneta"/>
    <x v="0"/>
    <s v="Norberto Congo"/>
  </r>
  <r>
    <s v="Dmax-PCW1831"/>
    <d v="1899-12-30T03:31:26"/>
    <d v="1899-12-30T01:47:12"/>
    <d v="1899-12-30T01:43:44"/>
    <n v="48.4"/>
    <n v="79"/>
    <n v="13.73"/>
    <s v="Avenida 40 No, Guayaquil"/>
    <x v="5"/>
    <s v="N/A"/>
    <x v="0"/>
    <x v="8"/>
    <x v="0"/>
    <x v="1"/>
    <x v="1"/>
    <n v="2018"/>
    <x v="1"/>
    <n v="95"/>
    <x v="5"/>
    <x v="1"/>
    <x v="0"/>
    <x v="7"/>
    <s v="Camioneta"/>
    <x v="1"/>
    <s v="Jose Luis vargas"/>
  </r>
  <r>
    <s v="Dmax-PCW5709"/>
    <d v="1899-12-30T01:26:38"/>
    <d v="1899-12-30T01:04:49"/>
    <d v="1899-12-30T00:17:20"/>
    <n v="23.96"/>
    <n v="66"/>
    <n v="16.600000000000001"/>
    <s v="Avenida Juan Tanca Marengo, Guayaquil"/>
    <x v="8"/>
    <s v="N/A"/>
    <x v="0"/>
    <x v="8"/>
    <x v="0"/>
    <x v="1"/>
    <x v="1"/>
    <n v="2018"/>
    <x v="1"/>
    <n v="95"/>
    <x v="5"/>
    <x v="1"/>
    <x v="0"/>
    <x v="18"/>
    <s v="Camioneta"/>
    <x v="3"/>
    <s v="Proyectos"/>
  </r>
  <r>
    <s v="Dmax-PCW6826"/>
    <d v="1899-12-30T02:37:27"/>
    <d v="1899-12-30T01:52:27"/>
    <d v="1899-12-30T00:45:00"/>
    <n v="48.5"/>
    <n v="66"/>
    <n v="18.48"/>
    <s v="Avenida 40 No, Guayaquil"/>
    <x v="5"/>
    <s v="N/A"/>
    <x v="0"/>
    <x v="8"/>
    <x v="0"/>
    <x v="1"/>
    <x v="1"/>
    <n v="2018"/>
    <x v="1"/>
    <n v="95"/>
    <x v="5"/>
    <x v="1"/>
    <x v="0"/>
    <x v="8"/>
    <s v="Camioneta"/>
    <x v="1"/>
    <s v="Danny Salazar"/>
  </r>
  <r>
    <s v="Dmax-PCW7500"/>
    <d v="1899-12-30T02:08:41"/>
    <d v="1899-12-30T01:10:35"/>
    <d v="1899-12-30T00:58:06"/>
    <n v="35.69"/>
    <n v="72"/>
    <n v="16.64"/>
    <s v="Avenida 10 De Agosto 30-106, Quito"/>
    <x v="0"/>
    <s v="N/A"/>
    <x v="0"/>
    <x v="8"/>
    <x v="0"/>
    <x v="1"/>
    <x v="1"/>
    <n v="2018"/>
    <x v="0"/>
    <n v="95"/>
    <x v="0"/>
    <x v="1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0"/>
    <n v="95"/>
    <x v="2"/>
    <x v="1"/>
    <x v="1"/>
    <x v="3"/>
    <s v="Motocicleta"/>
    <x v="0"/>
    <s v="Quito"/>
  </r>
  <r>
    <s v="NLR-IBC3570"/>
    <d v="1899-12-30T00:56:10"/>
    <d v="1899-12-30T00:04:12"/>
    <d v="1899-12-30T00:51:58"/>
    <n v="0.84"/>
    <n v="11"/>
    <n v="0.9"/>
    <s v="Avenida 40 No, Guayaquil"/>
    <x v="5"/>
    <s v="N/A"/>
    <x v="0"/>
    <x v="8"/>
    <x v="0"/>
    <x v="1"/>
    <x v="1"/>
    <n v="2018"/>
    <x v="1"/>
    <n v="95"/>
    <x v="5"/>
    <x v="1"/>
    <x v="0"/>
    <x v="9"/>
    <s v="Camion"/>
    <x v="2"/>
    <s v="Cristobal Murillo"/>
  </r>
  <r>
    <s v="NLR-IBC3571"/>
    <d v="1899-12-30T04:28:28"/>
    <d v="1899-12-30T02:51:52"/>
    <d v="1899-12-30T01:36:00"/>
    <n v="72.42"/>
    <n v="79"/>
    <n v="16.190000000000001"/>
    <s v="Avenida 40 No, Guayaquil"/>
    <x v="5"/>
    <s v="N/A"/>
    <x v="0"/>
    <x v="8"/>
    <x v="0"/>
    <x v="1"/>
    <x v="1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1"/>
    <s v="Plataforma"/>
    <x v="2"/>
    <s v="Cristobal Murillo"/>
  </r>
  <r>
    <s v="Plataforma-PCA4311"/>
    <d v="1899-12-30T03:28:45"/>
    <d v="1899-12-30T02:08:55"/>
    <d v="1899-12-30T01:19:50"/>
    <n v="83.33"/>
    <n v="85"/>
    <n v="23.95"/>
    <s v="Avenida 40 No, Guayaquil"/>
    <x v="5"/>
    <s v="N/A"/>
    <x v="0"/>
    <x v="8"/>
    <x v="0"/>
    <x v="1"/>
    <x v="1"/>
    <n v="2018"/>
    <x v="1"/>
    <n v="95"/>
    <x v="5"/>
    <x v="1"/>
    <x v="0"/>
    <x v="12"/>
    <s v="Plataforma"/>
    <x v="2"/>
    <s v="Cristobal Murillo"/>
  </r>
  <r>
    <s v="Vitara-GSK6338"/>
    <d v="1899-12-30T00:16:51"/>
    <d v="1899-12-30T00:09:50"/>
    <d v="1899-12-30T00:07:01"/>
    <n v="2.63"/>
    <n v="61"/>
    <n v="9.36"/>
    <s v="Avenida Juan Tanca Marengo, Guayaquil"/>
    <x v="8"/>
    <s v="N/A"/>
    <x v="0"/>
    <x v="8"/>
    <x v="0"/>
    <x v="1"/>
    <x v="1"/>
    <n v="2018"/>
    <x v="0"/>
    <n v="95"/>
    <x v="5"/>
    <x v="1"/>
    <x v="0"/>
    <x v="19"/>
    <s v="Automovil"/>
    <x v="3"/>
    <s v="Josue Guillen"/>
  </r>
  <r>
    <s v="Yamaha II765J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20"/>
    <s v="Motocicleta"/>
    <x v="4"/>
    <s v="Byron "/>
  </r>
  <r>
    <s v="Aveo-PCZ3313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0"/>
    <s v="Camioneta"/>
    <x v="0"/>
    <s v="Darwin Vargas"/>
  </r>
  <r>
    <s v="Dmax-GSF6029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4"/>
    <s v="Camioneta"/>
    <x v="1"/>
    <s v="Jacob Soriano"/>
  </r>
  <r>
    <s v="Dmax-GSF6046"/>
    <d v="1899-12-30T03:11:10"/>
    <d v="1899-12-30T02:00:02"/>
    <d v="1899-12-30T01:11:08"/>
    <n v="51.39"/>
    <n v="87"/>
    <n v="16.13"/>
    <s v="Avenida 40 No, Guayaquil"/>
    <x v="5"/>
    <s v="N/A"/>
    <x v="0"/>
    <x v="9"/>
    <x v="0"/>
    <x v="1"/>
    <x v="2"/>
    <n v="2018"/>
    <x v="1"/>
    <n v="95"/>
    <x v="5"/>
    <x v="1"/>
    <x v="0"/>
    <x v="5"/>
    <s v="Camioneta"/>
    <x v="1"/>
    <s v="Kevin Perez"/>
  </r>
  <r>
    <s v="Dmax-GSG9568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6"/>
    <s v="Camioneta"/>
    <x v="4"/>
    <s v="Alejandro Adrian"/>
  </r>
  <r>
    <s v="Dmax-GSI9179"/>
    <d v="1899-12-30T02:28:53"/>
    <d v="1899-12-30T02:02:19"/>
    <d v="1899-12-30T00:26:34"/>
    <n v="123.95"/>
    <n v="133"/>
    <n v="49.95"/>
    <s v="Avenida 40 No, Guayaquil"/>
    <x v="5"/>
    <s v="N/A"/>
    <x v="0"/>
    <x v="9"/>
    <x v="0"/>
    <x v="1"/>
    <x v="2"/>
    <n v="2018"/>
    <x v="1"/>
    <n v="95"/>
    <x v="5"/>
    <x v="1"/>
    <x v="0"/>
    <x v="6"/>
    <s v="Camioneta"/>
    <x v="1"/>
    <s v="Deibi Banguera"/>
  </r>
  <r>
    <s v="Dmax-GSI9191"/>
    <d v="1899-12-30T00:25:38"/>
    <d v="1899-12-30T00:00:00"/>
    <d v="1899-12-30T00:25:38"/>
    <n v="0.11"/>
    <n v="0"/>
    <n v="0.26"/>
    <s v="Avenida 40 No, Guayaquil"/>
    <x v="5"/>
    <s v="N/A"/>
    <x v="0"/>
    <x v="9"/>
    <x v="0"/>
    <x v="1"/>
    <x v="2"/>
    <n v="2018"/>
    <x v="1"/>
    <n v="95"/>
    <x v="5"/>
    <x v="1"/>
    <x v="0"/>
    <x v="17"/>
    <s v="Camioneta"/>
    <x v="1"/>
    <s v="Patricio Olaya"/>
  </r>
  <r>
    <s v="Dmax-PCI6941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3"/>
    <s v="Camioneta"/>
    <x v="1"/>
    <s v="Michael Resabala"/>
  </r>
  <r>
    <s v="Dmax-PCT8869"/>
    <d v="1899-12-30T02:09:18"/>
    <d v="1899-12-30T01:02:27"/>
    <d v="1899-12-30T01:06:51"/>
    <n v="32.56"/>
    <n v="79"/>
    <n v="15.11"/>
    <s v="Avenida 10 De Agosto 30-106, Quito"/>
    <x v="0"/>
    <s v="N/A"/>
    <x v="0"/>
    <x v="9"/>
    <x v="0"/>
    <x v="1"/>
    <x v="2"/>
    <n v="2018"/>
    <x v="0"/>
    <n v="95"/>
    <x v="0"/>
    <x v="1"/>
    <x v="0"/>
    <x v="2"/>
    <s v="Camioneta"/>
    <x v="0"/>
    <s v="Norberto Congo"/>
  </r>
  <r>
    <s v="Dmax-PCW1831"/>
    <d v="1899-12-30T01:37:13"/>
    <d v="1899-12-30T01:02:54"/>
    <d v="1899-12-30T00:34:19"/>
    <n v="40.83"/>
    <n v="92"/>
    <n v="25.2"/>
    <s v="Avenida 40 No, Guayaquil"/>
    <x v="5"/>
    <s v="N/A"/>
    <x v="0"/>
    <x v="9"/>
    <x v="0"/>
    <x v="1"/>
    <x v="2"/>
    <n v="2018"/>
    <x v="1"/>
    <n v="95"/>
    <x v="5"/>
    <x v="1"/>
    <x v="0"/>
    <x v="7"/>
    <s v="Camioneta"/>
    <x v="1"/>
    <s v="Jose Luis vargas"/>
  </r>
  <r>
    <s v="Dmax-PCW5709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8"/>
    <s v="Camioneta"/>
    <x v="3"/>
    <s v="Proyectos"/>
  </r>
  <r>
    <s v="Dmax-PCW6826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8"/>
    <s v="Camioneta"/>
    <x v="1"/>
    <s v="Danny Salazar"/>
  </r>
  <r>
    <s v="Dmax-PCW7500"/>
    <d v="1899-12-30T02:07:56"/>
    <d v="1899-12-30T00:54:29"/>
    <d v="1899-12-30T01:13:27"/>
    <n v="31.01"/>
    <n v="79"/>
    <n v="14.54"/>
    <s v="Calle De Los Cipreses 2-158, Quito"/>
    <x v="0"/>
    <s v="N/A"/>
    <x v="0"/>
    <x v="9"/>
    <x v="0"/>
    <x v="1"/>
    <x v="2"/>
    <n v="2018"/>
    <x v="0"/>
    <n v="95"/>
    <x v="0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3"/>
    <s v="Motocicleta"/>
    <x v="0"/>
    <s v="Quito"/>
  </r>
  <r>
    <s v="NLR-IBC3570"/>
    <d v="1899-12-30T01:01:46"/>
    <d v="1899-12-30T00:23:31"/>
    <d v="1899-12-30T00:38:15"/>
    <n v="5.3"/>
    <n v="51"/>
    <n v="5.14"/>
    <s v="Avenida 40 No, Guayaquil"/>
    <x v="5"/>
    <s v="N/A"/>
    <x v="0"/>
    <x v="9"/>
    <x v="0"/>
    <x v="1"/>
    <x v="2"/>
    <n v="2018"/>
    <x v="1"/>
    <n v="95"/>
    <x v="5"/>
    <x v="1"/>
    <x v="0"/>
    <x v="9"/>
    <s v="Camion"/>
    <x v="2"/>
    <s v="Cristobal Murillo"/>
  </r>
  <r>
    <s v="NLR-IBC3571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1"/>
    <s v="Plataforma"/>
    <x v="2"/>
    <s v="Cristobal Murillo"/>
  </r>
  <r>
    <s v="Plataforma-PCA4311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2"/>
    <s v="Plataforma"/>
    <x v="2"/>
    <s v="Cristobal Murillo"/>
  </r>
  <r>
    <s v="Vitara-GSK6338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19"/>
    <s v="Automovil"/>
    <x v="3"/>
    <s v="Josue Guillen"/>
  </r>
  <r>
    <s v="Yamaha II765J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20"/>
    <s v="Motocicleta"/>
    <x v="4"/>
    <s v="Byron "/>
  </r>
  <r>
    <s v="Aveo-PCZ3313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0"/>
    <s v="Camioneta"/>
    <x v="0"/>
    <s v="Darwin Vargas"/>
  </r>
  <r>
    <s v="Dmax-GSF602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4"/>
    <s v="Camioneta"/>
    <x v="1"/>
    <s v="Jacob Soriano"/>
  </r>
  <r>
    <s v="Dmax-GSF6046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5"/>
    <s v="Camioneta"/>
    <x v="1"/>
    <s v="Kevin Perez"/>
  </r>
  <r>
    <s v="Dmax-GSG9568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6"/>
    <s v="Camioneta"/>
    <x v="4"/>
    <s v="Alejandro Adrian"/>
  </r>
  <r>
    <s v="Dmax-GSI917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6"/>
    <s v="Camioneta"/>
    <x v="1"/>
    <s v="Deibi Banguera"/>
  </r>
  <r>
    <s v="Dmax-GSI9191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7"/>
    <s v="Camioneta"/>
    <x v="1"/>
    <s v="Patricio Olaya"/>
  </r>
  <r>
    <s v="Dmax-PCI6941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3"/>
    <s v="Camioneta"/>
    <x v="1"/>
    <s v="Michael Resabala"/>
  </r>
  <r>
    <s v="Dmax-PCT886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2"/>
    <s v="Camioneta"/>
    <x v="0"/>
    <s v="Norberto Congo"/>
  </r>
  <r>
    <s v="Dmax-PCW1831"/>
    <d v="1899-12-30T01:59:42"/>
    <d v="1899-12-30T01:12:30"/>
    <d v="1899-12-30T00:47:12"/>
    <n v="60.18"/>
    <n v="92"/>
    <n v="30.17"/>
    <s v="Avenida 40 No, Guayaquil"/>
    <x v="5"/>
    <s v="N/A"/>
    <x v="0"/>
    <x v="10"/>
    <x v="0"/>
    <x v="1"/>
    <x v="3"/>
    <n v="2018"/>
    <x v="1"/>
    <n v="95"/>
    <x v="5"/>
    <x v="1"/>
    <x v="0"/>
    <x v="7"/>
    <s v="Camioneta"/>
    <x v="1"/>
    <s v="Jose Luis vargas"/>
  </r>
  <r>
    <s v="Dmax-PCW570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8"/>
    <s v="Camioneta"/>
    <x v="3"/>
    <s v="Proyectos"/>
  </r>
  <r>
    <s v="Dmax-PCW6826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8"/>
    <s v="Camioneta"/>
    <x v="1"/>
    <s v="Danny Salazar"/>
  </r>
  <r>
    <s v="Dmax-PCW7500"/>
    <d v="1899-12-30T02:01:41"/>
    <d v="1899-12-30T01:35:43"/>
    <d v="1899-12-30T00:25:58"/>
    <n v="80.78"/>
    <n v="92"/>
    <n v="39.83"/>
    <s v="Galo Plaza Lasso, Quito"/>
    <x v="0"/>
    <s v="N/A"/>
    <x v="0"/>
    <x v="10"/>
    <x v="0"/>
    <x v="1"/>
    <x v="3"/>
    <n v="2018"/>
    <x v="0"/>
    <n v="95"/>
    <x v="0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3"/>
    <s v="Motocicleta"/>
    <x v="0"/>
    <s v="Quito"/>
  </r>
  <r>
    <s v="NLR-IBC3570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9"/>
    <s v="Camion"/>
    <x v="2"/>
    <s v="Cristobal Murillo"/>
  </r>
  <r>
    <s v="NLR-IBC3571"/>
    <d v="1899-12-30T01:08:01"/>
    <d v="1899-12-30T00:22:25"/>
    <d v="1899-12-30T00:45:36"/>
    <n v="8.65"/>
    <n v="57"/>
    <n v="7.63"/>
    <s v="Avenida Juan Tanca Marengo, Guayaquil"/>
    <x v="5"/>
    <s v="N/A"/>
    <x v="0"/>
    <x v="10"/>
    <x v="0"/>
    <x v="1"/>
    <x v="3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1"/>
    <s v="Plataforma"/>
    <x v="2"/>
    <s v="Cristobal Murillo"/>
  </r>
  <r>
    <s v="Plataforma-PCA4311"/>
    <d v="1899-12-30T00:30:50"/>
    <d v="1899-12-30T00:01:52"/>
    <d v="1899-12-30T00:28:58"/>
    <n v="0.42"/>
    <n v="16"/>
    <n v="0.82"/>
    <s v="Avenida 40 No, Guayaquil"/>
    <x v="5"/>
    <s v="N/A"/>
    <x v="0"/>
    <x v="10"/>
    <x v="0"/>
    <x v="1"/>
    <x v="3"/>
    <n v="2018"/>
    <x v="1"/>
    <n v="95"/>
    <x v="5"/>
    <x v="1"/>
    <x v="0"/>
    <x v="12"/>
    <s v="Plataforma"/>
    <x v="2"/>
    <s v="Cristobal Murillo"/>
  </r>
  <r>
    <s v="Vitara-GSK6338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19"/>
    <s v="Automovil"/>
    <x v="3"/>
    <s v="Josue Guillen"/>
  </r>
  <r>
    <s v="Yamaha II765J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20"/>
    <s v="Motocicleta"/>
    <x v="4"/>
    <s v="Byron "/>
  </r>
  <r>
    <s v="Aveo-PCZ3313"/>
    <d v="1899-12-30T03:12:31"/>
    <d v="1899-12-30T02:20:00"/>
    <d v="1899-12-30T00:52:31"/>
    <n v="45.94"/>
    <n v="83"/>
    <n v="14.32"/>
    <s v="Avenida Agustín Freire Icaza, Guayaquil"/>
    <x v="8"/>
    <s v="N/A"/>
    <x v="0"/>
    <x v="11"/>
    <x v="0"/>
    <x v="2"/>
    <x v="4"/>
    <n v="2018"/>
    <x v="0"/>
    <n v="95"/>
    <x v="9"/>
    <x v="0"/>
    <x v="0"/>
    <x v="15"/>
    <s v="Automovil"/>
    <x v="3"/>
    <s v="Fernando Maldonado"/>
  </r>
  <r>
    <s v="Dmax-GSF6013"/>
    <d v="1899-12-30T00:51:35"/>
    <d v="1899-12-30T00:00:00"/>
    <d v="1899-12-30T00:51:35"/>
    <n v="0.01"/>
    <n v="0"/>
    <n v="0.01"/>
    <s v="Avenida 10 De Agosto 30-106, Quito"/>
    <x v="0"/>
    <s v="N/A"/>
    <x v="0"/>
    <x v="11"/>
    <x v="0"/>
    <x v="2"/>
    <x v="4"/>
    <n v="2018"/>
    <x v="0"/>
    <n v="95"/>
    <x v="0"/>
    <x v="1"/>
    <x v="0"/>
    <x v="0"/>
    <s v="Camioneta"/>
    <x v="0"/>
    <s v="Darwin Vargas"/>
  </r>
  <r>
    <s v="Dmax-GSF6029"/>
    <d v="1899-12-30T00:02:38"/>
    <d v="1899-12-30T00:00:30"/>
    <d v="1899-12-30T00:02:08"/>
    <n v="0.14000000000000001"/>
    <n v="14"/>
    <n v="3.25"/>
    <s v="Avenida 40 No, Guayaquil"/>
    <x v="5"/>
    <s v="N/A"/>
    <x v="0"/>
    <x v="11"/>
    <x v="0"/>
    <x v="2"/>
    <x v="4"/>
    <n v="2018"/>
    <x v="1"/>
    <n v="95"/>
    <x v="5"/>
    <x v="1"/>
    <x v="0"/>
    <x v="4"/>
    <s v="Camioneta"/>
    <x v="1"/>
    <s v="Jacob Soriano"/>
  </r>
  <r>
    <s v="Dmax-GSF6046"/>
    <d v="1899-12-30T06:56:19"/>
    <d v="1899-12-30T03:26:57"/>
    <d v="1899-12-30T03:29:22"/>
    <n v="108.64"/>
    <n v="92"/>
    <n v="15.66"/>
    <s v="Avenida 40 No, Guayaquil"/>
    <x v="5"/>
    <s v="N/A"/>
    <x v="0"/>
    <x v="11"/>
    <x v="0"/>
    <x v="2"/>
    <x v="4"/>
    <n v="2018"/>
    <x v="1"/>
    <n v="95"/>
    <x v="5"/>
    <x v="1"/>
    <x v="0"/>
    <x v="5"/>
    <s v="Camioneta"/>
    <x v="1"/>
    <s v="Kevin Perez"/>
  </r>
  <r>
    <s v="Dmax-GSG9568"/>
    <d v="1899-12-30T00:01:28"/>
    <d v="1899-12-30T00:00:00"/>
    <d v="1899-12-30T00:01:28"/>
    <n v="0"/>
    <n v="0"/>
    <n v="0"/>
    <s v="Avenida 40 No, Guayaquil"/>
    <x v="5"/>
    <s v="N/A"/>
    <x v="0"/>
    <x v="11"/>
    <x v="0"/>
    <x v="2"/>
    <x v="4"/>
    <n v="2018"/>
    <x v="1"/>
    <n v="95"/>
    <x v="5"/>
    <x v="1"/>
    <x v="0"/>
    <x v="16"/>
    <s v="Camioneta"/>
    <x v="4"/>
    <s v="Alejandro Adrian"/>
  </r>
  <r>
    <s v="Dmax-GSI9179"/>
    <d v="1899-12-30T01:14:33"/>
    <d v="1899-12-30T00:41:14"/>
    <d v="1899-12-30T00:33:19"/>
    <n v="12.8"/>
    <n v="64"/>
    <n v="10.3"/>
    <s v="Avenida 40 No, Guayaquil"/>
    <x v="5"/>
    <s v="N/A"/>
    <x v="0"/>
    <x v="11"/>
    <x v="0"/>
    <x v="2"/>
    <x v="4"/>
    <n v="2018"/>
    <x v="1"/>
    <n v="95"/>
    <x v="5"/>
    <x v="1"/>
    <x v="0"/>
    <x v="6"/>
    <s v="Camioneta"/>
    <x v="1"/>
    <s v="Deibi Banguera"/>
  </r>
  <r>
    <s v="Dmax-GSI9191"/>
    <d v="1899-12-30T10:12:56"/>
    <d v="1899-12-30T08:34:11"/>
    <d v="1899-12-30T01:38:45"/>
    <n v="433.71"/>
    <n v="118"/>
    <n v="42.46"/>
    <s v="Avenida 40 No, Guayaquil"/>
    <x v="9"/>
    <s v="N/A"/>
    <x v="0"/>
    <x v="11"/>
    <x v="0"/>
    <x v="2"/>
    <x v="4"/>
    <n v="2018"/>
    <x v="1"/>
    <n v="95"/>
    <x v="10"/>
    <x v="1"/>
    <x v="0"/>
    <x v="17"/>
    <s v="Camioneta"/>
    <x v="1"/>
    <s v="Patricio Olaya"/>
  </r>
  <r>
    <s v="Dmax-PCI6941"/>
    <d v="1899-12-30T03:48:25"/>
    <d v="1899-12-30T01:34:07"/>
    <d v="1899-12-30T02:14:18"/>
    <n v="69.459999999999994"/>
    <n v="92"/>
    <n v="18.25"/>
    <s v="Avenida 40 No, Guayaquil"/>
    <x v="5"/>
    <s v="N/A"/>
    <x v="0"/>
    <x v="11"/>
    <x v="0"/>
    <x v="2"/>
    <x v="4"/>
    <n v="2018"/>
    <x v="1"/>
    <n v="95"/>
    <x v="5"/>
    <x v="1"/>
    <x v="0"/>
    <x v="13"/>
    <s v="Camioneta"/>
    <x v="1"/>
    <s v="Michael Resabala"/>
  </r>
  <r>
    <s v="Dmax-PCT8869"/>
    <d v="1899-12-30T08:26:02"/>
    <d v="1899-12-30T06:25:04"/>
    <d v="1899-12-30T02:00:58"/>
    <n v="292.05"/>
    <n v="118"/>
    <n v="34.630000000000003"/>
    <s v="Avenida 10 De Agosto 30-106, Quito"/>
    <x v="10"/>
    <s v="N/A"/>
    <x v="0"/>
    <x v="11"/>
    <x v="0"/>
    <x v="2"/>
    <x v="4"/>
    <n v="2018"/>
    <x v="0"/>
    <n v="95"/>
    <x v="11"/>
    <x v="0"/>
    <x v="0"/>
    <x v="2"/>
    <s v="Camioneta"/>
    <x v="0"/>
    <s v="Norberto Congo"/>
  </r>
  <r>
    <s v="Dmax-PCW1831"/>
    <d v="1899-12-30T00:36:41"/>
    <d v="1899-12-30T00:28:09"/>
    <d v="1899-12-30T00:08:32"/>
    <n v="14.74"/>
    <n v="72"/>
    <n v="24.12"/>
    <s v="Avenida 40 No, Guayaquil"/>
    <x v="8"/>
    <s v="N/A"/>
    <x v="0"/>
    <x v="11"/>
    <x v="0"/>
    <x v="2"/>
    <x v="4"/>
    <n v="2018"/>
    <x v="1"/>
    <n v="95"/>
    <x v="5"/>
    <x v="1"/>
    <x v="0"/>
    <x v="7"/>
    <s v="Camioneta"/>
    <x v="1"/>
    <s v="Jose Luis vargas"/>
  </r>
  <r>
    <s v="Dmax-PCW5709"/>
    <d v="1899-12-30T01:19:18"/>
    <d v="1899-12-30T01:00:53"/>
    <d v="1899-12-30T00:13:57"/>
    <n v="19.29"/>
    <n v="68"/>
    <n v="14.59"/>
    <s v="-----"/>
    <x v="8"/>
    <s v="N/A"/>
    <x v="0"/>
    <x v="11"/>
    <x v="0"/>
    <x v="2"/>
    <x v="4"/>
    <n v="2018"/>
    <x v="1"/>
    <n v="95"/>
    <x v="9"/>
    <x v="0"/>
    <x v="0"/>
    <x v="18"/>
    <s v="Camioneta"/>
    <x v="3"/>
    <s v="Proyectos"/>
  </r>
  <r>
    <s v="Dmax-PCW6826"/>
    <d v="1899-12-30T05:22:56"/>
    <d v="1899-12-30T04:32:09"/>
    <d v="1899-12-30T00:50:47"/>
    <n v="247.2"/>
    <n v="98"/>
    <n v="45.93"/>
    <s v="Avenida 40 No, Guayaquil"/>
    <x v="5"/>
    <s v="N/A"/>
    <x v="0"/>
    <x v="11"/>
    <x v="0"/>
    <x v="2"/>
    <x v="4"/>
    <n v="2018"/>
    <x v="1"/>
    <n v="95"/>
    <x v="5"/>
    <x v="1"/>
    <x v="0"/>
    <x v="8"/>
    <s v="Camioneta"/>
    <x v="1"/>
    <s v="Danny Salazar"/>
  </r>
  <r>
    <s v="Dmax-PCW7500"/>
    <d v="1899-12-30T02:39:06"/>
    <d v="1899-12-30T01:40:35"/>
    <d v="1899-12-30T00:58:31"/>
    <n v="55.95"/>
    <n v="88"/>
    <n v="21.1"/>
    <s v="Galo Plaza Lasso, Quito"/>
    <x v="0"/>
    <s v="N/A"/>
    <x v="0"/>
    <x v="11"/>
    <x v="0"/>
    <x v="2"/>
    <x v="4"/>
    <n v="2018"/>
    <x v="0"/>
    <n v="95"/>
    <x v="0"/>
    <x v="0"/>
    <x v="0"/>
    <x v="1"/>
    <s v="Camioneta"/>
    <x v="0"/>
    <s v="Edison Arellano"/>
  </r>
  <r>
    <s v="Hilux-GSK6663"/>
    <d v="1899-12-30T01:17:20"/>
    <d v="1899-12-30T00:41:21"/>
    <d v="1899-12-30T00:35:59"/>
    <n v="19.899999999999999"/>
    <n v="77"/>
    <n v="15.44"/>
    <s v="Avenida 40 No, Guayaquil"/>
    <x v="5"/>
    <s v="N/A"/>
    <x v="0"/>
    <x v="11"/>
    <x v="0"/>
    <x v="2"/>
    <x v="4"/>
    <n v="2018"/>
    <x v="1"/>
    <n v="95"/>
    <x v="5"/>
    <x v="1"/>
    <x v="0"/>
    <x v="14"/>
    <s v="Camioneta"/>
    <x v="2"/>
    <s v="Patricio Hidalgo"/>
  </r>
  <r>
    <s v="Honda HW228P"/>
    <d v="1899-12-30T03:36:16"/>
    <d v="1899-12-30T03:22:27"/>
    <d v="1899-12-30T00:12:43"/>
    <n v="77.88"/>
    <n v="68"/>
    <n v="21.61"/>
    <s v="Avenida 10 De Agosto 30-106, Quito"/>
    <x v="4"/>
    <s v="N/A"/>
    <x v="0"/>
    <x v="11"/>
    <x v="0"/>
    <x v="2"/>
    <x v="4"/>
    <n v="2018"/>
    <x v="0"/>
    <n v="95"/>
    <x v="4"/>
    <x v="0"/>
    <x v="0"/>
    <x v="3"/>
    <s v="Motocicleta"/>
    <x v="0"/>
    <s v="Quito"/>
  </r>
  <r>
    <s v="NLR-IBC3570"/>
    <d v="1899-12-30T03:42:10"/>
    <d v="1899-12-30T01:24:02"/>
    <d v="1899-12-30T02:16:53"/>
    <n v="35.26"/>
    <n v="61"/>
    <n v="9.52"/>
    <s v="Avenida 40 No, Guayaquil"/>
    <x v="5"/>
    <s v="N/A"/>
    <x v="0"/>
    <x v="11"/>
    <x v="0"/>
    <x v="2"/>
    <x v="4"/>
    <n v="2018"/>
    <x v="1"/>
    <n v="95"/>
    <x v="5"/>
    <x v="1"/>
    <x v="0"/>
    <x v="9"/>
    <s v="Camion"/>
    <x v="2"/>
    <s v="Cristobal Murillo"/>
  </r>
  <r>
    <s v="NLR-IBC3571"/>
    <d v="1899-12-30T02:47:28"/>
    <d v="1899-12-30T01:50:14"/>
    <d v="1899-12-30T00:57:10"/>
    <n v="59.99"/>
    <n v="68"/>
    <n v="21.49"/>
    <s v="Avenida 40 No, Guayaquil"/>
    <x v="5"/>
    <s v="N/A"/>
    <x v="0"/>
    <x v="11"/>
    <x v="0"/>
    <x v="2"/>
    <x v="4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11"/>
    <x v="0"/>
    <x v="2"/>
    <x v="4"/>
    <n v="2018"/>
    <x v="1"/>
    <n v="95"/>
    <x v="2"/>
    <x v="1"/>
    <x v="1"/>
    <x v="11"/>
    <s v="Plataforma"/>
    <x v="2"/>
    <s v="Cristobal Murillo"/>
  </r>
  <r>
    <s v="Plataforma-PCA4311"/>
    <d v="1899-12-30T06:51:56"/>
    <d v="1899-12-30T03:45:27"/>
    <d v="1899-12-30T02:59:07"/>
    <n v="173.33"/>
    <n v="92"/>
    <n v="25.25"/>
    <s v="Avenida 40 No, Guayaquil"/>
    <x v="11"/>
    <s v="N/A"/>
    <x v="0"/>
    <x v="11"/>
    <x v="0"/>
    <x v="2"/>
    <x v="4"/>
    <n v="2018"/>
    <x v="1"/>
    <n v="95"/>
    <x v="12"/>
    <x v="1"/>
    <x v="0"/>
    <x v="12"/>
    <s v="Plataforma"/>
    <x v="2"/>
    <s v="Cristobal Murillo"/>
  </r>
  <r>
    <s v="Vitara-GSK6338"/>
    <d v="1899-12-30T05:24:10"/>
    <d v="1899-12-30T04:13:52"/>
    <d v="1899-12-30T01:08:34"/>
    <n v="169.51"/>
    <n v="101"/>
    <n v="31.37"/>
    <s v="Avenida Juan Tanca Marengo, Guayaquil"/>
    <x v="8"/>
    <s v="N/A"/>
    <x v="0"/>
    <x v="11"/>
    <x v="0"/>
    <x v="2"/>
    <x v="4"/>
    <n v="2018"/>
    <x v="0"/>
    <n v="95"/>
    <x v="5"/>
    <x v="1"/>
    <x v="0"/>
    <x v="19"/>
    <s v="Automovil"/>
    <x v="3"/>
    <s v="Josue Guillen"/>
  </r>
  <r>
    <s v="Yamaha II765J"/>
    <d v="1899-12-30T00:07:02"/>
    <d v="1899-12-30T00:00:47"/>
    <d v="1899-12-30T00:06:15"/>
    <n v="0.01"/>
    <n v="5"/>
    <n v="7.0000000000000007E-2"/>
    <s v="Avenida 40 No, Guayaquil"/>
    <x v="8"/>
    <s v="N/A"/>
    <x v="0"/>
    <x v="11"/>
    <x v="0"/>
    <x v="2"/>
    <x v="4"/>
    <n v="2018"/>
    <x v="1"/>
    <n v="95"/>
    <x v="5"/>
    <x v="1"/>
    <x v="0"/>
    <x v="20"/>
    <s v="Motocicleta"/>
    <x v="4"/>
    <s v="Byron "/>
  </r>
  <r>
    <s v="Aveo-PCZ3313"/>
    <d v="1899-12-30T00:36:01"/>
    <d v="1899-12-30T00:34:14"/>
    <d v="1899-12-30T00:01:47"/>
    <n v="21.02"/>
    <n v="77"/>
    <n v="35.020000000000003"/>
    <s v="Avenida Juan Tanca Marengo, Guayaquil"/>
    <x v="8"/>
    <s v="N/A"/>
    <x v="0"/>
    <x v="12"/>
    <x v="0"/>
    <x v="2"/>
    <x v="5"/>
    <n v="2018"/>
    <x v="0"/>
    <n v="95"/>
    <x v="5"/>
    <x v="1"/>
    <x v="0"/>
    <x v="15"/>
    <s v="Automovil"/>
    <x v="3"/>
    <s v="Fernando Maldonado"/>
  </r>
  <r>
    <s v="Dmax-GSF6013"/>
    <d v="1899-12-30T00:24:42"/>
    <d v="1899-12-30T00:00:00"/>
    <d v="1899-12-30T00:24:42"/>
    <n v="0"/>
    <n v="0"/>
    <n v="0"/>
    <s v="Avenida 10 De Agosto 30-106, Quito"/>
    <x v="12"/>
    <s v="N/A"/>
    <x v="0"/>
    <x v="12"/>
    <x v="0"/>
    <x v="2"/>
    <x v="5"/>
    <n v="2018"/>
    <x v="0"/>
    <n v="95"/>
    <x v="13"/>
    <x v="0"/>
    <x v="0"/>
    <x v="0"/>
    <s v="Camioneta"/>
    <x v="0"/>
    <s v="Darwin Vargas"/>
  </r>
  <r>
    <s v="Dmax-GSF6029"/>
    <d v="1899-12-30T08:07:49"/>
    <d v="1899-12-30T07:03:39"/>
    <d v="1899-12-30T01:04:10"/>
    <n v="324.86"/>
    <n v="127"/>
    <n v="39.96"/>
    <s v="Avenida 40 No, Guayaquil"/>
    <x v="5"/>
    <s v="N/A"/>
    <x v="0"/>
    <x v="12"/>
    <x v="0"/>
    <x v="2"/>
    <x v="5"/>
    <n v="2018"/>
    <x v="1"/>
    <n v="95"/>
    <x v="5"/>
    <x v="1"/>
    <x v="0"/>
    <x v="4"/>
    <s v="Camioneta"/>
    <x v="1"/>
    <s v="Jacob Soriano"/>
  </r>
  <r>
    <s v="Dmax-GSF6046"/>
    <d v="1899-12-30T04:34:28"/>
    <d v="1899-12-30T02:19:27"/>
    <d v="1899-12-30T02:15:01"/>
    <n v="53.21"/>
    <n v="79"/>
    <n v="11.63"/>
    <s v="Avenida 40 No, Guayaquil"/>
    <x v="5"/>
    <s v="N/A"/>
    <x v="0"/>
    <x v="12"/>
    <x v="0"/>
    <x v="2"/>
    <x v="5"/>
    <n v="2018"/>
    <x v="1"/>
    <n v="95"/>
    <x v="5"/>
    <x v="1"/>
    <x v="0"/>
    <x v="5"/>
    <s v="Camioneta"/>
    <x v="1"/>
    <s v="Kevin Perez"/>
  </r>
  <r>
    <s v="Dmax-GSG9568"/>
    <d v="1899-12-30T00:02:30"/>
    <d v="1899-12-30T00:00:00"/>
    <d v="1899-12-30T00:02:30"/>
    <n v="0"/>
    <n v="0"/>
    <n v="0"/>
    <s v="Avenida 40 No, Guayaquil"/>
    <x v="5"/>
    <s v="N/A"/>
    <x v="0"/>
    <x v="12"/>
    <x v="0"/>
    <x v="2"/>
    <x v="5"/>
    <n v="2018"/>
    <x v="1"/>
    <n v="95"/>
    <x v="5"/>
    <x v="1"/>
    <x v="0"/>
    <x v="16"/>
    <s v="Camioneta"/>
    <x v="4"/>
    <s v="Alejandro Adrian"/>
  </r>
  <r>
    <s v="Dmax-GSI9179"/>
    <d v="1899-12-30T06:16:27"/>
    <d v="1899-12-30T04:21:51"/>
    <d v="1899-12-30T01:54:36"/>
    <n v="155.01"/>
    <n v="103"/>
    <n v="24.71"/>
    <s v="Avenida 40 No, Guayaquil"/>
    <x v="6"/>
    <s v="N/A"/>
    <x v="0"/>
    <x v="12"/>
    <x v="0"/>
    <x v="2"/>
    <x v="5"/>
    <n v="2018"/>
    <x v="1"/>
    <n v="95"/>
    <x v="6"/>
    <x v="1"/>
    <x v="0"/>
    <x v="6"/>
    <s v="Camioneta"/>
    <x v="1"/>
    <s v="Deibi Banguera"/>
  </r>
  <r>
    <s v="Dmax-GSI9191"/>
    <d v="1899-12-30T04:57:07"/>
    <d v="1899-12-30T04:57:07"/>
    <d v="1899-12-30T00:00:00"/>
    <n v="5.47"/>
    <n v="25"/>
    <n v="1.1000000000000001"/>
    <s v="Destacamento Machinaza Alto"/>
    <x v="13"/>
    <s v="N/A"/>
    <x v="0"/>
    <x v="12"/>
    <x v="0"/>
    <x v="2"/>
    <x v="5"/>
    <n v="2018"/>
    <x v="1"/>
    <n v="95"/>
    <x v="14"/>
    <x v="1"/>
    <x v="0"/>
    <x v="17"/>
    <s v="Camioneta"/>
    <x v="1"/>
    <s v="Patricio Olaya"/>
  </r>
  <r>
    <s v="Dmax-PCI6941"/>
    <d v="1899-12-30T00:02:18"/>
    <d v="1899-12-30T00:00:34"/>
    <d v="1899-12-30T00:01:44"/>
    <n v="0.12"/>
    <n v="9"/>
    <n v="3.13"/>
    <s v="Avenida 40 No, Guayaquil"/>
    <x v="5"/>
    <s v="N/A"/>
    <x v="0"/>
    <x v="12"/>
    <x v="0"/>
    <x v="2"/>
    <x v="5"/>
    <n v="2018"/>
    <x v="1"/>
    <n v="95"/>
    <x v="5"/>
    <x v="1"/>
    <x v="0"/>
    <x v="13"/>
    <s v="Camioneta"/>
    <x v="1"/>
    <s v="Michael Resabala"/>
  </r>
  <r>
    <s v="Dmax-PCT8869"/>
    <d v="1899-12-30T07:30:13"/>
    <d v="1899-12-30T06:14:46"/>
    <d v="1899-12-30T01:15:27"/>
    <n v="274.01"/>
    <n v="112"/>
    <n v="36.520000000000003"/>
    <s v="Enrique Castillo 2-76, Puerto Francisco De Orellana"/>
    <x v="4"/>
    <s v="N/A"/>
    <x v="0"/>
    <x v="12"/>
    <x v="0"/>
    <x v="2"/>
    <x v="5"/>
    <n v="2018"/>
    <x v="0"/>
    <n v="95"/>
    <x v="4"/>
    <x v="0"/>
    <x v="0"/>
    <x v="2"/>
    <s v="Camioneta"/>
    <x v="0"/>
    <s v="Norberto Congo"/>
  </r>
  <r>
    <s v="Dmax-PCW1831"/>
    <d v="1899-12-30T03:27:03"/>
    <d v="1899-12-30T02:39:30"/>
    <d v="1899-12-30T00:44:57"/>
    <n v="67.52"/>
    <n v="74"/>
    <n v="19.57"/>
    <s v="-----"/>
    <x v="5"/>
    <s v="N/A"/>
    <x v="0"/>
    <x v="12"/>
    <x v="0"/>
    <x v="2"/>
    <x v="5"/>
    <n v="2018"/>
    <x v="1"/>
    <n v="95"/>
    <x v="7"/>
    <x v="0"/>
    <x v="0"/>
    <x v="7"/>
    <s v="Camioneta"/>
    <x v="1"/>
    <s v="Jose Luis vargas"/>
  </r>
  <r>
    <s v="Dmax-PCW5709"/>
    <d v="1899-12-30T01:30:22"/>
    <d v="1899-12-30T00:59:59"/>
    <d v="1899-12-30T00:26:47"/>
    <n v="28.38"/>
    <n v="74"/>
    <n v="18.84"/>
    <s v="-----"/>
    <x v="8"/>
    <s v="N/A"/>
    <x v="0"/>
    <x v="12"/>
    <x v="0"/>
    <x v="2"/>
    <x v="5"/>
    <n v="2018"/>
    <x v="1"/>
    <n v="95"/>
    <x v="9"/>
    <x v="0"/>
    <x v="0"/>
    <x v="18"/>
    <s v="Camioneta"/>
    <x v="3"/>
    <s v="Proyectos"/>
  </r>
  <r>
    <s v="Dmax-PCW6826"/>
    <d v="1899-12-30T01:51:34"/>
    <d v="1899-12-30T01:10:12"/>
    <d v="1899-12-30T00:41:22"/>
    <n v="37.549999999999997"/>
    <n v="83"/>
    <n v="20.190000000000001"/>
    <s v="Avenida 40 No, Guayaquil"/>
    <x v="5"/>
    <s v="N/A"/>
    <x v="0"/>
    <x v="12"/>
    <x v="0"/>
    <x v="2"/>
    <x v="5"/>
    <n v="2018"/>
    <x v="1"/>
    <n v="95"/>
    <x v="5"/>
    <x v="1"/>
    <x v="0"/>
    <x v="8"/>
    <s v="Camioneta"/>
    <x v="1"/>
    <s v="Danny Salazar"/>
  </r>
  <r>
    <s v="Dmax-PCW7500"/>
    <d v="1899-12-30T09:11:24"/>
    <d v="1899-12-30T07:13:41"/>
    <d v="1899-12-30T01:57:43"/>
    <n v="363.52"/>
    <n v="116"/>
    <n v="39.56"/>
    <s v="Calle De Los Cipreses 2-158, Quito"/>
    <x v="0"/>
    <s v="N/A"/>
    <x v="0"/>
    <x v="12"/>
    <x v="0"/>
    <x v="2"/>
    <x v="5"/>
    <n v="2018"/>
    <x v="0"/>
    <n v="95"/>
    <x v="0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12"/>
    <x v="0"/>
    <x v="2"/>
    <x v="5"/>
    <n v="2018"/>
    <x v="1"/>
    <n v="95"/>
    <x v="2"/>
    <x v="1"/>
    <x v="1"/>
    <x v="14"/>
    <s v="Camioneta"/>
    <x v="2"/>
    <s v="Patricio Hidalgo"/>
  </r>
  <r>
    <s v="Honda HW228P"/>
    <d v="1899-12-30T02:59:16"/>
    <d v="1899-12-30T02:28:31"/>
    <d v="1899-12-30T00:25:24"/>
    <n v="93.91"/>
    <n v="81"/>
    <n v="31.43"/>
    <s v="Calle De Los Cipreses 2-158, Quito"/>
    <x v="0"/>
    <s v="N/A"/>
    <x v="0"/>
    <x v="12"/>
    <x v="0"/>
    <x v="2"/>
    <x v="5"/>
    <n v="2018"/>
    <x v="0"/>
    <n v="95"/>
    <x v="0"/>
    <x v="0"/>
    <x v="0"/>
    <x v="3"/>
    <s v="Motocicleta"/>
    <x v="0"/>
    <s v="Quito"/>
  </r>
  <r>
    <s v="NLR-IBC3570"/>
    <d v="1899-12-30T02:20:33"/>
    <d v="1899-12-30T00:39:26"/>
    <d v="1899-12-30T01:41:07"/>
    <n v="14.15"/>
    <n v="64"/>
    <n v="6.04"/>
    <s v="Avenida 40 No, Guayaquil"/>
    <x v="5"/>
    <s v="N/A"/>
    <x v="0"/>
    <x v="12"/>
    <x v="0"/>
    <x v="2"/>
    <x v="5"/>
    <n v="2018"/>
    <x v="1"/>
    <n v="95"/>
    <x v="5"/>
    <x v="1"/>
    <x v="0"/>
    <x v="9"/>
    <s v="Camion"/>
    <x v="2"/>
    <s v="Cristobal Murillo"/>
  </r>
  <r>
    <s v="NLR-IBC3571"/>
    <d v="1899-12-30T00:09:37"/>
    <d v="1899-12-30T00:04:54"/>
    <d v="1899-12-30T00:04:43"/>
    <n v="0.52"/>
    <n v="12"/>
    <n v="3.22"/>
    <s v="Avenida 40 No, Guayaquil"/>
    <x v="5"/>
    <s v="N/A"/>
    <x v="0"/>
    <x v="12"/>
    <x v="0"/>
    <x v="2"/>
    <x v="5"/>
    <n v="2018"/>
    <x v="1"/>
    <n v="95"/>
    <x v="5"/>
    <x v="1"/>
    <x v="0"/>
    <x v="10"/>
    <s v="Camion"/>
    <x v="2"/>
    <s v="Cristobal Murillo"/>
  </r>
  <r>
    <s v="Plataforma-ABE1400"/>
    <d v="1899-12-30T00:46:36"/>
    <d v="1899-12-30T00:26:47"/>
    <d v="1899-12-30T00:19:49"/>
    <n v="11.86"/>
    <n v="57"/>
    <n v="15.27"/>
    <s v="Avenida 40 No, Guayaquil"/>
    <x v="5"/>
    <s v="N/A"/>
    <x v="0"/>
    <x v="12"/>
    <x v="0"/>
    <x v="2"/>
    <x v="5"/>
    <n v="2018"/>
    <x v="1"/>
    <n v="95"/>
    <x v="5"/>
    <x v="1"/>
    <x v="0"/>
    <x v="11"/>
    <s v="Plataforma"/>
    <x v="2"/>
    <s v="Cristobal Murillo"/>
  </r>
  <r>
    <s v="Plataforma-PCA4311"/>
    <d v="1899-12-30T06:48:54"/>
    <d v="1899-12-30T02:25:59"/>
    <d v="1899-12-30T04:22:55"/>
    <n v="139.59"/>
    <n v="79"/>
    <n v="20.48"/>
    <s v="Avenida 40 No, Guayaquil"/>
    <x v="5"/>
    <s v="N/A"/>
    <x v="0"/>
    <x v="12"/>
    <x v="0"/>
    <x v="2"/>
    <x v="5"/>
    <n v="2018"/>
    <x v="1"/>
    <n v="95"/>
    <x v="5"/>
    <x v="1"/>
    <x v="0"/>
    <x v="12"/>
    <s v="Plataforma"/>
    <x v="2"/>
    <s v="Cristobal Murillo"/>
  </r>
  <r>
    <s v="Vitara-GSK6338"/>
    <d v="1899-12-30T06:15:37"/>
    <d v="1899-12-30T05:12:21"/>
    <d v="1899-12-30T01:03:16"/>
    <n v="94.63"/>
    <n v="98"/>
    <n v="15.12"/>
    <s v="Avenida Juan Tanca Marengo, Guayaquil"/>
    <x v="8"/>
    <s v="N/A"/>
    <x v="0"/>
    <x v="12"/>
    <x v="0"/>
    <x v="2"/>
    <x v="5"/>
    <n v="2018"/>
    <x v="0"/>
    <n v="95"/>
    <x v="5"/>
    <x v="1"/>
    <x v="0"/>
    <x v="19"/>
    <s v="Automovil"/>
    <x v="3"/>
    <s v="Josue Guillen"/>
  </r>
  <r>
    <s v="Yamaha II765J"/>
    <d v="1899-12-30T02:50:41"/>
    <d v="1899-12-30T00:16:13"/>
    <d v="1899-12-30T00:00:14"/>
    <n v="0.15"/>
    <n v="18"/>
    <n v="0.05"/>
    <s v="-----"/>
    <x v="5"/>
    <s v="N/A"/>
    <x v="0"/>
    <x v="12"/>
    <x v="0"/>
    <x v="2"/>
    <x v="5"/>
    <n v="2018"/>
    <x v="1"/>
    <n v="95"/>
    <x v="7"/>
    <x v="0"/>
    <x v="0"/>
    <x v="20"/>
    <s v="Motocicleta"/>
    <x v="4"/>
    <s v="Byron "/>
  </r>
  <r>
    <s v="Aveo-PCZ3313"/>
    <d v="1899-12-30T02:11:45"/>
    <d v="1899-12-30T01:18:20"/>
    <d v="1899-12-30T00:53:25"/>
    <n v="41.89"/>
    <n v="77"/>
    <n v="19.079999999999998"/>
    <s v="Avenida Juan Tanca Marengo, Guayaquil"/>
    <x v="8"/>
    <s v="N/A"/>
    <x v="0"/>
    <x v="13"/>
    <x v="0"/>
    <x v="2"/>
    <x v="6"/>
    <n v="2018"/>
    <x v="0"/>
    <n v="95"/>
    <x v="5"/>
    <x v="1"/>
    <x v="0"/>
    <x v="15"/>
    <s v="Automovil"/>
    <x v="3"/>
    <s v="Fernando Maldonado"/>
  </r>
  <r>
    <s v="Dmax-GSF6013"/>
    <d v="1899-12-30T01:26:49"/>
    <d v="1899-12-30T01:07:15"/>
    <d v="1899-12-30T00:19:34"/>
    <n v="32.46"/>
    <n v="70"/>
    <n v="22.43"/>
    <s v="Calle De Los Helechos 1-378, Quito"/>
    <x v="14"/>
    <s v="N/A"/>
    <x v="0"/>
    <x v="13"/>
    <x v="0"/>
    <x v="2"/>
    <x v="6"/>
    <n v="2018"/>
    <x v="0"/>
    <n v="95"/>
    <x v="15"/>
    <x v="0"/>
    <x v="0"/>
    <x v="0"/>
    <s v="Camioneta"/>
    <x v="0"/>
    <s v="Darwin Vargas"/>
  </r>
  <r>
    <s v="Dmax-GSF6029"/>
    <d v="1899-12-30T02:53:32"/>
    <d v="1899-12-30T01:35:56"/>
    <d v="1899-12-30T01:17:36"/>
    <n v="32.32"/>
    <n v="70"/>
    <n v="11.18"/>
    <s v="Avenida 40 No, Guayaquil"/>
    <x v="5"/>
    <s v="N/A"/>
    <x v="0"/>
    <x v="13"/>
    <x v="0"/>
    <x v="2"/>
    <x v="6"/>
    <n v="2018"/>
    <x v="1"/>
    <n v="95"/>
    <x v="5"/>
    <x v="1"/>
    <x v="0"/>
    <x v="4"/>
    <s v="Camioneta"/>
    <x v="1"/>
    <s v="Jacob Soriano"/>
  </r>
  <r>
    <s v="Dmax-GSF6046"/>
    <d v="1899-12-30T02:44:18"/>
    <d v="1899-12-30T01:43:21"/>
    <d v="1899-12-30T01:00:29"/>
    <n v="57.71"/>
    <n v="94"/>
    <n v="21.08"/>
    <s v="Avenida 40 No, Guayaquil"/>
    <x v="15"/>
    <s v="N/A"/>
    <x v="0"/>
    <x v="13"/>
    <x v="0"/>
    <x v="2"/>
    <x v="6"/>
    <n v="2018"/>
    <x v="1"/>
    <n v="95"/>
    <x v="16"/>
    <x v="1"/>
    <x v="0"/>
    <x v="5"/>
    <s v="Camioneta"/>
    <x v="1"/>
    <s v="Kevin Perez"/>
  </r>
  <r>
    <s v="Dmax-GSG9568"/>
    <d v="1899-12-30T01:41:00"/>
    <d v="1899-12-30T01:06:17"/>
    <d v="1899-12-30T00:34:43"/>
    <n v="36.74"/>
    <n v="77"/>
    <n v="21.83"/>
    <s v="Avenida 40 No, Guayaquil"/>
    <x v="8"/>
    <s v="N/A"/>
    <x v="0"/>
    <x v="13"/>
    <x v="0"/>
    <x v="2"/>
    <x v="6"/>
    <n v="2018"/>
    <x v="1"/>
    <n v="95"/>
    <x v="5"/>
    <x v="1"/>
    <x v="0"/>
    <x v="16"/>
    <s v="Camioneta"/>
    <x v="4"/>
    <s v="Alejandro Adrian"/>
  </r>
  <r>
    <s v="Dmax-GSI9179"/>
    <d v="1899-12-30T08:53:41"/>
    <d v="1899-12-30T03:55:20"/>
    <d v="1899-12-30T04:58:21"/>
    <n v="140.77000000000001"/>
    <n v="105"/>
    <n v="15.83"/>
    <s v="Calle K 1-49, Babahoyo"/>
    <x v="5"/>
    <s v="N/A"/>
    <x v="0"/>
    <x v="13"/>
    <x v="0"/>
    <x v="2"/>
    <x v="6"/>
    <n v="2018"/>
    <x v="1"/>
    <n v="95"/>
    <x v="7"/>
    <x v="0"/>
    <x v="0"/>
    <x v="6"/>
    <s v="Camioneta"/>
    <x v="1"/>
    <s v="Deibi Banguera"/>
  </r>
  <r>
    <s v="Dmax-GSI9191"/>
    <d v="1899-12-30T10:49:22"/>
    <d v="1899-12-30T10:47:52"/>
    <d v="1899-12-30T00:01:30"/>
    <n v="14.39"/>
    <n v="29"/>
    <n v="1.33"/>
    <s v="Destacamento Machinaza Alto"/>
    <x v="13"/>
    <s v="N/A"/>
    <x v="0"/>
    <x v="13"/>
    <x v="0"/>
    <x v="2"/>
    <x v="6"/>
    <n v="2018"/>
    <x v="1"/>
    <n v="95"/>
    <x v="14"/>
    <x v="1"/>
    <x v="0"/>
    <x v="17"/>
    <s v="Camioneta"/>
    <x v="1"/>
    <s v="Patricio Olaya"/>
  </r>
  <r>
    <s v="Dmax-PCI6941"/>
    <d v="1899-12-30T00:00:00"/>
    <d v="1899-12-30T00:00:00"/>
    <d v="1899-12-30T00:00:00"/>
    <n v="0"/>
    <n v="0"/>
    <n v="0"/>
    <s v="-----"/>
    <x v="2"/>
    <s v="N/A"/>
    <x v="0"/>
    <x v="13"/>
    <x v="0"/>
    <x v="2"/>
    <x v="6"/>
    <n v="2018"/>
    <x v="1"/>
    <n v="95"/>
    <x v="2"/>
    <x v="1"/>
    <x v="1"/>
    <x v="13"/>
    <s v="Camioneta"/>
    <x v="1"/>
    <s v="Michael Resabala"/>
  </r>
  <r>
    <s v="Dmax-PCT8869"/>
    <d v="1899-12-30T02:40:50"/>
    <d v="1899-12-30T01:57:31"/>
    <d v="1899-12-30T00:43:19"/>
    <n v="63.83"/>
    <n v="85"/>
    <n v="23.81"/>
    <s v="Avenida 10 De Agosto 30-106, Quito"/>
    <x v="0"/>
    <s v="N/A"/>
    <x v="0"/>
    <x v="13"/>
    <x v="0"/>
    <x v="2"/>
    <x v="6"/>
    <n v="2018"/>
    <x v="0"/>
    <n v="95"/>
    <x v="0"/>
    <x v="1"/>
    <x v="0"/>
    <x v="2"/>
    <s v="Camioneta"/>
    <x v="0"/>
    <s v="Norberto Congo"/>
  </r>
  <r>
    <s v="Dmax-PCW1831"/>
    <d v="1899-12-30T01:55:16"/>
    <d v="1899-12-30T00:43:26"/>
    <d v="1899-12-30T01:10:52"/>
    <n v="16.850000000000001"/>
    <n v="72"/>
    <n v="8.77"/>
    <s v="Avenida 40 No, Guayaquil"/>
    <x v="5"/>
    <s v="N/A"/>
    <x v="0"/>
    <x v="13"/>
    <x v="0"/>
    <x v="2"/>
    <x v="6"/>
    <n v="2018"/>
    <x v="1"/>
    <n v="95"/>
    <x v="5"/>
    <x v="1"/>
    <x v="0"/>
    <x v="7"/>
    <s v="Camioneta"/>
    <x v="1"/>
    <s v="Jose Luis vargas"/>
  </r>
  <r>
    <s v="Dmax-PCW5709"/>
    <d v="1899-12-30T01:21:14"/>
    <d v="1899-12-30T01:02:21"/>
    <d v="1899-12-30T00:16:40"/>
    <n v="21.06"/>
    <n v="68"/>
    <n v="15.56"/>
    <s v="-----"/>
    <x v="8"/>
    <s v="N/A"/>
    <x v="0"/>
    <x v="13"/>
    <x v="0"/>
    <x v="2"/>
    <x v="6"/>
    <n v="2018"/>
    <x v="1"/>
    <n v="95"/>
    <x v="9"/>
    <x v="0"/>
    <x v="0"/>
    <x v="18"/>
    <s v="Camioneta"/>
    <x v="3"/>
    <s v="Proyectos"/>
  </r>
  <r>
    <s v="Dmax-PCW6826"/>
    <d v="1899-12-30T04:17:21"/>
    <d v="1899-12-30T03:24:14"/>
    <d v="1899-12-30T00:53:07"/>
    <n v="169.77"/>
    <n v="100"/>
    <n v="39.58"/>
    <s v="Avenida 40 No, Guayaquil"/>
    <x v="5"/>
    <s v="N/A"/>
    <x v="0"/>
    <x v="13"/>
    <x v="0"/>
    <x v="2"/>
    <x v="6"/>
    <n v="2018"/>
    <x v="1"/>
    <n v="95"/>
    <x v="5"/>
    <x v="1"/>
    <x v="0"/>
    <x v="8"/>
    <s v="Camioneta"/>
    <x v="1"/>
    <s v="Danny Salazar"/>
  </r>
  <r>
    <s v="Dmax-PCW7500"/>
    <d v="1899-12-30T01:25:13"/>
    <d v="1899-12-30T00:42:33"/>
    <d v="1899-12-30T00:42:40"/>
    <n v="15.5"/>
    <n v="77"/>
    <n v="10.92"/>
    <s v="Avenida 10 De Agosto 30-106, Quito"/>
    <x v="16"/>
    <s v="N/A"/>
    <x v="0"/>
    <x v="13"/>
    <x v="0"/>
    <x v="2"/>
    <x v="6"/>
    <n v="2018"/>
    <x v="0"/>
    <n v="95"/>
    <x v="17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13"/>
    <x v="0"/>
    <x v="2"/>
    <x v="6"/>
    <n v="2018"/>
    <x v="1"/>
    <n v="95"/>
    <x v="2"/>
    <x v="1"/>
    <x v="1"/>
    <x v="14"/>
    <s v="Camioneta"/>
    <x v="2"/>
    <s v="Patricio Hidalgo"/>
  </r>
  <r>
    <s v="Honda HW228P"/>
    <d v="1899-12-30T01:29:56"/>
    <d v="1899-12-30T01:19:59"/>
    <d v="1899-12-30T00:05:28"/>
    <n v="32.659999999999997"/>
    <n v="64"/>
    <n v="21.79"/>
    <s v="Calle De Los Cipreses 2-158, Quito"/>
    <x v="0"/>
    <s v="N/A"/>
    <x v="0"/>
    <x v="13"/>
    <x v="0"/>
    <x v="2"/>
    <x v="6"/>
    <n v="2018"/>
    <x v="0"/>
    <n v="95"/>
    <x v="0"/>
    <x v="0"/>
    <x v="0"/>
    <x v="3"/>
    <s v="Motocicleta"/>
    <x v="0"/>
    <s v="Quito"/>
  </r>
  <r>
    <s v="NLR-IBC3570"/>
    <d v="1899-12-30T00:59:01"/>
    <d v="1899-12-30T00:13:27"/>
    <d v="1899-12-30T00:45:34"/>
    <n v="4.75"/>
    <n v="61"/>
    <n v="4.83"/>
    <s v="Avenida 40 No, Guayaquil"/>
    <x v="5"/>
    <s v="N/A"/>
    <x v="0"/>
    <x v="13"/>
    <x v="0"/>
    <x v="2"/>
    <x v="6"/>
    <n v="2018"/>
    <x v="1"/>
    <n v="95"/>
    <x v="5"/>
    <x v="1"/>
    <x v="0"/>
    <x v="9"/>
    <s v="Camion"/>
    <x v="2"/>
    <s v="Cristobal Murillo"/>
  </r>
  <r>
    <s v="NLR-IBC3571"/>
    <d v="1899-12-30T01:17:43"/>
    <d v="1899-12-30T00:18:41"/>
    <d v="1899-12-30T00:59:02"/>
    <n v="4.78"/>
    <n v="46"/>
    <n v="3.69"/>
    <s v="Avenida 40 No, Guayaquil"/>
    <x v="5"/>
    <s v="N/A"/>
    <x v="0"/>
    <x v="13"/>
    <x v="0"/>
    <x v="2"/>
    <x v="6"/>
    <n v="2018"/>
    <x v="1"/>
    <n v="95"/>
    <x v="5"/>
    <x v="1"/>
    <x v="0"/>
    <x v="10"/>
    <s v="Camion"/>
    <x v="2"/>
    <s v="Cristobal Murillo"/>
  </r>
  <r>
    <s v="Plataforma-ABE1400"/>
    <d v="1899-12-30T05:54:01"/>
    <d v="1899-12-30T00:00:00"/>
    <d v="1899-12-30T00:53:30"/>
    <n v="0.16"/>
    <n v="0"/>
    <n v="0.03"/>
    <s v="-----"/>
    <x v="5"/>
    <s v="N/A"/>
    <x v="0"/>
    <x v="13"/>
    <x v="0"/>
    <x v="2"/>
    <x v="6"/>
    <n v="2018"/>
    <x v="1"/>
    <n v="95"/>
    <x v="7"/>
    <x v="0"/>
    <x v="0"/>
    <x v="11"/>
    <s v="Plataforma"/>
    <x v="2"/>
    <s v="Cristobal Murillo"/>
  </r>
  <r>
    <s v="Plataforma-PCA4311"/>
    <d v="1899-12-30T04:28:51"/>
    <d v="1899-12-30T02:57:16"/>
    <d v="1899-12-30T01:31:35"/>
    <n v="162.59"/>
    <n v="100"/>
    <n v="36.29"/>
    <s v="E25, Camilo Ponce Enríquez"/>
    <x v="5"/>
    <s v="N/A"/>
    <x v="0"/>
    <x v="13"/>
    <x v="0"/>
    <x v="2"/>
    <x v="6"/>
    <n v="2018"/>
    <x v="1"/>
    <n v="95"/>
    <x v="7"/>
    <x v="0"/>
    <x v="0"/>
    <x v="12"/>
    <s v="Plataforma"/>
    <x v="2"/>
    <s v="Cristobal Murillo"/>
  </r>
  <r>
    <s v="Vitara-GSK6338"/>
    <d v="1899-12-30T04:49:56"/>
    <d v="1899-12-30T03:00:49"/>
    <d v="1899-12-30T01:49:07"/>
    <n v="109.74"/>
    <n v="101"/>
    <n v="22.71"/>
    <s v="Avenida Juan Tanca Marengo, Guayaquil"/>
    <x v="8"/>
    <s v="N/A"/>
    <x v="0"/>
    <x v="13"/>
    <x v="0"/>
    <x v="2"/>
    <x v="6"/>
    <n v="2018"/>
    <x v="0"/>
    <n v="95"/>
    <x v="5"/>
    <x v="1"/>
    <x v="0"/>
    <x v="19"/>
    <s v="Automovil"/>
    <x v="3"/>
    <s v="Josue Guillen"/>
  </r>
  <r>
    <s v="Yamaha II765J"/>
    <d v="1899-12-30T05:41:02"/>
    <d v="1899-12-30T02:20:40"/>
    <d v="1899-12-30T00:31:27"/>
    <n v="48.82"/>
    <n v="75"/>
    <n v="8.59"/>
    <s v="-----"/>
    <x v="8"/>
    <s v="N/A"/>
    <x v="0"/>
    <x v="13"/>
    <x v="0"/>
    <x v="2"/>
    <x v="6"/>
    <n v="2018"/>
    <x v="1"/>
    <n v="95"/>
    <x v="9"/>
    <x v="0"/>
    <x v="0"/>
    <x v="20"/>
    <s v="Motocicleta"/>
    <x v="4"/>
    <s v="Byron "/>
  </r>
  <r>
    <s v="Frontier-HCN0517"/>
    <d v="1899-12-30T00:00:00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21"/>
    <s v="Camioneta"/>
    <x v="1"/>
    <s v="Marcelo Murillo"/>
  </r>
  <r>
    <s v="Hilux-GSK6663"/>
    <d v="1899-12-30T00:00:00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14"/>
    <s v="Camioneta"/>
    <x v="2"/>
    <s v="Patricio Hidalgo"/>
  </r>
  <r>
    <s v="NLR-IBC3571"/>
    <d v="1899-12-30T00:00:00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10"/>
    <s v="Camion"/>
    <x v="2"/>
    <s v="Cristobal Murillo"/>
  </r>
  <r>
    <s v="Yamaha II765J"/>
    <d v="1899-12-30T03:26:44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20"/>
    <s v="Motocicleta"/>
    <x v="4"/>
    <s v="Byron "/>
  </r>
  <r>
    <s v="Plataforma-PCA4311"/>
    <d v="1899-12-30T00:01:39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12"/>
    <s v="Plataforma"/>
    <x v="2"/>
    <s v="Cristobal Murillo"/>
  </r>
  <r>
    <s v="NLR-IBC3570"/>
    <d v="1899-12-30T00:00:25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Dmax-GSI9191"/>
    <d v="1899-12-30T00:23:27"/>
    <d v="1899-12-30T00:23:27"/>
    <d v="1899-12-30T00:00:00"/>
    <n v="6.27"/>
    <n v="25"/>
    <n v="16.04"/>
    <s v="Destacamento Machinaza Alto"/>
    <x v="13"/>
    <s v="N/A"/>
    <x v="0"/>
    <x v="14"/>
    <x v="0"/>
    <x v="2"/>
    <x v="0"/>
    <n v="2018"/>
    <x v="1"/>
    <n v="95"/>
    <x v="14"/>
    <x v="1"/>
    <x v="0"/>
    <x v="17"/>
    <s v="Camioneta"/>
    <x v="1"/>
    <s v="Patricio Olaya"/>
  </r>
  <r>
    <s v="NLR-IBC3570"/>
    <d v="1899-12-30T00:00:02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NLR-IBC3570"/>
    <d v="1899-12-30T00:00:02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NLR-IBC3570"/>
    <d v="1899-12-30T00:00:02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Yamaha II765J"/>
    <d v="1899-12-30T00:00:38"/>
    <d v="1899-12-30T00:00:38"/>
    <d v="1899-12-30T00:00:00"/>
    <n v="0.13"/>
    <n v="16"/>
    <n v="12.04"/>
    <s v="Avenida 37, Guayaquil"/>
    <x v="17"/>
    <s v="N/A"/>
    <x v="0"/>
    <x v="14"/>
    <x v="0"/>
    <x v="2"/>
    <x v="0"/>
    <n v="2018"/>
    <x v="1"/>
    <n v="95"/>
    <x v="18"/>
    <x v="0"/>
    <x v="0"/>
    <x v="20"/>
    <s v="Motocicleta"/>
    <x v="4"/>
    <s v="Byron "/>
  </r>
  <r>
    <s v="Honda HW228P"/>
    <d v="1899-12-30T00:00:39"/>
    <d v="1899-12-30T00:00:39"/>
    <d v="1899-12-30T00:00:00"/>
    <n v="0.23"/>
    <n v="27"/>
    <n v="21.54"/>
    <s v="Galo Plaza Lasso 2-184, Quito"/>
    <x v="18"/>
    <s v="N/A"/>
    <x v="0"/>
    <x v="14"/>
    <x v="0"/>
    <x v="2"/>
    <x v="0"/>
    <n v="2018"/>
    <x v="0"/>
    <n v="95"/>
    <x v="19"/>
    <x v="0"/>
    <x v="0"/>
    <x v="3"/>
    <s v="Motocicleta"/>
    <x v="0"/>
    <s v="Quito"/>
  </r>
  <r>
    <s v="Honda HW228P"/>
    <d v="1899-12-30T00:05:43"/>
    <d v="1899-12-30T00:05:43"/>
    <d v="1899-12-30T00:00:00"/>
    <n v="3.52"/>
    <n v="70"/>
    <n v="36.909999999999997"/>
    <s v="Galo Plaza Lasso 2-114, Quito"/>
    <x v="0"/>
    <s v="N/A"/>
    <x v="0"/>
    <x v="14"/>
    <x v="0"/>
    <x v="2"/>
    <x v="0"/>
    <n v="2018"/>
    <x v="0"/>
    <n v="95"/>
    <x v="0"/>
    <x v="0"/>
    <x v="0"/>
    <x v="3"/>
    <s v="Motocicleta"/>
    <x v="0"/>
    <s v="Quito"/>
  </r>
  <r>
    <s v="Honda HW228P"/>
    <d v="1899-12-30T00:01:26"/>
    <d v="1899-12-30T00:00:58"/>
    <d v="1899-12-30T00:00:00"/>
    <n v="0.44"/>
    <n v="57"/>
    <n v="18.579999999999998"/>
    <s v="Avenida 10 De Agosto 30-106, Quito"/>
    <x v="19"/>
    <s v="N/A"/>
    <x v="0"/>
    <x v="14"/>
    <x v="0"/>
    <x v="2"/>
    <x v="0"/>
    <n v="2018"/>
    <x v="0"/>
    <n v="95"/>
    <x v="20"/>
    <x v="0"/>
    <x v="0"/>
    <x v="3"/>
    <s v="Motocicleta"/>
    <x v="0"/>
    <s v="Quito"/>
  </r>
  <r>
    <s v="Honda HW228P"/>
    <d v="1899-12-30T00:11:06"/>
    <d v="1899-12-30T00:10:59"/>
    <d v="1899-12-30T00:00:00"/>
    <n v="4.55"/>
    <n v="64"/>
    <n v="24.6"/>
    <s v="Avenida 10 De Agosto 164-480, Quito"/>
    <x v="20"/>
    <s v="N/A"/>
    <x v="0"/>
    <x v="14"/>
    <x v="0"/>
    <x v="2"/>
    <x v="0"/>
    <n v="2018"/>
    <x v="0"/>
    <n v="95"/>
    <x v="21"/>
    <x v="0"/>
    <x v="0"/>
    <x v="3"/>
    <s v="Motocicleta"/>
    <x v="0"/>
    <s v="Quito"/>
  </r>
  <r>
    <s v="Honda HW228P"/>
    <d v="1899-12-30T00:05:28"/>
    <d v="1899-12-30T00:05:28"/>
    <d v="1899-12-30T00:00:00"/>
    <n v="2.48"/>
    <n v="62"/>
    <n v="27.27"/>
    <s v="Avenida 10 De Agosto 1-194, Quito"/>
    <x v="4"/>
    <s v="N/A"/>
    <x v="0"/>
    <x v="14"/>
    <x v="0"/>
    <x v="2"/>
    <x v="0"/>
    <n v="2018"/>
    <x v="0"/>
    <n v="95"/>
    <x v="4"/>
    <x v="0"/>
    <x v="0"/>
    <x v="3"/>
    <s v="Motocicleta"/>
    <x v="0"/>
    <s v="Quito"/>
  </r>
  <r>
    <s v="Yamaha II765J"/>
    <d v="1899-12-30T00:00:15"/>
    <d v="1899-12-30T00:00:15"/>
    <d v="1899-12-30T00:00:00"/>
    <n v="0.03"/>
    <n v="27"/>
    <n v="8.06"/>
    <s v="Avenida 39 N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Yamaha II765J"/>
    <d v="1899-12-30T00:00:09"/>
    <d v="1899-12-30T00:00:09"/>
    <d v="1899-12-30T00:00:00"/>
    <n v="0"/>
    <n v="42"/>
    <n v="0"/>
    <s v="Avenida 39 N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Yamaha II765J"/>
    <d v="1899-12-30T00:07:30"/>
    <d v="1899-12-30T00:07:30"/>
    <d v="1899-12-30T00:00:00"/>
    <n v="4.6900000000000004"/>
    <n v="51"/>
    <n v="37.53"/>
    <s v="Avenida 39 No, Guayaquil"/>
    <x v="22"/>
    <s v="N/A"/>
    <x v="0"/>
    <x v="14"/>
    <x v="0"/>
    <x v="2"/>
    <x v="0"/>
    <n v="2018"/>
    <x v="1"/>
    <n v="95"/>
    <x v="23"/>
    <x v="0"/>
    <x v="0"/>
    <x v="20"/>
    <s v="Motocicleta"/>
    <x v="4"/>
    <s v="Byron "/>
  </r>
  <r>
    <s v="Yamaha II765J"/>
    <d v="1899-12-30T00:02:56"/>
    <d v="1899-12-30T00:02:56"/>
    <d v="1899-12-30T00:00:00"/>
    <n v="0.8"/>
    <n v="29"/>
    <n v="16.420000000000002"/>
    <s v="23 No, Guayaquil"/>
    <x v="23"/>
    <s v="N/A"/>
    <x v="0"/>
    <x v="14"/>
    <x v="0"/>
    <x v="2"/>
    <x v="0"/>
    <n v="2018"/>
    <x v="1"/>
    <n v="95"/>
    <x v="24"/>
    <x v="0"/>
    <x v="0"/>
    <x v="20"/>
    <s v="Motocicleta"/>
    <x v="4"/>
    <s v="Byron "/>
  </r>
  <r>
    <s v="Yamaha II765J"/>
    <d v="1899-12-30T00:02:35"/>
    <d v="1899-12-30T00:02:35"/>
    <d v="1899-12-30T00:00:00"/>
    <n v="0.93"/>
    <n v="25"/>
    <n v="21.56"/>
    <s v="Calle 23C, Guayaquil"/>
    <x v="22"/>
    <s v="N/A"/>
    <x v="0"/>
    <x v="14"/>
    <x v="0"/>
    <x v="2"/>
    <x v="0"/>
    <n v="2018"/>
    <x v="1"/>
    <n v="95"/>
    <x v="23"/>
    <x v="0"/>
    <x v="0"/>
    <x v="20"/>
    <s v="Motocicleta"/>
    <x v="4"/>
    <s v="Byron "/>
  </r>
  <r>
    <s v="Yamaha II765J"/>
    <d v="1899-12-30T00:01:47"/>
    <d v="1899-12-30T00:01:47"/>
    <d v="1899-12-30T00:00:00"/>
    <n v="0.48"/>
    <n v="20"/>
    <n v="16.149999999999999"/>
    <s v="Avenida 38E, Guayaquil"/>
    <x v="24"/>
    <s v="N/A"/>
    <x v="0"/>
    <x v="14"/>
    <x v="0"/>
    <x v="2"/>
    <x v="0"/>
    <n v="2018"/>
    <x v="1"/>
    <n v="95"/>
    <x v="25"/>
    <x v="0"/>
    <x v="0"/>
    <x v="20"/>
    <s v="Motocicleta"/>
    <x v="4"/>
    <s v="Byron "/>
  </r>
  <r>
    <s v="Yamaha II765J"/>
    <d v="1899-12-30T00:14:25"/>
    <d v="1899-12-30T00:14:25"/>
    <d v="1899-12-30T00:00:00"/>
    <n v="7.97"/>
    <n v="62"/>
    <n v="33.15"/>
    <s v="Antonio Parra Velasco, Guayaquil"/>
    <x v="8"/>
    <s v="N/A"/>
    <x v="0"/>
    <x v="14"/>
    <x v="0"/>
    <x v="2"/>
    <x v="0"/>
    <n v="2018"/>
    <x v="1"/>
    <n v="95"/>
    <x v="9"/>
    <x v="0"/>
    <x v="0"/>
    <x v="20"/>
    <s v="Motocicleta"/>
    <x v="4"/>
    <s v="Byron "/>
  </r>
  <r>
    <s v="Dmax-PCW5709"/>
    <d v="1899-12-30T00:00:31"/>
    <d v="1899-12-30T00:00:00"/>
    <d v="1899-12-30T00:00:03"/>
    <n v="0.03"/>
    <n v="0"/>
    <n v="3.24"/>
    <s v="Francisco Robles, Guayaquil"/>
    <x v="25"/>
    <s v="N/A"/>
    <x v="0"/>
    <x v="14"/>
    <x v="0"/>
    <x v="2"/>
    <x v="0"/>
    <n v="2018"/>
    <x v="1"/>
    <n v="95"/>
    <x v="26"/>
    <x v="1"/>
    <x v="0"/>
    <x v="18"/>
    <s v="Camioneta"/>
    <x v="3"/>
    <s v="Proyectos"/>
  </r>
  <r>
    <s v="Plataforma-ABE1400"/>
    <d v="1899-12-30T00:00:04"/>
    <d v="1899-12-30T00:00:00"/>
    <d v="1899-12-30T00:00:04"/>
    <n v="0"/>
    <n v="0"/>
    <n v="0.5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T8869"/>
    <d v="1899-12-30T00:00:04"/>
    <d v="1899-12-30T00:00:00"/>
    <d v="1899-12-30T00:00:04"/>
    <n v="0"/>
    <n v="0"/>
    <n v="0"/>
    <s v="Avenida 10 De Agosto 30-106, Quito"/>
    <x v="0"/>
    <s v="N/A"/>
    <x v="0"/>
    <x v="14"/>
    <x v="0"/>
    <x v="2"/>
    <x v="0"/>
    <n v="2018"/>
    <x v="0"/>
    <n v="95"/>
    <x v="0"/>
    <x v="1"/>
    <x v="0"/>
    <x v="2"/>
    <s v="Camioneta"/>
    <x v="0"/>
    <s v="Norberto Congo"/>
  </r>
  <r>
    <s v="Yamaha II765J"/>
    <d v="1899-12-30T00:00:07"/>
    <d v="1899-12-30T00:00:00"/>
    <d v="1899-12-30T00:00:07"/>
    <n v="0"/>
    <n v="0"/>
    <n v="0"/>
    <s v="Avenida 39 N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Dmax-GSF6029"/>
    <d v="1899-12-30T00:00:08"/>
    <d v="1899-12-30T00:00:00"/>
    <d v="1899-12-30T00:00:08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4"/>
    <s v="Camioneta"/>
    <x v="1"/>
    <s v="Jacob Soriano"/>
  </r>
  <r>
    <s v="Yamaha II765J"/>
    <d v="1899-12-30T00:00:11"/>
    <d v="1899-12-30T00:00:00"/>
    <d v="1899-12-30T00:00:11"/>
    <n v="0.01"/>
    <n v="0"/>
    <n v="2.0099999999999998"/>
    <s v="Avenida 43 No, Guayaquil"/>
    <x v="22"/>
    <s v="N/A"/>
    <x v="0"/>
    <x v="14"/>
    <x v="0"/>
    <x v="2"/>
    <x v="0"/>
    <n v="2018"/>
    <x v="1"/>
    <n v="95"/>
    <x v="23"/>
    <x v="1"/>
    <x v="0"/>
    <x v="20"/>
    <s v="Motocicleta"/>
    <x v="4"/>
    <s v="Byron "/>
  </r>
  <r>
    <s v="Dmax-PCI6941"/>
    <d v="1899-12-30T00:01:39"/>
    <d v="1899-12-30T00:01:28"/>
    <d v="1899-12-30T00:00:11"/>
    <n v="0.15"/>
    <n v="14"/>
    <n v="5.4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Dmax-GSI9179"/>
    <d v="1899-12-30T00:00:14"/>
    <d v="1899-12-30T00:00:00"/>
    <d v="1899-12-30T00:00:14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Dmax-GSF6013"/>
    <d v="1899-12-30T00:00:14"/>
    <d v="1899-12-30T00:00:00"/>
    <d v="1899-12-30T00:00:14"/>
    <n v="0"/>
    <n v="0"/>
    <n v="0"/>
    <s v="Pastaza, Alangasí"/>
    <x v="14"/>
    <s v="N/A"/>
    <x v="0"/>
    <x v="14"/>
    <x v="0"/>
    <x v="2"/>
    <x v="0"/>
    <n v="2018"/>
    <x v="0"/>
    <n v="95"/>
    <x v="15"/>
    <x v="1"/>
    <x v="0"/>
    <x v="0"/>
    <s v="Camioneta"/>
    <x v="0"/>
    <s v="Darwin Vargas"/>
  </r>
  <r>
    <s v="Vitara-GSK6338"/>
    <d v="1899-12-30T00:03:46"/>
    <d v="1899-12-30T00:03:24"/>
    <d v="1899-12-30T00:00:22"/>
    <n v="0.59"/>
    <n v="35"/>
    <n v="9.42"/>
    <s v="12, Guayaquil"/>
    <x v="8"/>
    <s v="N/A"/>
    <x v="0"/>
    <x v="14"/>
    <x v="0"/>
    <x v="2"/>
    <x v="0"/>
    <n v="2018"/>
    <x v="0"/>
    <n v="95"/>
    <x v="9"/>
    <x v="0"/>
    <x v="0"/>
    <x v="19"/>
    <s v="Automovil"/>
    <x v="3"/>
    <s v="Josue Guillen"/>
  </r>
  <r>
    <s v="Honda HW228P"/>
    <d v="1899-12-30T00:05:25"/>
    <d v="1899-12-30T00:04:59"/>
    <d v="1899-12-30T00:00:26"/>
    <n v="2.4"/>
    <n v="61"/>
    <n v="26.53"/>
    <s v="Avenida 10 De Agosto 30-106, Quito"/>
    <x v="18"/>
    <s v="N/A"/>
    <x v="0"/>
    <x v="14"/>
    <x v="0"/>
    <x v="2"/>
    <x v="0"/>
    <n v="2018"/>
    <x v="0"/>
    <n v="95"/>
    <x v="19"/>
    <x v="0"/>
    <x v="0"/>
    <x v="3"/>
    <s v="Motocicleta"/>
    <x v="0"/>
    <s v="Quito"/>
  </r>
  <r>
    <s v="Dmax-GSF6046"/>
    <d v="1899-12-30T00:46:50"/>
    <d v="1899-12-30T00:46:20"/>
    <d v="1899-12-30T00:00:30"/>
    <n v="7.98"/>
    <n v="48"/>
    <n v="10.220000000000001"/>
    <s v="E25, Camilo Ponce Enríquez"/>
    <x v="26"/>
    <s v="N/A"/>
    <x v="0"/>
    <x v="14"/>
    <x v="0"/>
    <x v="2"/>
    <x v="0"/>
    <n v="2018"/>
    <x v="1"/>
    <n v="95"/>
    <x v="27"/>
    <x v="0"/>
    <x v="0"/>
    <x v="5"/>
    <s v="Camioneta"/>
    <x v="1"/>
    <s v="Kevin Perez"/>
  </r>
  <r>
    <s v="Yamaha II765J"/>
    <d v="1899-12-30T00:25:23"/>
    <d v="1899-12-30T00:24:53"/>
    <d v="1899-12-30T00:00:30"/>
    <n v="16.46"/>
    <n v="62"/>
    <n v="38.9"/>
    <s v="Calle 23, Guayaquil"/>
    <x v="27"/>
    <s v="N/A"/>
    <x v="0"/>
    <x v="14"/>
    <x v="0"/>
    <x v="2"/>
    <x v="0"/>
    <n v="2018"/>
    <x v="1"/>
    <n v="95"/>
    <x v="28"/>
    <x v="0"/>
    <x v="0"/>
    <x v="20"/>
    <s v="Motocicleta"/>
    <x v="4"/>
    <s v="Byron "/>
  </r>
  <r>
    <s v="Yamaha II765J"/>
    <d v="1899-12-30T00:10:17"/>
    <d v="1899-12-30T00:09:47"/>
    <d v="1899-12-30T00:00:30"/>
    <n v="2.87"/>
    <n v="46"/>
    <n v="16.77"/>
    <s v="Avenida 38E, Guayaquil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NLR-IBC3570"/>
    <d v="1899-12-30T00:02:33"/>
    <d v="1899-12-30T00:02:00"/>
    <d v="1899-12-30T00:00:33"/>
    <n v="0.56000000000000005"/>
    <n v="31"/>
    <n v="13.18"/>
    <s v="Salinas, Guayaquil"/>
    <x v="28"/>
    <s v="N/A"/>
    <x v="0"/>
    <x v="14"/>
    <x v="0"/>
    <x v="2"/>
    <x v="0"/>
    <n v="2018"/>
    <x v="1"/>
    <n v="95"/>
    <x v="29"/>
    <x v="0"/>
    <x v="0"/>
    <x v="9"/>
    <s v="Camion"/>
    <x v="2"/>
    <s v="Cristobal Murillo"/>
  </r>
  <r>
    <s v="Dmax-PCW1831"/>
    <d v="1899-12-30T00:01:14"/>
    <d v="1899-12-30T00:00:28"/>
    <d v="1899-12-30T00:00:46"/>
    <n v="0.1"/>
    <n v="7"/>
    <n v="4.8499999999999996"/>
    <s v="Avenida 40 No, Guayaquil"/>
    <x v="5"/>
    <s v="N/A"/>
    <x v="0"/>
    <x v="14"/>
    <x v="0"/>
    <x v="2"/>
    <x v="0"/>
    <n v="2018"/>
    <x v="1"/>
    <n v="95"/>
    <x v="5"/>
    <x v="1"/>
    <x v="0"/>
    <x v="7"/>
    <s v="Camioneta"/>
    <x v="1"/>
    <s v="Jose Luis vargas"/>
  </r>
  <r>
    <s v="NLR-IBC3570"/>
    <d v="1899-12-30T00:01:49"/>
    <d v="1899-12-30T00:01:00"/>
    <d v="1899-12-30T00:00:49"/>
    <n v="0.21"/>
    <n v="14"/>
    <n v="6.88"/>
    <s v="Avenida Juan Tanca Marengo, Guayaquil"/>
    <x v="8"/>
    <s v="N/A"/>
    <x v="0"/>
    <x v="14"/>
    <x v="0"/>
    <x v="2"/>
    <x v="0"/>
    <n v="2018"/>
    <x v="1"/>
    <n v="95"/>
    <x v="5"/>
    <x v="1"/>
    <x v="0"/>
    <x v="9"/>
    <s v="Camion"/>
    <x v="2"/>
    <s v="Cristobal Murillo"/>
  </r>
  <r>
    <s v="Plataforma-ABE1400"/>
    <d v="1899-12-30T00:00:55"/>
    <d v="1899-12-30T00:00:00"/>
    <d v="1899-12-30T00:00:55"/>
    <n v="0.01"/>
    <n v="0"/>
    <n v="0.36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I6941"/>
    <d v="1899-12-30T00:01:55"/>
    <d v="1899-12-30T00:00:58"/>
    <d v="1899-12-30T00:00:57"/>
    <n v="0.09"/>
    <n v="5"/>
    <n v="2.74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Honda HW228P"/>
    <d v="1899-12-30T00:06:48"/>
    <d v="1899-12-30T00:05:50"/>
    <d v="1899-12-30T00:00:58"/>
    <n v="1.7"/>
    <n v="46"/>
    <n v="15.04"/>
    <s v="Galo Plaza Lasso 2-114, Quito"/>
    <x v="29"/>
    <s v="N/A"/>
    <x v="0"/>
    <x v="14"/>
    <x v="0"/>
    <x v="2"/>
    <x v="0"/>
    <n v="2018"/>
    <x v="0"/>
    <n v="95"/>
    <x v="30"/>
    <x v="0"/>
    <x v="0"/>
    <x v="3"/>
    <s v="Motocicleta"/>
    <x v="0"/>
    <s v="Quito"/>
  </r>
  <r>
    <s v="Yamaha II765J"/>
    <d v="1899-12-30T00:14:51"/>
    <d v="1899-12-30T00:13:51"/>
    <d v="1899-12-30T00:01:00"/>
    <n v="6.22"/>
    <n v="55"/>
    <n v="25.12"/>
    <s v="Avenida 40 No, Guayaquil"/>
    <x v="30"/>
    <s v="N/A"/>
    <x v="0"/>
    <x v="14"/>
    <x v="0"/>
    <x v="2"/>
    <x v="0"/>
    <n v="2018"/>
    <x v="1"/>
    <n v="95"/>
    <x v="31"/>
    <x v="1"/>
    <x v="0"/>
    <x v="20"/>
    <s v="Motocicleta"/>
    <x v="4"/>
    <s v="Byron "/>
  </r>
  <r>
    <s v="NLR-IBC3570"/>
    <d v="1899-12-30T00:09:08"/>
    <d v="1899-12-30T00:08:07"/>
    <d v="1899-12-30T00:01:01"/>
    <n v="3.23"/>
    <n v="55"/>
    <n v="21.25"/>
    <s v="Avenida Juan Tanca Marengo, Guayaquil"/>
    <x v="8"/>
    <s v="N/A"/>
    <x v="0"/>
    <x v="14"/>
    <x v="0"/>
    <x v="2"/>
    <x v="0"/>
    <n v="2018"/>
    <x v="1"/>
    <n v="95"/>
    <x v="5"/>
    <x v="1"/>
    <x v="0"/>
    <x v="9"/>
    <s v="Camion"/>
    <x v="2"/>
    <s v="Cristobal Murillo"/>
  </r>
  <r>
    <s v="Aveo-PCZ3313"/>
    <d v="1899-12-30T00:16:36"/>
    <d v="1899-12-30T00:15:31"/>
    <d v="1899-12-30T00:01:05"/>
    <n v="12.37"/>
    <n v="88"/>
    <n v="44.71"/>
    <s v="Guayaquil Daule, Guayaquil"/>
    <x v="31"/>
    <s v="N/A"/>
    <x v="0"/>
    <x v="14"/>
    <x v="0"/>
    <x v="2"/>
    <x v="0"/>
    <n v="2018"/>
    <x v="0"/>
    <n v="95"/>
    <x v="32"/>
    <x v="0"/>
    <x v="0"/>
    <x v="15"/>
    <s v="Automovil"/>
    <x v="3"/>
    <s v="Fernando Maldonado"/>
  </r>
  <r>
    <s v="Dmax-GSF6013"/>
    <d v="1899-12-30T00:01:22"/>
    <d v="1899-12-30T00:00:00"/>
    <d v="1899-12-30T00:01:22"/>
    <n v="0"/>
    <n v="0"/>
    <n v="0"/>
    <s v="Pastaza, Alangasí"/>
    <x v="14"/>
    <s v="N/A"/>
    <x v="0"/>
    <x v="14"/>
    <x v="0"/>
    <x v="2"/>
    <x v="0"/>
    <n v="2018"/>
    <x v="0"/>
    <n v="95"/>
    <x v="15"/>
    <x v="1"/>
    <x v="0"/>
    <x v="0"/>
    <s v="Camioneta"/>
    <x v="0"/>
    <s v="Darwin Vargas"/>
  </r>
  <r>
    <s v="Yamaha II765J"/>
    <d v="1899-12-30T01:18:05"/>
    <d v="1899-12-30T00:20:44"/>
    <d v="1899-12-30T00:01:30"/>
    <n v="10.01"/>
    <n v="61"/>
    <n v="7.69"/>
    <s v="-----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Yamaha II765J"/>
    <d v="1899-12-30T00:11:57"/>
    <d v="1899-12-30T00:10:27"/>
    <d v="1899-12-30T00:01:30"/>
    <n v="3.57"/>
    <n v="51"/>
    <n v="17.91"/>
    <s v="Avenida 40 No, Guayaquil"/>
    <x v="24"/>
    <s v="N/A"/>
    <x v="0"/>
    <x v="14"/>
    <x v="0"/>
    <x v="2"/>
    <x v="0"/>
    <n v="2018"/>
    <x v="1"/>
    <n v="95"/>
    <x v="25"/>
    <x v="1"/>
    <x v="0"/>
    <x v="20"/>
    <s v="Motocicleta"/>
    <x v="4"/>
    <s v="Byron "/>
  </r>
  <r>
    <s v="Vitara-GSK6338"/>
    <d v="1899-12-30T00:07:28"/>
    <d v="1899-12-30T00:05:57"/>
    <d v="1899-12-30T00:01:31"/>
    <n v="1.69"/>
    <n v="51"/>
    <n v="13.56"/>
    <s v="Avenida Juan Tanca Marengo, Guayaquil"/>
    <x v="32"/>
    <s v="N/A"/>
    <x v="0"/>
    <x v="14"/>
    <x v="0"/>
    <x v="2"/>
    <x v="0"/>
    <n v="2018"/>
    <x v="0"/>
    <n v="95"/>
    <x v="33"/>
    <x v="1"/>
    <x v="0"/>
    <x v="19"/>
    <s v="Automovil"/>
    <x v="3"/>
    <s v="Josue Guillen"/>
  </r>
  <r>
    <s v="Plataforma-ABE1400"/>
    <d v="1899-12-30T00:01:38"/>
    <d v="1899-12-30T00:00:00"/>
    <d v="1899-12-30T00:01:38"/>
    <n v="0.01"/>
    <n v="0"/>
    <n v="0.33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Yamaha II765J"/>
    <d v="1899-12-30T00:27:18"/>
    <d v="1899-12-30T00:25:29"/>
    <d v="1899-12-30T00:01:49"/>
    <n v="12.68"/>
    <n v="66"/>
    <n v="27.86"/>
    <s v="Avenida 39 No, Guayaquil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Dmax-GSG9568"/>
    <d v="1899-12-30T00:01:50"/>
    <d v="1899-12-30T00:00:00"/>
    <d v="1899-12-30T00:01:50"/>
    <n v="0"/>
    <n v="0"/>
    <n v="0"/>
    <s v="Avenida Juan Tanca Marengo, Guayaquil"/>
    <x v="8"/>
    <s v="N/A"/>
    <x v="0"/>
    <x v="14"/>
    <x v="0"/>
    <x v="2"/>
    <x v="0"/>
    <n v="2018"/>
    <x v="1"/>
    <n v="95"/>
    <x v="5"/>
    <x v="1"/>
    <x v="0"/>
    <x v="16"/>
    <s v="Camioneta"/>
    <x v="4"/>
    <s v="Alejandro Adrian"/>
  </r>
  <r>
    <s v="Dmax-PCW1831"/>
    <d v="1899-12-30T00:02:54"/>
    <d v="1899-12-30T00:00:56"/>
    <d v="1899-12-30T00:01:58"/>
    <n v="0.1"/>
    <n v="12"/>
    <n v="2.09"/>
    <s v="Avenida 40 No, Guayaquil"/>
    <x v="5"/>
    <s v="N/A"/>
    <x v="0"/>
    <x v="14"/>
    <x v="0"/>
    <x v="2"/>
    <x v="0"/>
    <n v="2018"/>
    <x v="1"/>
    <n v="95"/>
    <x v="5"/>
    <x v="1"/>
    <x v="0"/>
    <x v="7"/>
    <s v="Camioneta"/>
    <x v="1"/>
    <s v="Jose Luis vargas"/>
  </r>
  <r>
    <s v="Yamaha II765J"/>
    <d v="1899-12-30T00:14:06"/>
    <d v="1899-12-30T00:12:06"/>
    <d v="1899-12-30T00:02:00"/>
    <n v="5.41"/>
    <n v="53"/>
    <n v="23.04"/>
    <s v="Avenida Juan Tanca Mareng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Yamaha II765J"/>
    <d v="1899-12-30T00:22:01"/>
    <d v="1899-12-30T00:19:59"/>
    <d v="1899-12-30T00:02:02"/>
    <n v="8.23"/>
    <n v="44"/>
    <n v="22.43"/>
    <s v="Camilo Ponce Enriquez, Guayaquil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Plataforma-ABE1400"/>
    <d v="1899-12-30T00:02:03"/>
    <d v="1899-12-30T00:00:00"/>
    <d v="1899-12-30T00:02:03"/>
    <n v="0.02"/>
    <n v="0"/>
    <n v="0.52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Aveo-PCZ3313"/>
    <d v="1899-12-30T00:13:33"/>
    <d v="1899-12-30T00:11:30"/>
    <d v="1899-12-30T00:02:03"/>
    <n v="6.05"/>
    <n v="72"/>
    <n v="26.77"/>
    <s v="Padre Solano, Guayaquil"/>
    <x v="8"/>
    <s v="N/A"/>
    <x v="0"/>
    <x v="14"/>
    <x v="0"/>
    <x v="2"/>
    <x v="0"/>
    <n v="2018"/>
    <x v="0"/>
    <n v="95"/>
    <x v="9"/>
    <x v="0"/>
    <x v="0"/>
    <x v="15"/>
    <s v="Automovil"/>
    <x v="3"/>
    <s v="Fernando Maldonado"/>
  </r>
  <r>
    <s v="Dmax-PCW1831"/>
    <d v="1899-12-30T00:12:19"/>
    <d v="1899-12-30T00:09:59"/>
    <d v="1899-12-30T00:02:20"/>
    <n v="3.98"/>
    <n v="46"/>
    <n v="19.41"/>
    <s v="Camilo Ponce Enriquez, Guayaquil"/>
    <x v="5"/>
    <s v="N/A"/>
    <x v="0"/>
    <x v="14"/>
    <x v="0"/>
    <x v="2"/>
    <x v="0"/>
    <n v="2018"/>
    <x v="1"/>
    <n v="95"/>
    <x v="7"/>
    <x v="0"/>
    <x v="0"/>
    <x v="7"/>
    <s v="Camioneta"/>
    <x v="1"/>
    <s v="Jose Luis vargas"/>
  </r>
  <r>
    <s v="Yamaha II765J"/>
    <d v="1899-12-30T00:24:30"/>
    <d v="1899-12-30T00:22:00"/>
    <d v="1899-12-30T00:02:30"/>
    <n v="10.01"/>
    <n v="57"/>
    <n v="24.52"/>
    <s v="Avenida 40 No, Guayaquil"/>
    <x v="8"/>
    <s v="N/A"/>
    <x v="0"/>
    <x v="14"/>
    <x v="0"/>
    <x v="2"/>
    <x v="0"/>
    <n v="2018"/>
    <x v="1"/>
    <n v="95"/>
    <x v="5"/>
    <x v="1"/>
    <x v="0"/>
    <x v="20"/>
    <s v="Motocicleta"/>
    <x v="4"/>
    <s v="Byron "/>
  </r>
  <r>
    <s v="Vitara-GSK6338"/>
    <d v="1899-12-30T00:19:29"/>
    <d v="1899-12-30T00:16:51"/>
    <d v="1899-12-30T00:02:38"/>
    <n v="10.69"/>
    <n v="74"/>
    <n v="32.909999999999997"/>
    <s v="Avenida 3, Guayaquil"/>
    <x v="33"/>
    <s v="N/A"/>
    <x v="0"/>
    <x v="14"/>
    <x v="0"/>
    <x v="2"/>
    <x v="0"/>
    <n v="2018"/>
    <x v="0"/>
    <n v="95"/>
    <x v="34"/>
    <x v="0"/>
    <x v="0"/>
    <x v="19"/>
    <s v="Automovil"/>
    <x v="3"/>
    <s v="Josue Guillen"/>
  </r>
  <r>
    <s v="NLR-IBC3570"/>
    <d v="1899-12-30T00:25:12"/>
    <d v="1899-12-30T00:22:32"/>
    <d v="1899-12-30T00:02:40"/>
    <n v="15.22"/>
    <n v="74"/>
    <n v="36.24"/>
    <s v="Avenida 40 No, Guayaquil"/>
    <x v="34"/>
    <s v="N/A"/>
    <x v="0"/>
    <x v="14"/>
    <x v="0"/>
    <x v="2"/>
    <x v="0"/>
    <n v="2018"/>
    <x v="1"/>
    <n v="95"/>
    <x v="35"/>
    <x v="1"/>
    <x v="0"/>
    <x v="9"/>
    <s v="Camion"/>
    <x v="2"/>
    <s v="Cristobal Murillo"/>
  </r>
  <r>
    <s v="Dmax-GSI9179"/>
    <d v="1899-12-30T00:04:24"/>
    <d v="1899-12-30T00:01:30"/>
    <d v="1899-12-30T00:02:54"/>
    <n v="0.11"/>
    <n v="12"/>
    <n v="1.46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Yamaha II765J"/>
    <d v="1899-12-30T00:19:33"/>
    <d v="1899-12-30T00:16:35"/>
    <d v="1899-12-30T00:02:58"/>
    <n v="8.7100000000000009"/>
    <n v="61"/>
    <n v="26.74"/>
    <s v="Carlos Julio Arosemena, Guayaquil"/>
    <x v="35"/>
    <s v="N/A"/>
    <x v="0"/>
    <x v="14"/>
    <x v="0"/>
    <x v="2"/>
    <x v="0"/>
    <n v="2018"/>
    <x v="1"/>
    <n v="95"/>
    <x v="36"/>
    <x v="0"/>
    <x v="0"/>
    <x v="20"/>
    <s v="Motocicleta"/>
    <x v="4"/>
    <s v="Byron "/>
  </r>
  <r>
    <s v="Yamaha II765J"/>
    <d v="1899-12-30T00:10:42"/>
    <d v="1899-12-30T00:07:44"/>
    <d v="1899-12-30T00:02:58"/>
    <n v="2.13"/>
    <n v="31"/>
    <n v="11.92"/>
    <s v="Avenida 43 No, Guayaquil"/>
    <x v="35"/>
    <s v="N/A"/>
    <x v="0"/>
    <x v="14"/>
    <x v="0"/>
    <x v="2"/>
    <x v="0"/>
    <n v="2018"/>
    <x v="1"/>
    <n v="95"/>
    <x v="36"/>
    <x v="0"/>
    <x v="0"/>
    <x v="20"/>
    <s v="Motocicleta"/>
    <x v="4"/>
    <s v="Byron "/>
  </r>
  <r>
    <s v="Aveo-PCZ3313"/>
    <d v="1899-12-30T00:11:40"/>
    <d v="1899-12-30T00:08:35"/>
    <d v="1899-12-30T00:03:05"/>
    <n v="5.48"/>
    <n v="81"/>
    <n v="28.18"/>
    <s v="Avenida Juan Tanca Marengo, Guayaquil"/>
    <x v="36"/>
    <s v="N/A"/>
    <x v="0"/>
    <x v="14"/>
    <x v="0"/>
    <x v="2"/>
    <x v="0"/>
    <n v="2018"/>
    <x v="0"/>
    <n v="95"/>
    <x v="37"/>
    <x v="1"/>
    <x v="0"/>
    <x v="15"/>
    <s v="Automovil"/>
    <x v="3"/>
    <s v="Fernando Maldonado"/>
  </r>
  <r>
    <s v="NLR-IBC3570"/>
    <d v="1899-12-30T00:31:27"/>
    <d v="1899-12-30T00:27:59"/>
    <d v="1899-12-30T00:03:28"/>
    <n v="16.47"/>
    <n v="75"/>
    <n v="31.42"/>
    <s v="Lizardo García Sorroza, Guayaquil"/>
    <x v="5"/>
    <s v="N/A"/>
    <x v="0"/>
    <x v="14"/>
    <x v="0"/>
    <x v="2"/>
    <x v="0"/>
    <n v="2018"/>
    <x v="1"/>
    <n v="95"/>
    <x v="7"/>
    <x v="0"/>
    <x v="0"/>
    <x v="9"/>
    <s v="Camion"/>
    <x v="2"/>
    <s v="Cristobal Murillo"/>
  </r>
  <r>
    <s v="Vitara-GSK6338"/>
    <d v="1899-12-30T00:04:37"/>
    <d v="1899-12-30T00:01:00"/>
    <d v="1899-12-30T00:03:37"/>
    <n v="0.02"/>
    <n v="5"/>
    <n v="0.32"/>
    <s v="Leon Febres Cordero 2-26, Eloy Alfaro"/>
    <x v="37"/>
    <s v="N/A"/>
    <x v="0"/>
    <x v="14"/>
    <x v="0"/>
    <x v="2"/>
    <x v="0"/>
    <n v="2018"/>
    <x v="0"/>
    <n v="95"/>
    <x v="38"/>
    <x v="1"/>
    <x v="0"/>
    <x v="19"/>
    <s v="Automovil"/>
    <x v="3"/>
    <s v="Josue Guillen"/>
  </r>
  <r>
    <s v="Dmax-PCW1831"/>
    <d v="1899-12-30T00:13:47"/>
    <d v="1899-12-30T00:10:05"/>
    <d v="1899-12-30T00:03:42"/>
    <n v="3.99"/>
    <n v="51"/>
    <n v="17.350000000000001"/>
    <s v="Avenida 40 No, Guayaquil"/>
    <x v="24"/>
    <s v="N/A"/>
    <x v="0"/>
    <x v="14"/>
    <x v="0"/>
    <x v="2"/>
    <x v="0"/>
    <n v="2018"/>
    <x v="1"/>
    <n v="95"/>
    <x v="25"/>
    <x v="1"/>
    <x v="0"/>
    <x v="7"/>
    <s v="Camioneta"/>
    <x v="1"/>
    <s v="Jose Luis vargas"/>
  </r>
  <r>
    <s v="Yamaha II765J"/>
    <d v="1899-12-30T00:15:24"/>
    <d v="1899-12-30T00:11:26"/>
    <d v="1899-12-30T00:03:58"/>
    <n v="4.45"/>
    <n v="48"/>
    <n v="17.329999999999998"/>
    <s v="Camilo Ponce Enriquez, Guayaquil"/>
    <x v="21"/>
    <s v="N/A"/>
    <x v="0"/>
    <x v="14"/>
    <x v="0"/>
    <x v="2"/>
    <x v="0"/>
    <n v="2018"/>
    <x v="1"/>
    <n v="95"/>
    <x v="22"/>
    <x v="0"/>
    <x v="0"/>
    <x v="20"/>
    <s v="Motocicleta"/>
    <x v="4"/>
    <s v="Byron "/>
  </r>
  <r>
    <s v="Yamaha II765J"/>
    <d v="1899-12-30T00:30:26"/>
    <d v="1899-12-30T00:26:26"/>
    <d v="1899-12-30T00:04:00"/>
    <n v="12.93"/>
    <n v="55"/>
    <n v="25.49"/>
    <s v="Avenida 40 No, Guayaquil"/>
    <x v="38"/>
    <s v="N/A"/>
    <x v="0"/>
    <x v="14"/>
    <x v="0"/>
    <x v="2"/>
    <x v="0"/>
    <n v="2018"/>
    <x v="1"/>
    <n v="95"/>
    <x v="39"/>
    <x v="1"/>
    <x v="0"/>
    <x v="20"/>
    <s v="Motocicleta"/>
    <x v="4"/>
    <s v="Byron "/>
  </r>
  <r>
    <s v="Aveo-PCZ3313"/>
    <d v="1899-12-30T00:21:09"/>
    <d v="1899-12-30T00:17:02"/>
    <d v="1899-12-30T00:04:07"/>
    <n v="7.46"/>
    <n v="70"/>
    <n v="21.16"/>
    <s v="Avenida Juan Tanca Marengo, Guayaquil"/>
    <x v="24"/>
    <s v="N/A"/>
    <x v="0"/>
    <x v="14"/>
    <x v="0"/>
    <x v="2"/>
    <x v="0"/>
    <n v="2018"/>
    <x v="0"/>
    <n v="95"/>
    <x v="25"/>
    <x v="1"/>
    <x v="0"/>
    <x v="15"/>
    <s v="Automovil"/>
    <x v="3"/>
    <s v="Fernando Maldonado"/>
  </r>
  <r>
    <s v="Dmax-PCW6826"/>
    <d v="1899-12-30T00:04:10"/>
    <d v="1899-12-30T00:00:00"/>
    <d v="1899-12-30T00:04:1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8"/>
    <s v="Camioneta"/>
    <x v="1"/>
    <s v="Danny Salazar"/>
  </r>
  <r>
    <s v="Vitara-GSK6338"/>
    <d v="1899-12-30T00:20:53"/>
    <d v="1899-12-30T00:16:35"/>
    <d v="1899-12-30T00:04:18"/>
    <n v="8.44"/>
    <n v="70"/>
    <n v="24.24"/>
    <s v="1 Pasaje 15 A S-O, Guayaquil"/>
    <x v="39"/>
    <s v="N/A"/>
    <x v="0"/>
    <x v="14"/>
    <x v="0"/>
    <x v="2"/>
    <x v="0"/>
    <n v="2018"/>
    <x v="0"/>
    <n v="95"/>
    <x v="40"/>
    <x v="0"/>
    <x v="0"/>
    <x v="19"/>
    <s v="Automovil"/>
    <x v="3"/>
    <s v="Josue Guillen"/>
  </r>
  <r>
    <s v="Dmax-GSI9191"/>
    <d v="1899-12-30T00:24:26"/>
    <d v="1899-12-30T00:20:07"/>
    <d v="1899-12-30T00:04:19"/>
    <n v="4.99"/>
    <n v="29"/>
    <n v="12.25"/>
    <s v="Destacamento Machinaza Alto"/>
    <x v="13"/>
    <s v="N/A"/>
    <x v="0"/>
    <x v="14"/>
    <x v="0"/>
    <x v="2"/>
    <x v="0"/>
    <n v="2018"/>
    <x v="1"/>
    <n v="95"/>
    <x v="14"/>
    <x v="1"/>
    <x v="0"/>
    <x v="17"/>
    <s v="Camioneta"/>
    <x v="1"/>
    <s v="Patricio Olaya"/>
  </r>
  <r>
    <s v="Plataforma-ABE1400"/>
    <d v="1899-12-30T00:04:26"/>
    <d v="1899-12-30T00:00:00"/>
    <d v="1899-12-30T00:04:26"/>
    <n v="0.03"/>
    <n v="0"/>
    <n v="0.39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NLR-IBC3570"/>
    <d v="1899-12-30T00:22:58"/>
    <d v="1899-12-30T00:18:00"/>
    <d v="1899-12-30T00:04:58"/>
    <n v="7.12"/>
    <n v="53"/>
    <n v="18.600000000000001"/>
    <s v="Avenida Juan Tanca Marengo, Guayaquil"/>
    <x v="40"/>
    <s v="N/A"/>
    <x v="0"/>
    <x v="14"/>
    <x v="0"/>
    <x v="2"/>
    <x v="0"/>
    <n v="2018"/>
    <x v="1"/>
    <n v="95"/>
    <x v="41"/>
    <x v="1"/>
    <x v="0"/>
    <x v="9"/>
    <s v="Camion"/>
    <x v="2"/>
    <s v="Cristobal Murillo"/>
  </r>
  <r>
    <s v="Dmax-PCW6826"/>
    <d v="1899-12-30T00:05:27"/>
    <d v="1899-12-30T00:00:00"/>
    <d v="1899-12-30T00:05:27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8"/>
    <s v="Camioneta"/>
    <x v="1"/>
    <s v="Danny Salazar"/>
  </r>
  <r>
    <s v="Dmax-GSF6046"/>
    <d v="1899-12-30T01:31:53"/>
    <d v="1899-12-30T01:26:24"/>
    <d v="1899-12-30T00:05:29"/>
    <n v="66.5"/>
    <n v="125"/>
    <n v="43.43"/>
    <s v="Santa Martha"/>
    <x v="41"/>
    <s v="N/A"/>
    <x v="0"/>
    <x v="14"/>
    <x v="0"/>
    <x v="2"/>
    <x v="0"/>
    <n v="2018"/>
    <x v="1"/>
    <n v="95"/>
    <x v="42"/>
    <x v="0"/>
    <x v="0"/>
    <x v="5"/>
    <s v="Camioneta"/>
    <x v="1"/>
    <s v="Kevin Perez"/>
  </r>
  <r>
    <s v="Dmax-PCT8869"/>
    <d v="1899-12-30T00:11:03"/>
    <d v="1899-12-30T00:05:32"/>
    <d v="1899-12-30T00:05:31"/>
    <n v="1.89"/>
    <n v="44"/>
    <n v="10.25"/>
    <s v="Calle De Los Helechos 2-47, Quito"/>
    <x v="0"/>
    <s v="N/A"/>
    <x v="0"/>
    <x v="14"/>
    <x v="0"/>
    <x v="2"/>
    <x v="0"/>
    <n v="2018"/>
    <x v="0"/>
    <n v="95"/>
    <x v="0"/>
    <x v="0"/>
    <x v="0"/>
    <x v="2"/>
    <s v="Camioneta"/>
    <x v="0"/>
    <s v="Norberto Congo"/>
  </r>
  <r>
    <s v="Dmax-GSF6046"/>
    <d v="1899-12-30T01:46:04"/>
    <d v="1899-12-30T01:40:32"/>
    <d v="1899-12-30T00:05:32"/>
    <n v="73.16"/>
    <n v="114"/>
    <n v="41.38"/>
    <s v="Transversal 15 27-33, Santa Rosa"/>
    <x v="42"/>
    <s v="N/A"/>
    <x v="0"/>
    <x v="14"/>
    <x v="0"/>
    <x v="2"/>
    <x v="0"/>
    <n v="2018"/>
    <x v="1"/>
    <n v="95"/>
    <x v="43"/>
    <x v="0"/>
    <x v="0"/>
    <x v="5"/>
    <s v="Camioneta"/>
    <x v="1"/>
    <s v="Kevin Perez"/>
  </r>
  <r>
    <s v="Plataforma-ABE1400"/>
    <d v="1899-12-30T00:05:38"/>
    <d v="1899-12-30T00:00:00"/>
    <d v="1899-12-30T00:05:38"/>
    <n v="0.05"/>
    <n v="0"/>
    <n v="0.49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6826"/>
    <d v="1899-12-30T00:12:15"/>
    <d v="1899-12-30T00:06:29"/>
    <d v="1899-12-30T00:05:46"/>
    <n v="2.87"/>
    <n v="61"/>
    <n v="14.05"/>
    <s v="Avenida 40 No, Guayaquil"/>
    <x v="43"/>
    <s v="N/A"/>
    <x v="0"/>
    <x v="14"/>
    <x v="0"/>
    <x v="2"/>
    <x v="0"/>
    <n v="2018"/>
    <x v="1"/>
    <n v="95"/>
    <x v="44"/>
    <x v="1"/>
    <x v="0"/>
    <x v="8"/>
    <s v="Camioneta"/>
    <x v="1"/>
    <s v="Danny Salazar"/>
  </r>
  <r>
    <s v="Dmax-PCW6826"/>
    <d v="1899-12-30T00:05:54"/>
    <d v="1899-12-30T00:00:00"/>
    <d v="1899-12-30T00:05:54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8"/>
    <s v="Camioneta"/>
    <x v="1"/>
    <s v="Danny Salazar"/>
  </r>
  <r>
    <s v="Dmax-PCW5709"/>
    <d v="1899-12-30T00:09:11"/>
    <d v="1899-12-30T00:00:31"/>
    <d v="1899-12-30T00:06:01"/>
    <n v="0.08"/>
    <n v="3"/>
    <n v="0.53"/>
    <s v="-----"/>
    <x v="8"/>
    <s v="N/A"/>
    <x v="0"/>
    <x v="14"/>
    <x v="0"/>
    <x v="2"/>
    <x v="0"/>
    <n v="2018"/>
    <x v="1"/>
    <n v="95"/>
    <x v="9"/>
    <x v="0"/>
    <x v="0"/>
    <x v="18"/>
    <s v="Camioneta"/>
    <x v="3"/>
    <s v="Proyectos"/>
  </r>
  <r>
    <s v="Plataforma-ABE1400"/>
    <d v="1899-12-30T00:07:14"/>
    <d v="1899-12-30T00:01:00"/>
    <d v="1899-12-30T00:06:14"/>
    <n v="0.17"/>
    <n v="5"/>
    <n v="1.43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6826"/>
    <d v="1899-12-30T00:32:18"/>
    <d v="1899-12-30T00:25:58"/>
    <d v="1899-12-30T00:06:20"/>
    <n v="10.57"/>
    <n v="62"/>
    <n v="19.63"/>
    <s v="23 No, Guayaquil"/>
    <x v="44"/>
    <s v="N/A"/>
    <x v="0"/>
    <x v="14"/>
    <x v="0"/>
    <x v="2"/>
    <x v="0"/>
    <n v="2018"/>
    <x v="1"/>
    <n v="95"/>
    <x v="45"/>
    <x v="0"/>
    <x v="0"/>
    <x v="8"/>
    <s v="Camioneta"/>
    <x v="1"/>
    <s v="Danny Salazar"/>
  </r>
  <r>
    <s v="Dmax-PCW6826"/>
    <d v="1899-12-30T00:38:24"/>
    <d v="1899-12-30T00:31:50"/>
    <d v="1899-12-30T00:06:34"/>
    <n v="22.41"/>
    <n v="75"/>
    <n v="35.01"/>
    <s v="Petrillo"/>
    <x v="5"/>
    <s v="N/A"/>
    <x v="0"/>
    <x v="14"/>
    <x v="0"/>
    <x v="2"/>
    <x v="0"/>
    <n v="2018"/>
    <x v="1"/>
    <n v="95"/>
    <x v="7"/>
    <x v="0"/>
    <x v="0"/>
    <x v="8"/>
    <s v="Camioneta"/>
    <x v="1"/>
    <s v="Danny Salazar"/>
  </r>
  <r>
    <s v="Vitara-GSK6338"/>
    <d v="1899-12-30T00:20:23"/>
    <d v="1899-12-30T00:12:28"/>
    <d v="1899-12-30T00:06:34"/>
    <n v="3.33"/>
    <n v="53"/>
    <n v="9.7899999999999991"/>
    <s v="Avenida Juan Tanca Marengo, Guayaquil"/>
    <x v="45"/>
    <s v="N/A"/>
    <x v="0"/>
    <x v="14"/>
    <x v="0"/>
    <x v="2"/>
    <x v="0"/>
    <n v="2018"/>
    <x v="0"/>
    <n v="95"/>
    <x v="46"/>
    <x v="1"/>
    <x v="0"/>
    <x v="19"/>
    <s v="Automovil"/>
    <x v="3"/>
    <s v="Josue Guillen"/>
  </r>
  <r>
    <s v="Vitara-GSK6338"/>
    <d v="1899-12-30T00:36:47"/>
    <d v="1899-12-30T00:30:08"/>
    <d v="1899-12-30T00:06:39"/>
    <n v="9.9499999999999993"/>
    <n v="53"/>
    <n v="16.23"/>
    <s v="12, Guayaquil"/>
    <x v="46"/>
    <s v="N/A"/>
    <x v="0"/>
    <x v="14"/>
    <x v="0"/>
    <x v="2"/>
    <x v="0"/>
    <n v="2018"/>
    <x v="0"/>
    <n v="95"/>
    <x v="47"/>
    <x v="0"/>
    <x v="0"/>
    <x v="19"/>
    <s v="Automovil"/>
    <x v="3"/>
    <s v="Josue Guillen"/>
  </r>
  <r>
    <s v="Aveo-PCZ3313"/>
    <d v="1899-12-30T00:23:14"/>
    <d v="1899-12-30T00:16:18"/>
    <d v="1899-12-30T00:06:56"/>
    <n v="8.52"/>
    <n v="79"/>
    <n v="22"/>
    <s v="1 Peatonal 33, Guayaquil"/>
    <x v="8"/>
    <s v="N/A"/>
    <x v="0"/>
    <x v="14"/>
    <x v="0"/>
    <x v="2"/>
    <x v="0"/>
    <n v="2018"/>
    <x v="0"/>
    <n v="95"/>
    <x v="9"/>
    <x v="0"/>
    <x v="0"/>
    <x v="15"/>
    <s v="Automovil"/>
    <x v="3"/>
    <s v="Fernando Maldonado"/>
  </r>
  <r>
    <s v="Aveo-PCZ3313"/>
    <d v="1899-12-30T00:42:14"/>
    <d v="1899-12-30T00:35:13"/>
    <d v="1899-12-30T00:07:01"/>
    <n v="23.79"/>
    <n v="101"/>
    <n v="33.79"/>
    <s v="Avenida Juan Tanca Marengo, Guayaquil"/>
    <x v="47"/>
    <s v="N/A"/>
    <x v="0"/>
    <x v="14"/>
    <x v="0"/>
    <x v="2"/>
    <x v="0"/>
    <n v="2018"/>
    <x v="0"/>
    <n v="95"/>
    <x v="48"/>
    <x v="1"/>
    <x v="0"/>
    <x v="15"/>
    <s v="Automovil"/>
    <x v="3"/>
    <s v="Fernando Maldonado"/>
  </r>
  <r>
    <s v="Dmax-PCW1831"/>
    <d v="1899-12-30T00:34:45"/>
    <d v="1899-12-30T00:27:27"/>
    <d v="1899-12-30T00:07:18"/>
    <n v="20.53"/>
    <n v="68"/>
    <n v="35.44"/>
    <s v="Avenida 40 No, Guayaquil"/>
    <x v="48"/>
    <s v="N/A"/>
    <x v="0"/>
    <x v="14"/>
    <x v="0"/>
    <x v="2"/>
    <x v="0"/>
    <n v="2018"/>
    <x v="1"/>
    <n v="95"/>
    <x v="49"/>
    <x v="1"/>
    <x v="0"/>
    <x v="7"/>
    <s v="Camioneta"/>
    <x v="1"/>
    <s v="Jose Luis vargas"/>
  </r>
  <r>
    <s v="Yamaha II765J"/>
    <d v="1899-12-30T00:23:58"/>
    <d v="1899-12-30T00:16:28"/>
    <d v="1899-12-30T00:07:30"/>
    <n v="8.06"/>
    <n v="68"/>
    <n v="20.190000000000001"/>
    <s v="Vía Perimetral, Guayaquil"/>
    <x v="49"/>
    <s v="N/A"/>
    <x v="0"/>
    <x v="14"/>
    <x v="0"/>
    <x v="2"/>
    <x v="0"/>
    <n v="2018"/>
    <x v="1"/>
    <n v="95"/>
    <x v="50"/>
    <x v="0"/>
    <x v="0"/>
    <x v="20"/>
    <s v="Motocicleta"/>
    <x v="4"/>
    <s v="Byron "/>
  </r>
  <r>
    <s v="Dmax-PCW5709"/>
    <d v="1899-12-30T00:41:34"/>
    <d v="1899-12-30T00:34:00"/>
    <d v="1899-12-30T00:07:34"/>
    <n v="11.68"/>
    <n v="61"/>
    <n v="16.850000000000001"/>
    <s v="Camal, Guayaquil"/>
    <x v="8"/>
    <s v="N/A"/>
    <x v="0"/>
    <x v="14"/>
    <x v="0"/>
    <x v="2"/>
    <x v="0"/>
    <n v="2018"/>
    <x v="1"/>
    <n v="95"/>
    <x v="9"/>
    <x v="0"/>
    <x v="0"/>
    <x v="18"/>
    <s v="Camioneta"/>
    <x v="3"/>
    <s v="Proyectos"/>
  </r>
  <r>
    <s v="NLR-IBC3570"/>
    <d v="1899-12-30T00:40:11"/>
    <d v="1899-12-30T00:32:13"/>
    <d v="1899-12-30T00:07:58"/>
    <n v="17.71"/>
    <n v="62"/>
    <n v="26.44"/>
    <s v="Gustavo Ledesma, Guayaquil"/>
    <x v="5"/>
    <s v="N/A"/>
    <x v="0"/>
    <x v="14"/>
    <x v="0"/>
    <x v="2"/>
    <x v="0"/>
    <n v="2018"/>
    <x v="1"/>
    <n v="95"/>
    <x v="7"/>
    <x v="0"/>
    <x v="0"/>
    <x v="9"/>
    <s v="Camion"/>
    <x v="2"/>
    <s v="Cristobal Murillo"/>
  </r>
  <r>
    <s v="Plataforma-ABE1400"/>
    <d v="1899-12-30T00:08:05"/>
    <d v="1899-12-30T00:00:00"/>
    <d v="1899-12-30T00:08:05"/>
    <n v="0.05"/>
    <n v="0"/>
    <n v="0.4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Plataforma-ABE1400"/>
    <d v="1899-12-30T00:08:55"/>
    <d v="1899-12-30T00:00:00"/>
    <d v="1899-12-30T00:08:55"/>
    <n v="7.0000000000000007E-2"/>
    <n v="0"/>
    <n v="0.46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7500"/>
    <d v="1899-12-30T00:32:11"/>
    <d v="1899-12-30T00:22:15"/>
    <d v="1899-12-30T00:08:56"/>
    <n v="7.35"/>
    <n v="53"/>
    <n v="13.69"/>
    <s v="-----"/>
    <x v="0"/>
    <s v="N/A"/>
    <x v="0"/>
    <x v="14"/>
    <x v="0"/>
    <x v="2"/>
    <x v="0"/>
    <n v="2018"/>
    <x v="0"/>
    <n v="95"/>
    <x v="0"/>
    <x v="0"/>
    <x v="0"/>
    <x v="1"/>
    <s v="Camioneta"/>
    <x v="0"/>
    <s v="Edison Arellano"/>
  </r>
  <r>
    <s v="Dmax-PCW1831"/>
    <d v="1899-12-30T00:35:37"/>
    <d v="1899-12-30T00:26:00"/>
    <d v="1899-12-30T00:09:37"/>
    <n v="16.78"/>
    <n v="62"/>
    <n v="28.27"/>
    <s v="Avenida De Las Americas, Guayaquil"/>
    <x v="5"/>
    <s v="N/A"/>
    <x v="0"/>
    <x v="14"/>
    <x v="0"/>
    <x v="2"/>
    <x v="0"/>
    <n v="2018"/>
    <x v="1"/>
    <n v="95"/>
    <x v="7"/>
    <x v="0"/>
    <x v="0"/>
    <x v="7"/>
    <s v="Camioneta"/>
    <x v="1"/>
    <s v="Jose Luis vargas"/>
  </r>
  <r>
    <s v="Dmax-PCT8869"/>
    <d v="1899-12-30T00:31:47"/>
    <d v="1899-12-30T00:22:00"/>
    <d v="1899-12-30T00:09:47"/>
    <n v="9.0500000000000007"/>
    <n v="70"/>
    <n v="17.079999999999998"/>
    <s v="Galo Plaza Lasso, Quito"/>
    <x v="50"/>
    <s v="N/A"/>
    <x v="0"/>
    <x v="14"/>
    <x v="0"/>
    <x v="2"/>
    <x v="0"/>
    <n v="2018"/>
    <x v="0"/>
    <n v="95"/>
    <x v="51"/>
    <x v="0"/>
    <x v="0"/>
    <x v="2"/>
    <s v="Camioneta"/>
    <x v="0"/>
    <s v="Norberto Congo"/>
  </r>
  <r>
    <s v="Dmax-PCW6826"/>
    <d v="1899-12-30T00:17:04"/>
    <d v="1899-12-30T00:07:00"/>
    <d v="1899-12-30T00:10:04"/>
    <n v="2.52"/>
    <n v="61"/>
    <n v="8.84"/>
    <s v="23 No, Guayaquil"/>
    <x v="5"/>
    <s v="N/A"/>
    <x v="0"/>
    <x v="14"/>
    <x v="0"/>
    <x v="2"/>
    <x v="0"/>
    <n v="2018"/>
    <x v="1"/>
    <n v="95"/>
    <x v="7"/>
    <x v="0"/>
    <x v="0"/>
    <x v="8"/>
    <s v="Camioneta"/>
    <x v="1"/>
    <s v="Danny Salazar"/>
  </r>
  <r>
    <s v="Dmax-PCW6826"/>
    <d v="1899-12-30T00:35:25"/>
    <d v="1899-12-30T00:25:04"/>
    <d v="1899-12-30T00:10:21"/>
    <n v="12.16"/>
    <n v="62"/>
    <n v="20.6"/>
    <s v="Gonzalo Zaldumbide, Guayaquil"/>
    <x v="43"/>
    <s v="N/A"/>
    <x v="0"/>
    <x v="14"/>
    <x v="0"/>
    <x v="2"/>
    <x v="0"/>
    <n v="2018"/>
    <x v="1"/>
    <n v="95"/>
    <x v="44"/>
    <x v="0"/>
    <x v="0"/>
    <x v="8"/>
    <s v="Camioneta"/>
    <x v="1"/>
    <s v="Danny Salazar"/>
  </r>
  <r>
    <s v="Vitara-GSK6338"/>
    <d v="1899-12-30T00:34:01"/>
    <d v="1899-12-30T00:23:22"/>
    <d v="1899-12-30T00:10:39"/>
    <n v="15.36"/>
    <n v="103"/>
    <n v="27.09"/>
    <s v="Leon Febres Cordero 2-26, Eloy Alfaro"/>
    <x v="8"/>
    <s v="N/A"/>
    <x v="0"/>
    <x v="14"/>
    <x v="0"/>
    <x v="2"/>
    <x v="0"/>
    <n v="2018"/>
    <x v="0"/>
    <n v="95"/>
    <x v="9"/>
    <x v="0"/>
    <x v="0"/>
    <x v="19"/>
    <s v="Automovil"/>
    <x v="3"/>
    <s v="Josue Guillen"/>
  </r>
  <r>
    <s v="Vitara-GSK6338"/>
    <d v="1899-12-30T00:41:52"/>
    <d v="1899-12-30T00:30:34"/>
    <d v="1899-12-30T00:11:18"/>
    <n v="16.66"/>
    <n v="96"/>
    <n v="23.88"/>
    <s v="Leon Febres Cordero 2-924, Eloy Alfaro"/>
    <x v="8"/>
    <s v="N/A"/>
    <x v="0"/>
    <x v="14"/>
    <x v="0"/>
    <x v="2"/>
    <x v="0"/>
    <n v="2018"/>
    <x v="0"/>
    <n v="95"/>
    <x v="9"/>
    <x v="0"/>
    <x v="0"/>
    <x v="19"/>
    <s v="Automovil"/>
    <x v="3"/>
    <s v="Josue Guillen"/>
  </r>
  <r>
    <s v="Dmax-GSI9179"/>
    <d v="1899-12-30T00:20:57"/>
    <d v="1899-12-30T00:09:29"/>
    <d v="1899-12-30T00:11:28"/>
    <n v="3.69"/>
    <n v="87"/>
    <n v="10.56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NLR-IBC3570"/>
    <d v="1899-12-30T00:15:36"/>
    <d v="1899-12-30T00:04:00"/>
    <d v="1899-12-30T00:11:36"/>
    <n v="0.82"/>
    <n v="25"/>
    <n v="3.17"/>
    <s v="Andrés Marin García, Guayaquil"/>
    <x v="51"/>
    <s v="N/A"/>
    <x v="0"/>
    <x v="14"/>
    <x v="0"/>
    <x v="2"/>
    <x v="0"/>
    <n v="2018"/>
    <x v="1"/>
    <n v="95"/>
    <x v="52"/>
    <x v="0"/>
    <x v="0"/>
    <x v="9"/>
    <s v="Camion"/>
    <x v="2"/>
    <s v="Cristobal Murillo"/>
  </r>
  <r>
    <s v="Dmax-PCI6941"/>
    <d v="1899-12-30T00:13:57"/>
    <d v="1899-12-30T00:01:58"/>
    <d v="1899-12-30T00:11:59"/>
    <n v="0.1"/>
    <n v="9"/>
    <n v="0.43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Dmax-PCW5709"/>
    <d v="1899-12-30T00:38:08"/>
    <d v="1899-12-30T00:25:39"/>
    <d v="1899-12-30T00:12:29"/>
    <n v="9.73"/>
    <n v="61"/>
    <n v="15.3"/>
    <s v="Avenida Juan Tanca Marengo, Guayaquil"/>
    <x v="25"/>
    <s v="N/A"/>
    <x v="0"/>
    <x v="14"/>
    <x v="0"/>
    <x v="2"/>
    <x v="0"/>
    <n v="2018"/>
    <x v="1"/>
    <n v="95"/>
    <x v="26"/>
    <x v="1"/>
    <x v="0"/>
    <x v="18"/>
    <s v="Camioneta"/>
    <x v="3"/>
    <s v="Proyectos"/>
  </r>
  <r>
    <s v="NLR-IBC3570"/>
    <d v="1899-12-30T00:28:02"/>
    <d v="1899-12-30T00:13:45"/>
    <d v="1899-12-30T00:14:17"/>
    <n v="6.91"/>
    <n v="61"/>
    <n v="14.78"/>
    <s v="Avenida 40 No, Guayaquil"/>
    <x v="8"/>
    <s v="N/A"/>
    <x v="0"/>
    <x v="14"/>
    <x v="0"/>
    <x v="2"/>
    <x v="0"/>
    <n v="2018"/>
    <x v="1"/>
    <n v="95"/>
    <x v="5"/>
    <x v="1"/>
    <x v="0"/>
    <x v="9"/>
    <s v="Camion"/>
    <x v="2"/>
    <s v="Cristobal Murillo"/>
  </r>
  <r>
    <s v="Dmax-GSI9179"/>
    <d v="1899-12-30T00:19:24"/>
    <d v="1899-12-30T00:03:29"/>
    <d v="1899-12-30T00:15:55"/>
    <n v="0.24"/>
    <n v="14"/>
    <n v="0.75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Vitara-GSK6338"/>
    <d v="1899-12-30T00:42:41"/>
    <d v="1899-12-30T00:26:33"/>
    <d v="1899-12-30T00:16:08"/>
    <n v="17.440000000000001"/>
    <n v="85"/>
    <n v="24.51"/>
    <s v="Avenida Juan Tanca Marengo, Guayaquil"/>
    <x v="52"/>
    <s v="N/A"/>
    <x v="0"/>
    <x v="14"/>
    <x v="0"/>
    <x v="2"/>
    <x v="0"/>
    <n v="2018"/>
    <x v="0"/>
    <n v="95"/>
    <x v="53"/>
    <x v="1"/>
    <x v="0"/>
    <x v="19"/>
    <s v="Automovil"/>
    <x v="3"/>
    <s v="Josue Guillen"/>
  </r>
  <r>
    <s v="Vitara-GSK6338"/>
    <d v="1899-12-30T00:55:23"/>
    <d v="1899-12-30T00:35:34"/>
    <d v="1899-12-30T00:19:49"/>
    <n v="23.28"/>
    <n v="92"/>
    <n v="25.22"/>
    <s v="Avenida Juan Tanca Marengo, Guayaquil"/>
    <x v="37"/>
    <s v="N/A"/>
    <x v="0"/>
    <x v="14"/>
    <x v="0"/>
    <x v="2"/>
    <x v="0"/>
    <n v="2018"/>
    <x v="0"/>
    <n v="95"/>
    <x v="38"/>
    <x v="1"/>
    <x v="0"/>
    <x v="19"/>
    <s v="Automovil"/>
    <x v="3"/>
    <s v="Josue Guillen"/>
  </r>
  <r>
    <s v="Aveo-PCZ3313"/>
    <d v="1899-12-30T00:42:11"/>
    <d v="1899-12-30T00:21:03"/>
    <d v="1899-12-30T00:21:08"/>
    <n v="12.05"/>
    <n v="92"/>
    <n v="17.14"/>
    <s v="Camilo Ponce Enriquez, Guayaquil"/>
    <x v="8"/>
    <s v="N/A"/>
    <x v="0"/>
    <x v="14"/>
    <x v="0"/>
    <x v="2"/>
    <x v="0"/>
    <n v="2018"/>
    <x v="0"/>
    <n v="95"/>
    <x v="9"/>
    <x v="0"/>
    <x v="0"/>
    <x v="15"/>
    <s v="Automovil"/>
    <x v="3"/>
    <s v="Fernando Maldonado"/>
  </r>
  <r>
    <s v="Plataforma-ABE1400"/>
    <d v="1899-12-30T00:23:22"/>
    <d v="1899-12-30T00:00:00"/>
    <d v="1899-12-30T00:23:22"/>
    <n v="0.16"/>
    <n v="0"/>
    <n v="0.42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T8869"/>
    <d v="1899-12-30T00:31:35"/>
    <d v="1899-12-30T00:08:01"/>
    <d v="1899-12-30T00:23:34"/>
    <n v="3.4"/>
    <n v="44"/>
    <n v="6.46"/>
    <s v="Galo Plaza Lasso 2-136, Quito"/>
    <x v="0"/>
    <s v="N/A"/>
    <x v="0"/>
    <x v="14"/>
    <x v="0"/>
    <x v="2"/>
    <x v="0"/>
    <n v="2018"/>
    <x v="0"/>
    <n v="95"/>
    <x v="0"/>
    <x v="0"/>
    <x v="0"/>
    <x v="2"/>
    <s v="Camioneta"/>
    <x v="0"/>
    <s v="Norberto Congo"/>
  </r>
  <r>
    <s v="Plataforma-ABE1400"/>
    <d v="1899-12-30T00:23:51"/>
    <d v="1899-12-30T00:00:00"/>
    <d v="1899-12-30T00:23:51"/>
    <n v="0.22"/>
    <n v="0"/>
    <n v="0.56999999999999995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Plataforma-ABE1400"/>
    <d v="1899-12-30T00:24:18"/>
    <d v="1899-12-30T00:00:00"/>
    <d v="1899-12-30T00:24:18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6826"/>
    <d v="1899-12-30T01:04:39"/>
    <d v="1899-12-30T00:38:01"/>
    <d v="1899-12-30T00:26:38"/>
    <n v="27.63"/>
    <n v="85"/>
    <n v="25.65"/>
    <s v="Avenida 40 No, Guayaquil"/>
    <x v="47"/>
    <s v="N/A"/>
    <x v="0"/>
    <x v="14"/>
    <x v="0"/>
    <x v="2"/>
    <x v="0"/>
    <n v="2018"/>
    <x v="1"/>
    <n v="95"/>
    <x v="48"/>
    <x v="1"/>
    <x v="0"/>
    <x v="8"/>
    <s v="Camioneta"/>
    <x v="1"/>
    <s v="Danny Salazar"/>
  </r>
  <r>
    <s v="Dmax-PCW7500"/>
    <d v="1899-12-30T00:42:28"/>
    <d v="1899-12-30T00:13:02"/>
    <d v="1899-12-30T00:29:26"/>
    <n v="4.93"/>
    <n v="53"/>
    <n v="6.97"/>
    <s v="Avenida 10 De Agosto 30-106, Quito"/>
    <x v="0"/>
    <s v="N/A"/>
    <x v="0"/>
    <x v="14"/>
    <x v="0"/>
    <x v="2"/>
    <x v="0"/>
    <n v="2018"/>
    <x v="0"/>
    <n v="95"/>
    <x v="0"/>
    <x v="1"/>
    <x v="0"/>
    <x v="1"/>
    <s v="Camioneta"/>
    <x v="0"/>
    <s v="Edison Arellano"/>
  </r>
  <r>
    <s v="Dmax-GSF6046"/>
    <d v="1899-12-30T05:51:18"/>
    <d v="1899-12-30T05:18:48"/>
    <d v="1899-12-30T00:32:30"/>
    <n v="322.89"/>
    <n v="129"/>
    <n v="55.15"/>
    <s v="Malvas"/>
    <x v="15"/>
    <s v="N/A"/>
    <x v="0"/>
    <x v="14"/>
    <x v="0"/>
    <x v="2"/>
    <x v="0"/>
    <n v="2018"/>
    <x v="1"/>
    <n v="95"/>
    <x v="16"/>
    <x v="0"/>
    <x v="0"/>
    <x v="5"/>
    <s v="Camioneta"/>
    <x v="1"/>
    <s v="Kevin Perez"/>
  </r>
  <r>
    <s v="NLR-IBC3570"/>
    <d v="1899-12-30T00:52:14"/>
    <d v="1899-12-30T00:14:58"/>
    <d v="1899-12-30T00:37:16"/>
    <n v="3.15"/>
    <n v="25"/>
    <n v="3.61"/>
    <s v="Calle 16 Se, Guayaquil"/>
    <x v="53"/>
    <s v="N/A"/>
    <x v="0"/>
    <x v="14"/>
    <x v="0"/>
    <x v="2"/>
    <x v="0"/>
    <n v="2018"/>
    <x v="1"/>
    <n v="95"/>
    <x v="54"/>
    <x v="0"/>
    <x v="0"/>
    <x v="9"/>
    <s v="Camion"/>
    <x v="2"/>
    <s v="Cristobal Murillo"/>
  </r>
  <r>
    <s v="Dmax-GSG9568"/>
    <d v="1899-12-30T01:02:23"/>
    <d v="1899-12-30T00:20:58"/>
    <d v="1899-12-30T00:41:25"/>
    <n v="5.7"/>
    <n v="66"/>
    <n v="5.48"/>
    <s v="Avenida Juan Tanca Marengo, Guayaquil"/>
    <x v="8"/>
    <s v="N/A"/>
    <x v="0"/>
    <x v="14"/>
    <x v="0"/>
    <x v="2"/>
    <x v="0"/>
    <n v="2018"/>
    <x v="1"/>
    <n v="95"/>
    <x v="5"/>
    <x v="1"/>
    <x v="0"/>
    <x v="16"/>
    <s v="Camioneta"/>
    <x v="4"/>
    <s v="Alejandro Adrian"/>
  </r>
  <r>
    <s v="Plataforma-ABE1400"/>
    <d v="1899-12-30T00:42:35"/>
    <d v="1899-12-30T00:00:00"/>
    <d v="1899-12-30T00:42:35"/>
    <n v="0.18"/>
    <n v="0"/>
    <n v="0.25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GSF6046"/>
    <d v="1899-12-30T03:24:48"/>
    <d v="1899-12-30T02:31:33"/>
    <d v="1899-12-30T00:53:15"/>
    <n v="169.84"/>
    <n v="127"/>
    <n v="49.76"/>
    <s v="Chongon"/>
    <x v="11"/>
    <s v="N/A"/>
    <x v="0"/>
    <x v="14"/>
    <x v="0"/>
    <x v="2"/>
    <x v="0"/>
    <n v="2018"/>
    <x v="1"/>
    <n v="95"/>
    <x v="12"/>
    <x v="0"/>
    <x v="0"/>
    <x v="5"/>
    <s v="Camioneta"/>
    <x v="1"/>
    <s v="Kevin Perez"/>
  </r>
  <r>
    <s v="Plataforma-PCA4311"/>
    <d v="1899-12-30T00:57:01"/>
    <d v="1899-12-30T00:01:00"/>
    <d v="1899-12-30T00:56:01"/>
    <n v="0.24"/>
    <n v="7"/>
    <n v="0.25"/>
    <s v="Avenida 40 No, Guayaquil"/>
    <x v="5"/>
    <s v="N/A"/>
    <x v="0"/>
    <x v="14"/>
    <x v="0"/>
    <x v="2"/>
    <x v="0"/>
    <n v="2018"/>
    <x v="1"/>
    <n v="95"/>
    <x v="5"/>
    <x v="1"/>
    <x v="0"/>
    <x v="12"/>
    <s v="Plataforma"/>
    <x v="2"/>
    <s v="Cristobal Murillo"/>
  </r>
  <r>
    <s v="Plataforma-PCA4311"/>
    <d v="1899-12-30T06:32:46"/>
    <d v="1899-12-30T05:27:10"/>
    <d v="1899-12-30T01:05:36"/>
    <n v="278.61"/>
    <n v="90"/>
    <n v="42.56"/>
    <s v="Avenida 40 No, Guayaquil"/>
    <x v="5"/>
    <s v="N/A"/>
    <x v="0"/>
    <x v="14"/>
    <x v="0"/>
    <x v="2"/>
    <x v="0"/>
    <n v="2018"/>
    <x v="1"/>
    <n v="95"/>
    <x v="5"/>
    <x v="1"/>
    <x v="0"/>
    <x v="12"/>
    <s v="Plataforma"/>
    <x v="2"/>
    <s v="Cristobal Murillo"/>
  </r>
  <r>
    <s v="Dmax-GSF6029"/>
    <d v="1899-12-30T02:11:10"/>
    <d v="1899-12-30T00:51:27"/>
    <d v="1899-12-30T01:19:43"/>
    <n v="21.53"/>
    <n v="81"/>
    <n v="9.85"/>
    <s v="Avenida 40 No, Guayaquil"/>
    <x v="5"/>
    <s v="N/A"/>
    <x v="0"/>
    <x v="14"/>
    <x v="0"/>
    <x v="2"/>
    <x v="0"/>
    <n v="2018"/>
    <x v="1"/>
    <n v="95"/>
    <x v="5"/>
    <x v="1"/>
    <x v="0"/>
    <x v="4"/>
    <s v="Camioneta"/>
    <x v="1"/>
    <s v="Jacob Soriano"/>
  </r>
  <r>
    <s v="Plataforma-ABE1400"/>
    <d v="1899-12-30T02:30:47"/>
    <d v="1899-12-30T01:08:01"/>
    <d v="1899-12-30T01:22:46"/>
    <n v="37.200000000000003"/>
    <n v="70"/>
    <n v="14.8"/>
    <s v="Calle 48 So, Guayaquil"/>
    <x v="5"/>
    <s v="N/A"/>
    <x v="0"/>
    <x v="14"/>
    <x v="0"/>
    <x v="2"/>
    <x v="0"/>
    <n v="2018"/>
    <x v="1"/>
    <n v="95"/>
    <x v="7"/>
    <x v="0"/>
    <x v="0"/>
    <x v="11"/>
    <s v="Plataforma"/>
    <x v="2"/>
    <s v="Cristobal Murillo"/>
  </r>
  <r>
    <s v="Dmax-GSI9191"/>
    <d v="1899-12-30T11:00:18"/>
    <d v="1899-12-30T09:29:46"/>
    <d v="1899-12-30T01:30:32"/>
    <n v="439.87"/>
    <n v="111"/>
    <n v="39.97"/>
    <s v="Destacamento Machinaza Alto"/>
    <x v="5"/>
    <s v="N/A"/>
    <x v="0"/>
    <x v="14"/>
    <x v="0"/>
    <x v="2"/>
    <x v="0"/>
    <n v="2018"/>
    <x v="1"/>
    <n v="95"/>
    <x v="7"/>
    <x v="0"/>
    <x v="0"/>
    <x v="17"/>
    <s v="Camioneta"/>
    <x v="1"/>
    <s v="Patricio Olaya"/>
  </r>
  <r>
    <s v="Plataforma-ABE1400"/>
    <d v="1899-12-30T01:52:11"/>
    <d v="1899-12-30T00:00:00"/>
    <d v="1899-12-30T01:52:11"/>
    <n v="0.9"/>
    <n v="0"/>
    <n v="0.48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I6941"/>
    <d v="1899-12-30T03:10:39"/>
    <d v="1899-12-30T00:07:00"/>
    <d v="1899-12-30T03:03:39"/>
    <n v="1.29"/>
    <n v="14"/>
    <n v="0.41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Dmax-PCW5709"/>
    <d v="1899-12-30T00:00:00"/>
    <d v="1899-12-30T00:00:00"/>
    <d v="1899-12-30T00:00:00"/>
    <n v="0"/>
    <n v="0"/>
    <n v="0"/>
    <s v="-----"/>
    <x v="2"/>
    <s v="N/A"/>
    <x v="0"/>
    <x v="15"/>
    <x v="0"/>
    <x v="2"/>
    <x v="1"/>
    <n v="2018"/>
    <x v="1"/>
    <n v="95"/>
    <x v="2"/>
    <x v="1"/>
    <x v="1"/>
    <x v="18"/>
    <s v="Camioneta"/>
    <x v="3"/>
    <s v="Proyectos"/>
  </r>
  <r>
    <s v="Hilux-GSK6663"/>
    <d v="1899-12-30T00:00:00"/>
    <d v="1899-12-30T00:00:00"/>
    <d v="1899-12-30T00:00:00"/>
    <n v="0"/>
    <n v="0"/>
    <n v="0"/>
    <s v="-----"/>
    <x v="2"/>
    <s v="N/A"/>
    <x v="0"/>
    <x v="15"/>
    <x v="0"/>
    <x v="2"/>
    <x v="1"/>
    <n v="2018"/>
    <x v="1"/>
    <n v="95"/>
    <x v="2"/>
    <x v="1"/>
    <x v="1"/>
    <x v="14"/>
    <s v="Camioneta"/>
    <x v="2"/>
    <s v="Patricio Hidalgo"/>
  </r>
  <r>
    <s v="Dmax-GSF6013"/>
    <d v="1899-12-30T00:00:00"/>
    <d v="1899-12-30T00:00:00"/>
    <d v="1899-12-30T00:00:00"/>
    <n v="0"/>
    <n v="0"/>
    <n v="0"/>
    <s v="-----"/>
    <x v="2"/>
    <s v="N/A"/>
    <x v="0"/>
    <x v="15"/>
    <x v="0"/>
    <x v="2"/>
    <x v="1"/>
    <n v="2018"/>
    <x v="0"/>
    <n v="95"/>
    <x v="2"/>
    <x v="1"/>
    <x v="1"/>
    <x v="0"/>
    <s v="Camioneta"/>
    <x v="0"/>
    <s v="Darwin Vargas"/>
  </r>
  <r>
    <s v="Yamaha II765J"/>
    <d v="1899-12-30T04:27:06"/>
    <d v="1899-12-30T00:00:00"/>
    <d v="1899-12-30T00:00:00"/>
    <n v="0"/>
    <n v="0"/>
    <n v="0"/>
    <s v="-----"/>
    <x v="2"/>
    <s v="N/A"/>
    <x v="0"/>
    <x v="15"/>
    <x v="0"/>
    <x v="2"/>
    <x v="1"/>
    <n v="2018"/>
    <x v="1"/>
    <n v="95"/>
    <x v="2"/>
    <x v="1"/>
    <x v="1"/>
    <x v="20"/>
    <s v="Motocicleta"/>
    <x v="4"/>
    <s v="Byron "/>
  </r>
  <r>
    <s v="Yamaha II765J"/>
    <d v="1899-12-30T00:35:53"/>
    <d v="1899-12-30T00:15:27"/>
    <d v="1899-12-30T00:00:00"/>
    <n v="8.85"/>
    <n v="62"/>
    <n v="14.8"/>
    <s v="-----"/>
    <x v="23"/>
    <s v="N/A"/>
    <x v="0"/>
    <x v="15"/>
    <x v="0"/>
    <x v="2"/>
    <x v="1"/>
    <n v="2018"/>
    <x v="1"/>
    <n v="95"/>
    <x v="24"/>
    <x v="0"/>
    <x v="0"/>
    <x v="20"/>
    <s v="Motocicleta"/>
    <x v="4"/>
    <s v="Byron "/>
  </r>
  <r>
    <s v="Dmax-GSG9568"/>
    <d v="1899-12-30T00:08:47"/>
    <d v="1899-12-30T00:08:47"/>
    <d v="1899-12-30T00:00:00"/>
    <n v="0.04"/>
    <n v="5"/>
    <n v="0.25"/>
    <s v="Avenida Juan Tanca Marengo, Guayaquil"/>
    <x v="8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Yamaha II765J"/>
    <d v="1899-12-30T00:04:32"/>
    <d v="1899-12-30T00:04:32"/>
    <d v="1899-12-30T00:00:00"/>
    <n v="1.29"/>
    <n v="38"/>
    <n v="17.05"/>
    <s v="Calle 23C, Guayaquil"/>
    <x v="5"/>
    <s v="N/A"/>
    <x v="0"/>
    <x v="15"/>
    <x v="0"/>
    <x v="2"/>
    <x v="1"/>
    <n v="2018"/>
    <x v="1"/>
    <n v="95"/>
    <x v="7"/>
    <x v="0"/>
    <x v="0"/>
    <x v="20"/>
    <s v="Motocicleta"/>
    <x v="4"/>
    <s v="Byron "/>
  </r>
  <r>
    <s v="Yamaha II765J"/>
    <d v="1899-12-30T00:02:39"/>
    <d v="1899-12-30T00:02:39"/>
    <d v="1899-12-30T00:00:00"/>
    <n v="0.48"/>
    <n v="16"/>
    <n v="10.77"/>
    <s v="Calle 24, Guayaquil"/>
    <x v="24"/>
    <s v="N/A"/>
    <x v="0"/>
    <x v="15"/>
    <x v="0"/>
    <x v="2"/>
    <x v="1"/>
    <n v="2018"/>
    <x v="1"/>
    <n v="95"/>
    <x v="25"/>
    <x v="0"/>
    <x v="0"/>
    <x v="20"/>
    <s v="Motocicleta"/>
    <x v="4"/>
    <s v="Byron "/>
  </r>
  <r>
    <s v="Yamaha II765J"/>
    <d v="1899-12-30T00:03:53"/>
    <d v="1899-12-30T00:03:53"/>
    <d v="1899-12-30T00:00:00"/>
    <n v="1.8"/>
    <n v="59"/>
    <n v="27.85"/>
    <s v="Camilo Ponce Enriquez, Guayaquil"/>
    <x v="24"/>
    <s v="N/A"/>
    <x v="0"/>
    <x v="15"/>
    <x v="0"/>
    <x v="2"/>
    <x v="1"/>
    <n v="2018"/>
    <x v="1"/>
    <n v="95"/>
    <x v="25"/>
    <x v="1"/>
    <x v="0"/>
    <x v="20"/>
    <s v="Motocicleta"/>
    <x v="4"/>
    <s v="Byron "/>
  </r>
  <r>
    <s v="Yamaha II765J"/>
    <d v="1899-12-30T00:14:18"/>
    <d v="1899-12-30T00:14:18"/>
    <d v="1899-12-30T00:00:00"/>
    <n v="8.09"/>
    <n v="64"/>
    <n v="33.94"/>
    <s v="Avenida Juan Tanca Marengo, Guayaquil"/>
    <x v="35"/>
    <s v="N/A"/>
    <x v="0"/>
    <x v="15"/>
    <x v="0"/>
    <x v="2"/>
    <x v="1"/>
    <n v="2018"/>
    <x v="1"/>
    <n v="95"/>
    <x v="36"/>
    <x v="1"/>
    <x v="0"/>
    <x v="20"/>
    <s v="Motocicleta"/>
    <x v="4"/>
    <s v="Byron "/>
  </r>
  <r>
    <s v="Dmax-GSF6046"/>
    <d v="1899-12-30T00:00:54"/>
    <d v="1899-12-30T00:00:54"/>
    <d v="1899-12-30T00:00:00"/>
    <n v="0.1"/>
    <n v="14"/>
    <n v="6.39"/>
    <s v="Avenida 40 No, Guayaquil"/>
    <x v="5"/>
    <s v="N/A"/>
    <x v="0"/>
    <x v="15"/>
    <x v="0"/>
    <x v="2"/>
    <x v="1"/>
    <n v="2018"/>
    <x v="1"/>
    <n v="95"/>
    <x v="5"/>
    <x v="1"/>
    <x v="0"/>
    <x v="5"/>
    <s v="Camioneta"/>
    <x v="1"/>
    <s v="Kevin Perez"/>
  </r>
  <r>
    <s v="Honda HW228P"/>
    <d v="1899-12-30T00:45:49"/>
    <d v="1899-12-30T00:45:49"/>
    <d v="1899-12-30T00:00:00"/>
    <n v="40.369999999999997"/>
    <n v="83"/>
    <n v="52.86"/>
    <s v="E35, Pifo"/>
    <x v="54"/>
    <s v="N/A"/>
    <x v="0"/>
    <x v="15"/>
    <x v="0"/>
    <x v="2"/>
    <x v="1"/>
    <n v="2018"/>
    <x v="0"/>
    <n v="95"/>
    <x v="55"/>
    <x v="0"/>
    <x v="0"/>
    <x v="3"/>
    <s v="Motocicleta"/>
    <x v="0"/>
    <s v="Quito"/>
  </r>
  <r>
    <s v="Yamaha II765J"/>
    <d v="1899-12-30T00:04:10"/>
    <d v="1899-12-30T00:04:10"/>
    <d v="1899-12-30T00:00:00"/>
    <n v="1.17"/>
    <n v="25"/>
    <n v="16.809999999999999"/>
    <s v="Avenida 38E, Guayaquil"/>
    <x v="55"/>
    <s v="N/A"/>
    <x v="0"/>
    <x v="15"/>
    <x v="0"/>
    <x v="2"/>
    <x v="1"/>
    <n v="2018"/>
    <x v="1"/>
    <n v="95"/>
    <x v="56"/>
    <x v="0"/>
    <x v="0"/>
    <x v="20"/>
    <s v="Motocicleta"/>
    <x v="4"/>
    <s v="Byron "/>
  </r>
  <r>
    <s v="Yamaha II765J"/>
    <d v="1899-12-30T00:03:12"/>
    <d v="1899-12-30T00:03:12"/>
    <d v="1899-12-30T00:00:00"/>
    <n v="1.4"/>
    <n v="51"/>
    <n v="26.32"/>
    <s v="Avenida Juan Tanca Marengo, Guayaquil"/>
    <x v="8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Yamaha II765J"/>
    <d v="1899-12-30T00:09:11"/>
    <d v="1899-12-30T00:09:11"/>
    <d v="1899-12-30T00:00:00"/>
    <n v="2.4300000000000002"/>
    <n v="38"/>
    <n v="15.91"/>
    <s v="Avenida Juan Tanca Marengo, Guayaquil"/>
    <x v="56"/>
    <s v="N/A"/>
    <x v="0"/>
    <x v="15"/>
    <x v="0"/>
    <x v="2"/>
    <x v="1"/>
    <n v="2018"/>
    <x v="1"/>
    <n v="95"/>
    <x v="57"/>
    <x v="1"/>
    <x v="0"/>
    <x v="20"/>
    <s v="Motocicleta"/>
    <x v="4"/>
    <s v="Byron "/>
  </r>
  <r>
    <s v="Honda HW228P"/>
    <d v="1899-12-30T00:01:48"/>
    <d v="1899-12-30T00:01:48"/>
    <d v="1899-12-30T00:00:00"/>
    <n v="0.51"/>
    <n v="35"/>
    <n v="16.84"/>
    <s v="Avenida 6 De Diciembre 2-187, Quito"/>
    <x v="57"/>
    <s v="N/A"/>
    <x v="0"/>
    <x v="15"/>
    <x v="0"/>
    <x v="2"/>
    <x v="1"/>
    <n v="2018"/>
    <x v="0"/>
    <n v="95"/>
    <x v="58"/>
    <x v="0"/>
    <x v="0"/>
    <x v="3"/>
    <s v="Motocicleta"/>
    <x v="0"/>
    <s v="Quito"/>
  </r>
  <r>
    <s v="Yamaha II765J"/>
    <d v="1899-12-30T00:07:50"/>
    <d v="1899-12-30T00:07:50"/>
    <d v="1899-12-30T00:00:00"/>
    <n v="3.66"/>
    <n v="57"/>
    <n v="28"/>
    <s v="Avenida Juan Tanca Marengo, Guayaquil"/>
    <x v="24"/>
    <s v="N/A"/>
    <x v="0"/>
    <x v="15"/>
    <x v="0"/>
    <x v="2"/>
    <x v="1"/>
    <n v="2018"/>
    <x v="1"/>
    <n v="95"/>
    <x v="25"/>
    <x v="1"/>
    <x v="0"/>
    <x v="20"/>
    <s v="Motocicleta"/>
    <x v="4"/>
    <s v="Byron "/>
  </r>
  <r>
    <s v="Honda HW228P"/>
    <d v="1899-12-30T00:01:17"/>
    <d v="1899-12-30T00:01:09"/>
    <d v="1899-12-30T00:00:00"/>
    <n v="0.24"/>
    <n v="38"/>
    <n v="11.34"/>
    <s v="Avenida 6 De Diciembre 2-172, Quito"/>
    <x v="58"/>
    <s v="N/A"/>
    <x v="0"/>
    <x v="15"/>
    <x v="0"/>
    <x v="2"/>
    <x v="1"/>
    <n v="2018"/>
    <x v="0"/>
    <n v="95"/>
    <x v="59"/>
    <x v="0"/>
    <x v="0"/>
    <x v="3"/>
    <s v="Motocicleta"/>
    <x v="0"/>
    <s v="Quito"/>
  </r>
  <r>
    <s v="Yamaha II765J"/>
    <d v="1899-12-30T00:03:47"/>
    <d v="1899-12-30T00:03:47"/>
    <d v="1899-12-30T00:00:00"/>
    <n v="0.63"/>
    <n v="18"/>
    <n v="9.98"/>
    <s v="Camilo Ponce Enriquez, Guayaquil"/>
    <x v="59"/>
    <s v="N/A"/>
    <x v="0"/>
    <x v="15"/>
    <x v="0"/>
    <x v="2"/>
    <x v="1"/>
    <n v="2018"/>
    <x v="1"/>
    <n v="95"/>
    <x v="60"/>
    <x v="0"/>
    <x v="0"/>
    <x v="20"/>
    <s v="Motocicleta"/>
    <x v="4"/>
    <s v="Byron "/>
  </r>
  <r>
    <s v="Yamaha II765J"/>
    <d v="1899-12-30T00:01:24"/>
    <d v="1899-12-30T00:01:24"/>
    <d v="1899-12-30T00:00:00"/>
    <n v="0.59"/>
    <n v="38"/>
    <n v="25.24"/>
    <s v="Avenida 41 No, Guayaquil"/>
    <x v="21"/>
    <s v="N/A"/>
    <x v="0"/>
    <x v="15"/>
    <x v="0"/>
    <x v="2"/>
    <x v="1"/>
    <n v="2018"/>
    <x v="1"/>
    <n v="95"/>
    <x v="22"/>
    <x v="0"/>
    <x v="0"/>
    <x v="20"/>
    <s v="Motocicleta"/>
    <x v="4"/>
    <s v="Byron "/>
  </r>
  <r>
    <s v="Yamaha II765J"/>
    <d v="1899-12-30T00:11:23"/>
    <d v="1899-12-30T00:11:23"/>
    <d v="1899-12-30T00:00:00"/>
    <n v="5.46"/>
    <n v="66"/>
    <n v="28.77"/>
    <s v="Avenida 39 No, Guayaquil"/>
    <x v="49"/>
    <s v="N/A"/>
    <x v="0"/>
    <x v="15"/>
    <x v="0"/>
    <x v="2"/>
    <x v="1"/>
    <n v="2018"/>
    <x v="1"/>
    <n v="95"/>
    <x v="50"/>
    <x v="0"/>
    <x v="0"/>
    <x v="20"/>
    <s v="Motocicleta"/>
    <x v="4"/>
    <s v="Byron "/>
  </r>
  <r>
    <s v="Honda HW228P"/>
    <d v="1899-12-30T00:03:21"/>
    <d v="1899-12-30T00:03:21"/>
    <d v="1899-12-30T00:00:00"/>
    <n v="1.62"/>
    <n v="46"/>
    <n v="29.07"/>
    <s v="Juan Vallauri 284-429, Quito"/>
    <x v="60"/>
    <s v="N/A"/>
    <x v="0"/>
    <x v="15"/>
    <x v="0"/>
    <x v="2"/>
    <x v="1"/>
    <n v="2018"/>
    <x v="0"/>
    <n v="95"/>
    <x v="61"/>
    <x v="0"/>
    <x v="0"/>
    <x v="3"/>
    <s v="Motocicleta"/>
    <x v="0"/>
    <s v="Quito"/>
  </r>
  <r>
    <s v="Honda HW228P"/>
    <d v="1899-12-30T02:06:26"/>
    <d v="1899-12-30T02:03:56"/>
    <d v="1899-12-30T00:00:00"/>
    <n v="4.83"/>
    <n v="55"/>
    <n v="2.29"/>
    <s v="O 3M, Quito"/>
    <x v="61"/>
    <s v="N/A"/>
    <x v="0"/>
    <x v="15"/>
    <x v="0"/>
    <x v="2"/>
    <x v="1"/>
    <n v="2018"/>
    <x v="0"/>
    <n v="95"/>
    <x v="62"/>
    <x v="0"/>
    <x v="0"/>
    <x v="3"/>
    <s v="Motocicleta"/>
    <x v="0"/>
    <s v="Quito"/>
  </r>
  <r>
    <s v="Dmax-GSI9179"/>
    <d v="1899-12-30T00:00:49"/>
    <d v="1899-12-30T00:00:49"/>
    <d v="1899-12-30T00:00:00"/>
    <n v="0.02"/>
    <n v="5"/>
    <n v="1.22"/>
    <s v="Avenida 40 No, Guayaquil"/>
    <x v="5"/>
    <s v="N/A"/>
    <x v="0"/>
    <x v="15"/>
    <x v="0"/>
    <x v="2"/>
    <x v="1"/>
    <n v="2018"/>
    <x v="1"/>
    <n v="95"/>
    <x v="5"/>
    <x v="1"/>
    <x v="0"/>
    <x v="6"/>
    <s v="Camioneta"/>
    <x v="1"/>
    <s v="Deibi Banguera"/>
  </r>
  <r>
    <s v="Yamaha II765J"/>
    <d v="1899-12-30T00:00:33"/>
    <d v="1899-12-30T00:00:30"/>
    <d v="1899-12-30T00:00:03"/>
    <n v="0.14000000000000001"/>
    <n v="9"/>
    <n v="15.23"/>
    <s v="Benjamin Carrión, Guayaquil"/>
    <x v="56"/>
    <s v="N/A"/>
    <x v="0"/>
    <x v="15"/>
    <x v="0"/>
    <x v="2"/>
    <x v="1"/>
    <n v="2018"/>
    <x v="1"/>
    <n v="95"/>
    <x v="57"/>
    <x v="1"/>
    <x v="0"/>
    <x v="20"/>
    <s v="Motocicleta"/>
    <x v="4"/>
    <s v="Byron "/>
  </r>
  <r>
    <s v="Frontier-HCN0517"/>
    <d v="1899-12-30T01:06:36"/>
    <d v="1899-12-30T01:06:30"/>
    <d v="1899-12-30T00:00:06"/>
    <n v="67.75"/>
    <n v="120"/>
    <n v="61.04"/>
    <s v="E25, San Carlos"/>
    <x v="11"/>
    <s v="N/A"/>
    <x v="0"/>
    <x v="15"/>
    <x v="0"/>
    <x v="2"/>
    <x v="1"/>
    <n v="2018"/>
    <x v="1"/>
    <n v="95"/>
    <x v="12"/>
    <x v="0"/>
    <x v="0"/>
    <x v="21"/>
    <s v="Camioneta"/>
    <x v="1"/>
    <s v="Marcelo Murillo"/>
  </r>
  <r>
    <s v="Honda HW228P"/>
    <d v="1899-12-30T00:00:37"/>
    <d v="1899-12-30T00:00:28"/>
    <d v="1899-12-30T00:00:09"/>
    <n v="0.15"/>
    <n v="7"/>
    <n v="14.58"/>
    <s v="Avenida 6 De Diciembre 2-114, Quito"/>
    <x v="62"/>
    <s v="N/A"/>
    <x v="0"/>
    <x v="15"/>
    <x v="0"/>
    <x v="2"/>
    <x v="1"/>
    <n v="2018"/>
    <x v="0"/>
    <n v="95"/>
    <x v="63"/>
    <x v="0"/>
    <x v="0"/>
    <x v="3"/>
    <s v="Motocicleta"/>
    <x v="0"/>
    <s v="Quito"/>
  </r>
  <r>
    <s v="Dmax-PCI6941"/>
    <d v="1899-12-30T00:00:09"/>
    <d v="1899-12-30T00:00:00"/>
    <d v="1899-12-30T00:00:09"/>
    <n v="0"/>
    <n v="0"/>
    <n v="0.13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Yamaha II765J"/>
    <d v="1899-12-30T00:00:10"/>
    <d v="1899-12-30T00:00:00"/>
    <d v="1899-12-30T00:00:10"/>
    <n v="0"/>
    <n v="0"/>
    <n v="0.8"/>
    <s v="Avenida 41 No, Guayaquil"/>
    <x v="59"/>
    <s v="N/A"/>
    <x v="0"/>
    <x v="15"/>
    <x v="0"/>
    <x v="2"/>
    <x v="1"/>
    <n v="2018"/>
    <x v="1"/>
    <n v="95"/>
    <x v="60"/>
    <x v="1"/>
    <x v="0"/>
    <x v="20"/>
    <s v="Motocicleta"/>
    <x v="4"/>
    <s v="Byron "/>
  </r>
  <r>
    <s v="Frontier-HCN0517"/>
    <d v="1899-12-30T00:57:59"/>
    <d v="1899-12-30T00:57:48"/>
    <d v="1899-12-30T00:00:11"/>
    <n v="15.53"/>
    <n v="72"/>
    <n v="16.07"/>
    <s v="E25, Camilo Ponce Enríquez"/>
    <x v="63"/>
    <s v="N/A"/>
    <x v="0"/>
    <x v="15"/>
    <x v="0"/>
    <x v="2"/>
    <x v="1"/>
    <n v="2018"/>
    <x v="1"/>
    <n v="95"/>
    <x v="64"/>
    <x v="0"/>
    <x v="0"/>
    <x v="21"/>
    <s v="Camioneta"/>
    <x v="1"/>
    <s v="Marcelo Murillo"/>
  </r>
  <r>
    <s v="Plataforma-ABE1400"/>
    <d v="1899-12-30T00:00:19"/>
    <d v="1899-12-30T00:00:00"/>
    <d v="1899-12-30T00:00:19"/>
    <n v="0"/>
    <n v="0"/>
    <n v="0.02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Dmax-PCI6941"/>
    <d v="1899-12-30T00:00:20"/>
    <d v="1899-12-30T00:00:00"/>
    <d v="1899-12-30T00:00:20"/>
    <n v="0"/>
    <n v="0"/>
    <n v="0.19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Vitara-GSK6338"/>
    <d v="1899-12-30T00:00:22"/>
    <d v="1899-12-30T00:00:00"/>
    <d v="1899-12-30T00:00:22"/>
    <n v="0"/>
    <n v="0"/>
    <n v="0"/>
    <s v="Avenida Juan Tanca Marengo, Guayaquil"/>
    <x v="8"/>
    <s v="N/A"/>
    <x v="0"/>
    <x v="15"/>
    <x v="0"/>
    <x v="2"/>
    <x v="1"/>
    <n v="2018"/>
    <x v="0"/>
    <n v="95"/>
    <x v="5"/>
    <x v="1"/>
    <x v="0"/>
    <x v="19"/>
    <s v="Automovil"/>
    <x v="3"/>
    <s v="Josue Guillen"/>
  </r>
  <r>
    <s v="Yamaha II765J"/>
    <d v="1899-12-30T00:14:50"/>
    <d v="1899-12-30T00:14:27"/>
    <d v="1899-12-30T00:00:23"/>
    <n v="7.72"/>
    <n v="59"/>
    <n v="31.21"/>
    <s v="Camilo Ponce Enriquez, Guayaquil"/>
    <x v="49"/>
    <s v="N/A"/>
    <x v="0"/>
    <x v="15"/>
    <x v="0"/>
    <x v="2"/>
    <x v="1"/>
    <n v="2018"/>
    <x v="1"/>
    <n v="95"/>
    <x v="50"/>
    <x v="0"/>
    <x v="0"/>
    <x v="20"/>
    <s v="Motocicleta"/>
    <x v="4"/>
    <s v="Byron "/>
  </r>
  <r>
    <s v="Vitara-GSK6338"/>
    <d v="1899-12-30T00:00:23"/>
    <d v="1899-12-30T00:00:00"/>
    <d v="1899-12-30T00:00:23"/>
    <n v="0"/>
    <n v="0"/>
    <n v="0"/>
    <s v="Garcia Moreno, Guayaquil"/>
    <x v="64"/>
    <s v="N/A"/>
    <x v="0"/>
    <x v="15"/>
    <x v="0"/>
    <x v="2"/>
    <x v="1"/>
    <n v="2018"/>
    <x v="0"/>
    <n v="95"/>
    <x v="65"/>
    <x v="1"/>
    <x v="0"/>
    <x v="19"/>
    <s v="Automovil"/>
    <x v="3"/>
    <s v="Josue Guillen"/>
  </r>
  <r>
    <s v="Yamaha II765J"/>
    <d v="1899-12-30T00:00:26"/>
    <d v="1899-12-30T00:00:00"/>
    <d v="1899-12-30T00:00:26"/>
    <n v="0"/>
    <n v="0"/>
    <n v="0"/>
    <s v="Carlos Julio Arosemena, Guayaquil"/>
    <x v="49"/>
    <s v="N/A"/>
    <x v="0"/>
    <x v="15"/>
    <x v="0"/>
    <x v="2"/>
    <x v="1"/>
    <n v="2018"/>
    <x v="1"/>
    <n v="95"/>
    <x v="50"/>
    <x v="1"/>
    <x v="0"/>
    <x v="20"/>
    <s v="Motocicleta"/>
    <x v="4"/>
    <s v="Byron "/>
  </r>
  <r>
    <s v="Vitara-GSK6338"/>
    <d v="1899-12-30T00:00:27"/>
    <d v="1899-12-30T00:00:00"/>
    <d v="1899-12-30T00:00:27"/>
    <n v="0"/>
    <n v="0"/>
    <n v="0"/>
    <s v="Garcia Moreno, Guayaquil"/>
    <x v="64"/>
    <s v="N/A"/>
    <x v="0"/>
    <x v="15"/>
    <x v="0"/>
    <x v="2"/>
    <x v="1"/>
    <n v="2018"/>
    <x v="0"/>
    <n v="95"/>
    <x v="65"/>
    <x v="1"/>
    <x v="0"/>
    <x v="19"/>
    <s v="Automovil"/>
    <x v="3"/>
    <s v="Josue Guillen"/>
  </r>
  <r>
    <s v="Honda HW228P"/>
    <d v="1899-12-30T00:52:02"/>
    <d v="1899-12-30T00:51:33"/>
    <d v="1899-12-30T00:00:29"/>
    <n v="43.29"/>
    <n v="79"/>
    <n v="49.92"/>
    <s v="Avenida 10 De Agosto 30-106, Quito"/>
    <x v="65"/>
    <s v="N/A"/>
    <x v="0"/>
    <x v="15"/>
    <x v="0"/>
    <x v="2"/>
    <x v="1"/>
    <n v="2018"/>
    <x v="0"/>
    <n v="95"/>
    <x v="66"/>
    <x v="0"/>
    <x v="0"/>
    <x v="3"/>
    <s v="Motocicleta"/>
    <x v="0"/>
    <s v="Quito"/>
  </r>
  <r>
    <s v="Yamaha II765J"/>
    <d v="1899-12-30T00:17:08"/>
    <d v="1899-12-30T00:16:38"/>
    <d v="1899-12-30T00:00:30"/>
    <n v="9.44"/>
    <n v="66"/>
    <n v="33.07"/>
    <s v="Benjamin Carrión, Guayaquil"/>
    <x v="55"/>
    <s v="N/A"/>
    <x v="0"/>
    <x v="15"/>
    <x v="0"/>
    <x v="2"/>
    <x v="1"/>
    <n v="2018"/>
    <x v="1"/>
    <n v="95"/>
    <x v="56"/>
    <x v="0"/>
    <x v="0"/>
    <x v="20"/>
    <s v="Motocicleta"/>
    <x v="4"/>
    <s v="Byron "/>
  </r>
  <r>
    <s v="Yamaha II765J"/>
    <d v="1899-12-30T00:15:27"/>
    <d v="1899-12-30T00:14:57"/>
    <d v="1899-12-30T00:00:30"/>
    <n v="7.71"/>
    <n v="61"/>
    <n v="29.94"/>
    <s v="Calle 24A, Guayaquil"/>
    <x v="8"/>
    <s v="N/A"/>
    <x v="0"/>
    <x v="15"/>
    <x v="0"/>
    <x v="2"/>
    <x v="1"/>
    <n v="2018"/>
    <x v="1"/>
    <n v="95"/>
    <x v="9"/>
    <x v="0"/>
    <x v="0"/>
    <x v="20"/>
    <s v="Motocicleta"/>
    <x v="4"/>
    <s v="Byron "/>
  </r>
  <r>
    <s v="Vitara-GSK6338"/>
    <d v="1899-12-30T00:01:20"/>
    <d v="1899-12-30T00:00:50"/>
    <d v="1899-12-30T00:00:30"/>
    <n v="0.02"/>
    <n v="11"/>
    <n v="1.08"/>
    <s v="Garcia Moreno, Guayaquil"/>
    <x v="64"/>
    <s v="N/A"/>
    <x v="0"/>
    <x v="15"/>
    <x v="0"/>
    <x v="2"/>
    <x v="1"/>
    <n v="2018"/>
    <x v="0"/>
    <n v="95"/>
    <x v="65"/>
    <x v="1"/>
    <x v="0"/>
    <x v="19"/>
    <s v="Automovil"/>
    <x v="3"/>
    <s v="Josue Guillen"/>
  </r>
  <r>
    <s v="Aveo-PCZ3313"/>
    <d v="1899-12-30T00:08:18"/>
    <d v="1899-12-30T00:07:47"/>
    <d v="1899-12-30T00:00:31"/>
    <n v="3.18"/>
    <n v="46"/>
    <n v="22.98"/>
    <s v="Circunvalación, Guayaquil"/>
    <x v="66"/>
    <s v="N/A"/>
    <x v="0"/>
    <x v="15"/>
    <x v="0"/>
    <x v="2"/>
    <x v="1"/>
    <n v="2018"/>
    <x v="0"/>
    <n v="95"/>
    <x v="67"/>
    <x v="0"/>
    <x v="0"/>
    <x v="15"/>
    <s v="Automovil"/>
    <x v="3"/>
    <s v="Fernando Maldonado"/>
  </r>
  <r>
    <s v="Dmax-PCT8869"/>
    <d v="1899-12-30T00:00:38"/>
    <d v="1899-12-30T00:00:00"/>
    <d v="1899-12-30T00:00:38"/>
    <n v="0"/>
    <n v="0"/>
    <n v="0"/>
    <s v="Avenida 10 De Agosto 2-129, Quito"/>
    <x v="67"/>
    <s v="N/A"/>
    <x v="0"/>
    <x v="15"/>
    <x v="0"/>
    <x v="2"/>
    <x v="1"/>
    <n v="2018"/>
    <x v="0"/>
    <n v="95"/>
    <x v="68"/>
    <x v="1"/>
    <x v="0"/>
    <x v="2"/>
    <s v="Camioneta"/>
    <x v="0"/>
    <s v="Norberto Congo"/>
  </r>
  <r>
    <s v="Frontier-HCN0517"/>
    <d v="1899-12-30T00:00:39"/>
    <d v="1899-12-30T00:00:00"/>
    <d v="1899-12-30T00:00:39"/>
    <n v="0.02"/>
    <n v="0"/>
    <n v="1.62"/>
    <s v="E25, Camilo Ponce Enríquez"/>
    <x v="11"/>
    <s v="N/A"/>
    <x v="0"/>
    <x v="15"/>
    <x v="0"/>
    <x v="2"/>
    <x v="1"/>
    <n v="2018"/>
    <x v="1"/>
    <n v="95"/>
    <x v="12"/>
    <x v="1"/>
    <x v="0"/>
    <x v="21"/>
    <s v="Camioneta"/>
    <x v="1"/>
    <s v="Marcelo Murillo"/>
  </r>
  <r>
    <s v="Aveo-PCZ3313"/>
    <d v="1899-12-30T00:10:50"/>
    <d v="1899-12-30T00:10:01"/>
    <d v="1899-12-30T00:00:49"/>
    <n v="3.74"/>
    <n v="50"/>
    <n v="20.74"/>
    <s v="Calle 16A, Guayaquil"/>
    <x v="68"/>
    <s v="N/A"/>
    <x v="0"/>
    <x v="15"/>
    <x v="0"/>
    <x v="2"/>
    <x v="1"/>
    <n v="2018"/>
    <x v="0"/>
    <n v="95"/>
    <x v="69"/>
    <x v="0"/>
    <x v="0"/>
    <x v="15"/>
    <s v="Automovil"/>
    <x v="3"/>
    <s v="Fernando Maldonado"/>
  </r>
  <r>
    <s v="Vitara-GSK6338"/>
    <d v="1899-12-30T00:03:28"/>
    <d v="1899-12-30T00:02:30"/>
    <d v="1899-12-30T00:00:58"/>
    <n v="0.75"/>
    <n v="51"/>
    <n v="12.94"/>
    <s v="Avenida Agustín Freire Icaza, Guayaquil"/>
    <x v="69"/>
    <s v="N/A"/>
    <x v="0"/>
    <x v="15"/>
    <x v="0"/>
    <x v="2"/>
    <x v="1"/>
    <n v="2018"/>
    <x v="0"/>
    <n v="95"/>
    <x v="70"/>
    <x v="0"/>
    <x v="0"/>
    <x v="19"/>
    <s v="Automovil"/>
    <x v="3"/>
    <s v="Josue Guillen"/>
  </r>
  <r>
    <s v="Honda HW228P"/>
    <d v="1899-12-30T00:05:48"/>
    <d v="1899-12-30T00:04:42"/>
    <d v="1899-12-30T00:00:58"/>
    <n v="2.44"/>
    <n v="50"/>
    <n v="25.28"/>
    <s v="Avenida 10 De Agosto 2-266, Quito"/>
    <x v="70"/>
    <s v="N/A"/>
    <x v="0"/>
    <x v="15"/>
    <x v="0"/>
    <x v="2"/>
    <x v="1"/>
    <n v="2018"/>
    <x v="0"/>
    <n v="95"/>
    <x v="71"/>
    <x v="0"/>
    <x v="0"/>
    <x v="3"/>
    <s v="Motocicleta"/>
    <x v="0"/>
    <s v="Quito"/>
  </r>
  <r>
    <s v="Yamaha II765J"/>
    <d v="1899-12-30T00:09:39"/>
    <d v="1899-12-30T00:08:39"/>
    <d v="1899-12-30T00:01:00"/>
    <n v="4.32"/>
    <n v="62"/>
    <n v="26.86"/>
    <s v="Avenida 40 No, Guayaquil"/>
    <x v="71"/>
    <s v="N/A"/>
    <x v="0"/>
    <x v="15"/>
    <x v="0"/>
    <x v="2"/>
    <x v="1"/>
    <n v="2018"/>
    <x v="1"/>
    <n v="95"/>
    <x v="72"/>
    <x v="1"/>
    <x v="0"/>
    <x v="20"/>
    <s v="Motocicleta"/>
    <x v="4"/>
    <s v="Byron "/>
  </r>
  <r>
    <s v="Yamaha II765J"/>
    <d v="1899-12-30T00:12:46"/>
    <d v="1899-12-30T00:11:46"/>
    <d v="1899-12-30T00:01:00"/>
    <n v="5.47"/>
    <n v="64"/>
    <n v="25.69"/>
    <s v="Carlos Julio Arosemena, Guayaquil"/>
    <x v="8"/>
    <s v="N/A"/>
    <x v="0"/>
    <x v="15"/>
    <x v="0"/>
    <x v="2"/>
    <x v="1"/>
    <n v="2018"/>
    <x v="1"/>
    <n v="95"/>
    <x v="9"/>
    <x v="0"/>
    <x v="0"/>
    <x v="20"/>
    <s v="Motocicleta"/>
    <x v="4"/>
    <s v="Byron "/>
  </r>
  <r>
    <s v="Yamaha II765J"/>
    <d v="1899-12-30T00:10:41"/>
    <d v="1899-12-30T00:09:41"/>
    <d v="1899-12-30T00:01:00"/>
    <n v="3.72"/>
    <n v="57"/>
    <n v="20.9"/>
    <s v="Calle 24A, Guayaquil"/>
    <x v="5"/>
    <s v="N/A"/>
    <x v="0"/>
    <x v="15"/>
    <x v="0"/>
    <x v="2"/>
    <x v="1"/>
    <n v="2018"/>
    <x v="1"/>
    <n v="95"/>
    <x v="7"/>
    <x v="0"/>
    <x v="0"/>
    <x v="20"/>
    <s v="Motocicleta"/>
    <x v="4"/>
    <s v="Byron "/>
  </r>
  <r>
    <s v="Yamaha II765J"/>
    <d v="1899-12-30T00:21:45"/>
    <d v="1899-12-30T00:20:45"/>
    <d v="1899-12-30T00:01:00"/>
    <n v="9.6999999999999993"/>
    <n v="55"/>
    <n v="26.75"/>
    <s v="Avenida Juan Tanca Marengo, Guayaquil"/>
    <x v="5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Yamaha II765J"/>
    <d v="1899-12-30T00:20:54"/>
    <d v="1899-12-30T00:19:54"/>
    <d v="1899-12-30T00:01:00"/>
    <n v="9.9700000000000006"/>
    <n v="62"/>
    <n v="28.63"/>
    <s v="Avenida 40 No, Guayaquil"/>
    <x v="8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Plataforma-PCA4311"/>
    <d v="1899-12-30T00:02:05"/>
    <d v="1899-12-30T00:01:00"/>
    <d v="1899-12-30T00:01:05"/>
    <n v="0.13"/>
    <n v="9"/>
    <n v="3.83"/>
    <s v="Avenida 40 No, Guayaquil"/>
    <x v="5"/>
    <s v="N/A"/>
    <x v="0"/>
    <x v="15"/>
    <x v="0"/>
    <x v="2"/>
    <x v="1"/>
    <n v="2018"/>
    <x v="1"/>
    <n v="95"/>
    <x v="5"/>
    <x v="1"/>
    <x v="0"/>
    <x v="12"/>
    <s v="Plataforma"/>
    <x v="2"/>
    <s v="Cristobal Murillo"/>
  </r>
  <r>
    <s v="Dmax-PCW1831"/>
    <d v="1899-12-30T00:01:10"/>
    <d v="1899-12-30T00:00:00"/>
    <d v="1899-12-30T00:01:10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7"/>
    <s v="Camioneta"/>
    <x v="1"/>
    <s v="Jose Luis vargas"/>
  </r>
  <r>
    <s v="Frontier-HCN0517"/>
    <d v="1899-12-30T00:01:16"/>
    <d v="1899-12-30T00:00:00"/>
    <d v="1899-12-30T00:01:16"/>
    <n v="0"/>
    <n v="0"/>
    <n v="0"/>
    <s v="E25, Camilo Ponce Enríquez"/>
    <x v="11"/>
    <s v="N/A"/>
    <x v="0"/>
    <x v="15"/>
    <x v="0"/>
    <x v="2"/>
    <x v="1"/>
    <n v="2018"/>
    <x v="1"/>
    <n v="95"/>
    <x v="12"/>
    <x v="1"/>
    <x v="0"/>
    <x v="21"/>
    <s v="Camioneta"/>
    <x v="1"/>
    <s v="Marcelo Murillo"/>
  </r>
  <r>
    <s v="Frontier-HCN0517"/>
    <d v="1899-12-30T00:18:54"/>
    <d v="1899-12-30T00:17:35"/>
    <d v="1899-12-30T00:01:19"/>
    <n v="8.77"/>
    <n v="70"/>
    <n v="27.83"/>
    <s v="Avenida 40 No, Guayaquil"/>
    <x v="72"/>
    <s v="N/A"/>
    <x v="0"/>
    <x v="15"/>
    <x v="0"/>
    <x v="2"/>
    <x v="1"/>
    <n v="2018"/>
    <x v="1"/>
    <n v="95"/>
    <x v="73"/>
    <x v="1"/>
    <x v="0"/>
    <x v="21"/>
    <s v="Camioneta"/>
    <x v="1"/>
    <s v="Marcelo Murillo"/>
  </r>
  <r>
    <s v="Aveo-PCZ3313"/>
    <d v="1899-12-30T00:29:49"/>
    <d v="1899-12-30T00:28:15"/>
    <d v="1899-12-30T00:01:34"/>
    <n v="11.05"/>
    <n v="66"/>
    <n v="22.23"/>
    <s v="Circunvalación, Guayaquil"/>
    <x v="73"/>
    <s v="N/A"/>
    <x v="0"/>
    <x v="15"/>
    <x v="0"/>
    <x v="2"/>
    <x v="1"/>
    <n v="2018"/>
    <x v="0"/>
    <n v="95"/>
    <x v="74"/>
    <x v="0"/>
    <x v="0"/>
    <x v="15"/>
    <s v="Automovil"/>
    <x v="3"/>
    <s v="Fernando Maldonado"/>
  </r>
  <r>
    <s v="Vitara-GSK6338"/>
    <d v="1899-12-30T00:01:59"/>
    <d v="1899-12-30T00:00:21"/>
    <d v="1899-12-30T00:01:38"/>
    <n v="0.03"/>
    <n v="9"/>
    <n v="0.95"/>
    <s v="Avenida Juan Tanca Marengo, Guayaquil"/>
    <x v="8"/>
    <s v="N/A"/>
    <x v="0"/>
    <x v="15"/>
    <x v="0"/>
    <x v="2"/>
    <x v="1"/>
    <n v="2018"/>
    <x v="0"/>
    <n v="95"/>
    <x v="5"/>
    <x v="1"/>
    <x v="0"/>
    <x v="19"/>
    <s v="Automovil"/>
    <x v="3"/>
    <s v="Josue Guillen"/>
  </r>
  <r>
    <s v="Vitara-GSK6338"/>
    <d v="1899-12-30T00:01:42"/>
    <d v="1899-12-30T00:00:00"/>
    <d v="1899-12-30T00:01:42"/>
    <n v="0.11"/>
    <n v="0"/>
    <n v="3.76"/>
    <s v="Avenida De Las Americas, Guayaquil"/>
    <x v="48"/>
    <s v="N/A"/>
    <x v="0"/>
    <x v="15"/>
    <x v="0"/>
    <x v="2"/>
    <x v="1"/>
    <n v="2018"/>
    <x v="0"/>
    <n v="95"/>
    <x v="49"/>
    <x v="1"/>
    <x v="0"/>
    <x v="19"/>
    <s v="Automovil"/>
    <x v="3"/>
    <s v="Josue Guillen"/>
  </r>
  <r>
    <s v="Aveo-PCZ3313"/>
    <d v="1899-12-30T00:06:59"/>
    <d v="1899-12-30T00:05:15"/>
    <d v="1899-12-30T00:01:44"/>
    <n v="2.92"/>
    <n v="79"/>
    <n v="25.12"/>
    <s v="Eugenio Almanzan, Guayaquil"/>
    <x v="8"/>
    <s v="N/A"/>
    <x v="0"/>
    <x v="15"/>
    <x v="0"/>
    <x v="2"/>
    <x v="1"/>
    <n v="2018"/>
    <x v="0"/>
    <n v="95"/>
    <x v="9"/>
    <x v="0"/>
    <x v="0"/>
    <x v="15"/>
    <s v="Automovil"/>
    <x v="3"/>
    <s v="Fernando Maldonado"/>
  </r>
  <r>
    <s v="Dmax-GSG9568"/>
    <d v="1899-12-30T00:03:47"/>
    <d v="1899-12-30T00:02:01"/>
    <d v="1899-12-30T00:01:46"/>
    <n v="0.28000000000000003"/>
    <n v="14"/>
    <n v="4.38"/>
    <s v="Avenida 40 No, Guayaquil"/>
    <x v="5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Vitara-GSK6338"/>
    <d v="1899-12-30T00:04:30"/>
    <d v="1899-12-30T00:02:42"/>
    <d v="1899-12-30T00:01:48"/>
    <n v="0.66"/>
    <n v="22"/>
    <n v="8.85"/>
    <s v="13, Guayaquil"/>
    <x v="8"/>
    <s v="N/A"/>
    <x v="0"/>
    <x v="15"/>
    <x v="0"/>
    <x v="2"/>
    <x v="1"/>
    <n v="2018"/>
    <x v="0"/>
    <n v="95"/>
    <x v="9"/>
    <x v="0"/>
    <x v="0"/>
    <x v="19"/>
    <s v="Automovil"/>
    <x v="3"/>
    <s v="Josue Guillen"/>
  </r>
  <r>
    <s v="Plataforma-ABE1400"/>
    <d v="1899-12-30T00:01:49"/>
    <d v="1899-12-30T00:00:00"/>
    <d v="1899-12-30T00:01:49"/>
    <n v="0.01"/>
    <n v="0"/>
    <n v="0.39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Honda HW228P"/>
    <d v="1899-12-30T00:13:45"/>
    <d v="1899-12-30T00:11:42"/>
    <d v="1899-12-30T00:01:58"/>
    <n v="7.95"/>
    <n v="72"/>
    <n v="34.68"/>
    <s v="Avenida 6 De Diciembre 2-74, Quito"/>
    <x v="74"/>
    <s v="N/A"/>
    <x v="0"/>
    <x v="15"/>
    <x v="0"/>
    <x v="2"/>
    <x v="1"/>
    <n v="2018"/>
    <x v="0"/>
    <n v="95"/>
    <x v="75"/>
    <x v="0"/>
    <x v="0"/>
    <x v="3"/>
    <s v="Motocicleta"/>
    <x v="0"/>
    <s v="Quito"/>
  </r>
  <r>
    <s v="Yamaha II765J"/>
    <d v="1899-12-30T00:21:18"/>
    <d v="1899-12-30T00:19:18"/>
    <d v="1899-12-30T00:02:00"/>
    <n v="8.27"/>
    <n v="55"/>
    <n v="23.29"/>
    <s v="Carlos Julio Arosemena, Guayaquil"/>
    <x v="8"/>
    <s v="N/A"/>
    <x v="0"/>
    <x v="15"/>
    <x v="0"/>
    <x v="2"/>
    <x v="1"/>
    <n v="2018"/>
    <x v="1"/>
    <n v="95"/>
    <x v="9"/>
    <x v="0"/>
    <x v="0"/>
    <x v="20"/>
    <s v="Motocicleta"/>
    <x v="4"/>
    <s v="Byron "/>
  </r>
  <r>
    <s v="Dmax-GSF6029"/>
    <d v="1899-12-30T00:06:33"/>
    <d v="1899-12-30T00:04:04"/>
    <d v="1899-12-30T00:02:29"/>
    <n v="1.19"/>
    <n v="46"/>
    <n v="10.94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PCI6941"/>
    <d v="1899-12-30T00:36:40"/>
    <d v="1899-12-30T00:34:10"/>
    <d v="1899-12-30T00:02:30"/>
    <n v="22.48"/>
    <n v="79"/>
    <n v="36.79"/>
    <s v="E40, Guayaquil"/>
    <x v="5"/>
    <s v="N/A"/>
    <x v="0"/>
    <x v="15"/>
    <x v="0"/>
    <x v="2"/>
    <x v="1"/>
    <n v="2018"/>
    <x v="1"/>
    <n v="95"/>
    <x v="7"/>
    <x v="0"/>
    <x v="0"/>
    <x v="13"/>
    <s v="Camioneta"/>
    <x v="1"/>
    <s v="Michael Resabala"/>
  </r>
  <r>
    <s v="Vitara-GSK6338"/>
    <d v="1899-12-30T00:03:36"/>
    <d v="1899-12-30T00:01:01"/>
    <d v="1899-12-30T00:02:35"/>
    <n v="0.12"/>
    <n v="7"/>
    <n v="2.06"/>
    <s v="Avenida Juan Tanca Marengo, Guayaquil"/>
    <x v="75"/>
    <s v="N/A"/>
    <x v="0"/>
    <x v="15"/>
    <x v="0"/>
    <x v="2"/>
    <x v="1"/>
    <n v="2018"/>
    <x v="0"/>
    <n v="95"/>
    <x v="76"/>
    <x v="1"/>
    <x v="0"/>
    <x v="19"/>
    <s v="Automovil"/>
    <x v="3"/>
    <s v="Josue Guillen"/>
  </r>
  <r>
    <s v="Dmax-PCW7500"/>
    <d v="1899-12-30T00:09:15"/>
    <d v="1899-12-30T00:06:30"/>
    <d v="1899-12-30T00:02:45"/>
    <n v="2.15"/>
    <n v="72"/>
    <n v="13.92"/>
    <s v="Avenida 10 De Agosto 30-106, Quito"/>
    <x v="76"/>
    <s v="N/A"/>
    <x v="0"/>
    <x v="15"/>
    <x v="0"/>
    <x v="2"/>
    <x v="1"/>
    <n v="2018"/>
    <x v="0"/>
    <n v="95"/>
    <x v="77"/>
    <x v="0"/>
    <x v="0"/>
    <x v="1"/>
    <s v="Camioneta"/>
    <x v="0"/>
    <s v="Edison Arellano"/>
  </r>
  <r>
    <s v="Dmax-GSG9568"/>
    <d v="1899-12-30T00:11:02"/>
    <d v="1899-12-30T00:08:02"/>
    <d v="1899-12-30T00:03:00"/>
    <n v="2.2000000000000002"/>
    <n v="35"/>
    <n v="11.95"/>
    <s v="Calle 15E, Guayaquil"/>
    <x v="77"/>
    <s v="N/A"/>
    <x v="0"/>
    <x v="15"/>
    <x v="0"/>
    <x v="2"/>
    <x v="1"/>
    <n v="2018"/>
    <x v="1"/>
    <n v="95"/>
    <x v="78"/>
    <x v="0"/>
    <x v="0"/>
    <x v="16"/>
    <s v="Camioneta"/>
    <x v="4"/>
    <s v="Alejandro Adrian"/>
  </r>
  <r>
    <s v="Yamaha II765J"/>
    <d v="1899-12-30T00:21:59"/>
    <d v="1899-12-30T00:18:58"/>
    <d v="1899-12-30T00:03:01"/>
    <n v="9.9499999999999993"/>
    <n v="61"/>
    <n v="27.17"/>
    <s v="Avenida 40 No, Guayaquil"/>
    <x v="8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Dmax-GSF6029"/>
    <d v="1899-12-30T00:14:06"/>
    <d v="1899-12-30T00:10:37"/>
    <d v="1899-12-30T00:03:29"/>
    <n v="3.02"/>
    <n v="51"/>
    <n v="12.83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GSG9568"/>
    <d v="1899-12-30T00:29:44"/>
    <d v="1899-12-30T00:26:03"/>
    <d v="1899-12-30T00:03:41"/>
    <n v="10.45"/>
    <n v="59"/>
    <n v="21.08"/>
    <s v="Avenida Juan Tanca Marengo, Guayaquil"/>
    <x v="5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Dmax-GSF6046"/>
    <d v="1899-12-30T00:38:58"/>
    <d v="1899-12-30T00:35:01"/>
    <d v="1899-12-30T00:03:57"/>
    <n v="17.53"/>
    <n v="72"/>
    <n v="26.99"/>
    <s v="Gustavo Ledesma, Guayaquil"/>
    <x v="5"/>
    <s v="N/A"/>
    <x v="0"/>
    <x v="15"/>
    <x v="0"/>
    <x v="2"/>
    <x v="1"/>
    <n v="2018"/>
    <x v="1"/>
    <n v="95"/>
    <x v="7"/>
    <x v="0"/>
    <x v="0"/>
    <x v="5"/>
    <s v="Camioneta"/>
    <x v="1"/>
    <s v="Kevin Perez"/>
  </r>
  <r>
    <s v="NLR-IBC3571"/>
    <d v="1899-12-30T00:07:27"/>
    <d v="1899-12-30T00:03:29"/>
    <d v="1899-12-30T00:03:58"/>
    <n v="0.68"/>
    <n v="24"/>
    <n v="5.47"/>
    <s v="Avenida 40 No, Guayaquil"/>
    <x v="5"/>
    <s v="N/A"/>
    <x v="0"/>
    <x v="15"/>
    <x v="0"/>
    <x v="2"/>
    <x v="1"/>
    <n v="2018"/>
    <x v="1"/>
    <n v="95"/>
    <x v="5"/>
    <x v="1"/>
    <x v="0"/>
    <x v="10"/>
    <s v="Camion"/>
    <x v="2"/>
    <s v="Cristobal Murillo"/>
  </r>
  <r>
    <s v="Dmax-GSF6029"/>
    <d v="1899-12-30T00:04:26"/>
    <d v="1899-12-30T00:00:27"/>
    <d v="1899-12-30T00:03:59"/>
    <n v="0.04"/>
    <n v="11"/>
    <n v="0.56999999999999995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Honda HW228P"/>
    <d v="1899-12-30T00:32:52"/>
    <d v="1899-12-30T00:28:52"/>
    <d v="1899-12-30T00:04:00"/>
    <n v="24.1"/>
    <n v="83"/>
    <n v="43.99"/>
    <s v="E35, Sangolqui"/>
    <x v="78"/>
    <s v="N/A"/>
    <x v="0"/>
    <x v="15"/>
    <x v="0"/>
    <x v="2"/>
    <x v="1"/>
    <n v="2018"/>
    <x v="0"/>
    <n v="95"/>
    <x v="79"/>
    <x v="0"/>
    <x v="0"/>
    <x v="3"/>
    <s v="Motocicleta"/>
    <x v="0"/>
    <s v="Quito"/>
  </r>
  <r>
    <s v="Dmax-PCW7500"/>
    <d v="1899-12-30T00:14:02"/>
    <d v="1899-12-30T00:10:01"/>
    <d v="1899-12-30T00:04:01"/>
    <n v="3.54"/>
    <n v="81"/>
    <n v="15.13"/>
    <s v="Antonio Basantes 2-109, Quito"/>
    <x v="4"/>
    <s v="N/A"/>
    <x v="0"/>
    <x v="15"/>
    <x v="0"/>
    <x v="2"/>
    <x v="1"/>
    <n v="2018"/>
    <x v="0"/>
    <n v="95"/>
    <x v="4"/>
    <x v="0"/>
    <x v="0"/>
    <x v="1"/>
    <s v="Camioneta"/>
    <x v="0"/>
    <s v="Edison Arellano"/>
  </r>
  <r>
    <s v="Vitara-GSK6338"/>
    <d v="1899-12-30T00:14:15"/>
    <d v="1899-12-30T00:10:12"/>
    <d v="1899-12-30T00:04:03"/>
    <n v="2.5299999999999998"/>
    <n v="62"/>
    <n v="10.64"/>
    <s v="3, Guayaquil"/>
    <x v="8"/>
    <s v="N/A"/>
    <x v="0"/>
    <x v="15"/>
    <x v="0"/>
    <x v="2"/>
    <x v="1"/>
    <n v="2018"/>
    <x v="0"/>
    <n v="95"/>
    <x v="9"/>
    <x v="0"/>
    <x v="0"/>
    <x v="19"/>
    <s v="Automovil"/>
    <x v="3"/>
    <s v="Josue Guillen"/>
  </r>
  <r>
    <s v="Dmax-PCW6826"/>
    <d v="1899-12-30T00:04:06"/>
    <d v="1899-12-30T00:00:00"/>
    <d v="1899-12-30T00:04:06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8"/>
    <s v="Camioneta"/>
    <x v="1"/>
    <s v="Danny Salazar"/>
  </r>
  <r>
    <s v="Dmax-PCW6826"/>
    <d v="1899-12-30T00:04:23"/>
    <d v="1899-12-30T00:00:00"/>
    <d v="1899-12-30T00:04:23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8"/>
    <s v="Camioneta"/>
    <x v="1"/>
    <s v="Danny Salazar"/>
  </r>
  <r>
    <s v="Vitara-GSK6338"/>
    <d v="1899-12-30T00:34:55"/>
    <d v="1899-12-30T00:26:27"/>
    <d v="1899-12-30T00:04:27"/>
    <n v="14.25"/>
    <n v="72"/>
    <n v="24.49"/>
    <s v="Avenida Juan Tanca Marengo, Guayaquil"/>
    <x v="79"/>
    <s v="N/A"/>
    <x v="0"/>
    <x v="15"/>
    <x v="0"/>
    <x v="2"/>
    <x v="1"/>
    <n v="2018"/>
    <x v="0"/>
    <n v="95"/>
    <x v="80"/>
    <x v="1"/>
    <x v="0"/>
    <x v="19"/>
    <s v="Automovil"/>
    <x v="3"/>
    <s v="Josue Guillen"/>
  </r>
  <r>
    <s v="Dmax-PCT8869"/>
    <d v="1899-12-30T00:46:47"/>
    <d v="1899-12-30T00:42:03"/>
    <d v="1899-12-30T00:04:44"/>
    <n v="27.03"/>
    <n v="92"/>
    <n v="34.659999999999997"/>
    <s v="Reino De Quito, Guayllabamba"/>
    <x v="0"/>
    <s v="N/A"/>
    <x v="0"/>
    <x v="15"/>
    <x v="0"/>
    <x v="2"/>
    <x v="1"/>
    <n v="2018"/>
    <x v="0"/>
    <n v="95"/>
    <x v="0"/>
    <x v="0"/>
    <x v="0"/>
    <x v="2"/>
    <s v="Camioneta"/>
    <x v="0"/>
    <s v="Norberto Congo"/>
  </r>
  <r>
    <s v="Vitara-GSK6338"/>
    <d v="1899-12-30T00:21:47"/>
    <d v="1899-12-30T00:16:47"/>
    <d v="1899-12-30T00:05:00"/>
    <n v="6.76"/>
    <n v="66"/>
    <n v="18.63"/>
    <s v="1 Pasaje 15 A S-O, Guayaquil"/>
    <x v="75"/>
    <s v="N/A"/>
    <x v="0"/>
    <x v="15"/>
    <x v="0"/>
    <x v="2"/>
    <x v="1"/>
    <n v="2018"/>
    <x v="0"/>
    <n v="95"/>
    <x v="76"/>
    <x v="0"/>
    <x v="0"/>
    <x v="19"/>
    <s v="Automovil"/>
    <x v="3"/>
    <s v="Josue Guillen"/>
  </r>
  <r>
    <s v="NLR-IBC3571"/>
    <d v="1899-12-30T00:25:38"/>
    <d v="1899-12-30T00:20:18"/>
    <d v="1899-12-30T00:05:20"/>
    <n v="10.27"/>
    <n v="74"/>
    <n v="24.04"/>
    <s v="Avenida Agustín Freire Icaza, Guayaquil"/>
    <x v="5"/>
    <s v="N/A"/>
    <x v="0"/>
    <x v="15"/>
    <x v="0"/>
    <x v="2"/>
    <x v="1"/>
    <n v="2018"/>
    <x v="1"/>
    <n v="95"/>
    <x v="7"/>
    <x v="0"/>
    <x v="0"/>
    <x v="10"/>
    <s v="Camion"/>
    <x v="2"/>
    <s v="Cristobal Murillo"/>
  </r>
  <r>
    <s v="Vitara-GSK6338"/>
    <d v="1899-12-30T00:25:12"/>
    <d v="1899-12-30T00:19:52"/>
    <d v="1899-12-30T00:05:20"/>
    <n v="11.95"/>
    <n v="72"/>
    <n v="28.45"/>
    <s v="Garcia Moreno, Guayaquil"/>
    <x v="33"/>
    <s v="N/A"/>
    <x v="0"/>
    <x v="15"/>
    <x v="0"/>
    <x v="2"/>
    <x v="1"/>
    <n v="2018"/>
    <x v="0"/>
    <n v="95"/>
    <x v="34"/>
    <x v="0"/>
    <x v="0"/>
    <x v="19"/>
    <s v="Automovil"/>
    <x v="3"/>
    <s v="Josue Guillen"/>
  </r>
  <r>
    <s v="Dmax-GSG9568"/>
    <d v="1899-12-30T01:32:38"/>
    <d v="1899-12-30T01:27:14"/>
    <d v="1899-12-30T00:05:24"/>
    <n v="81.62"/>
    <n v="131"/>
    <n v="52.87"/>
    <s v="Avenida Juan Tanca Marengo, Guayaquil"/>
    <x v="8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Dmax-GSI9191"/>
    <d v="1899-12-30T01:48:17"/>
    <d v="1899-12-30T01:42:42"/>
    <d v="1899-12-30T00:05:35"/>
    <n v="129.44"/>
    <n v="124"/>
    <n v="71.72"/>
    <s v="Avenida 40 No, Guayaquil"/>
    <x v="80"/>
    <s v="N/A"/>
    <x v="0"/>
    <x v="15"/>
    <x v="0"/>
    <x v="2"/>
    <x v="1"/>
    <n v="2018"/>
    <x v="1"/>
    <n v="95"/>
    <x v="81"/>
    <x v="1"/>
    <x v="0"/>
    <x v="17"/>
    <s v="Camioneta"/>
    <x v="1"/>
    <s v="Patricio Olaya"/>
  </r>
  <r>
    <s v="Dmax-PCW1831"/>
    <d v="1899-12-30T00:13:58"/>
    <d v="1899-12-30T00:08:01"/>
    <d v="1899-12-30T00:05:57"/>
    <n v="3.08"/>
    <n v="50"/>
    <n v="13.22"/>
    <s v="Avenida 40 No, Guayaquil"/>
    <x v="5"/>
    <s v="N/A"/>
    <x v="0"/>
    <x v="15"/>
    <x v="0"/>
    <x v="2"/>
    <x v="1"/>
    <n v="2018"/>
    <x v="1"/>
    <n v="95"/>
    <x v="5"/>
    <x v="1"/>
    <x v="0"/>
    <x v="7"/>
    <s v="Camioneta"/>
    <x v="1"/>
    <s v="Jose Luis vargas"/>
  </r>
  <r>
    <s v="Vitara-GSK6338"/>
    <d v="1899-12-30T00:11:32"/>
    <d v="1899-12-30T00:05:32"/>
    <d v="1899-12-30T00:06:00"/>
    <n v="1.92"/>
    <n v="46"/>
    <n v="9.98"/>
    <s v="Avenida Agustín Freire Icaza, Guayaquil"/>
    <x v="69"/>
    <s v="N/A"/>
    <x v="0"/>
    <x v="15"/>
    <x v="0"/>
    <x v="2"/>
    <x v="1"/>
    <n v="2018"/>
    <x v="0"/>
    <n v="95"/>
    <x v="70"/>
    <x v="0"/>
    <x v="0"/>
    <x v="19"/>
    <s v="Automovil"/>
    <x v="3"/>
    <s v="Josue Guillen"/>
  </r>
  <r>
    <s v="Dmax-PCI6941"/>
    <d v="1899-12-30T02:33:20"/>
    <d v="1899-12-30T02:27:20"/>
    <d v="1899-12-30T00:06:00"/>
    <n v="19.170000000000002"/>
    <n v="79"/>
    <n v="7.5"/>
    <s v="E40, Guayaquil"/>
    <x v="5"/>
    <s v="N/A"/>
    <x v="0"/>
    <x v="15"/>
    <x v="0"/>
    <x v="2"/>
    <x v="1"/>
    <n v="2018"/>
    <x v="1"/>
    <n v="95"/>
    <x v="7"/>
    <x v="0"/>
    <x v="0"/>
    <x v="13"/>
    <s v="Camioneta"/>
    <x v="1"/>
    <s v="Michael Resabala"/>
  </r>
  <r>
    <s v="Plataforma-ABE1400"/>
    <d v="1899-12-30T00:06:26"/>
    <d v="1899-12-30T00:00:00"/>
    <d v="1899-12-30T00:06:26"/>
    <n v="0.05"/>
    <n v="0"/>
    <n v="0.49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Frontier-HCN0517"/>
    <d v="1899-12-30T00:06:30"/>
    <d v="1899-12-30T00:00:00"/>
    <d v="1899-12-30T00:06:30"/>
    <n v="0.01"/>
    <n v="0"/>
    <n v="0.05"/>
    <s v="Avenida 40 No, Guayaquil"/>
    <x v="5"/>
    <s v="N/A"/>
    <x v="0"/>
    <x v="15"/>
    <x v="0"/>
    <x v="2"/>
    <x v="1"/>
    <n v="2018"/>
    <x v="1"/>
    <n v="95"/>
    <x v="5"/>
    <x v="1"/>
    <x v="0"/>
    <x v="21"/>
    <s v="Camioneta"/>
    <x v="1"/>
    <s v="Marcelo Murillo"/>
  </r>
  <r>
    <s v="NLR-IBC3570"/>
    <d v="1899-12-30T00:06:58"/>
    <d v="1899-12-30T00:00:28"/>
    <d v="1899-12-30T00:06:30"/>
    <n v="0.06"/>
    <n v="5"/>
    <n v="0.51"/>
    <s v="Avenida 40 No, Guayaquil"/>
    <x v="5"/>
    <s v="N/A"/>
    <x v="0"/>
    <x v="15"/>
    <x v="0"/>
    <x v="2"/>
    <x v="1"/>
    <n v="2018"/>
    <x v="1"/>
    <n v="95"/>
    <x v="5"/>
    <x v="1"/>
    <x v="0"/>
    <x v="9"/>
    <s v="Camion"/>
    <x v="2"/>
    <s v="Cristobal Murillo"/>
  </r>
  <r>
    <s v="Vitara-GSK6338"/>
    <d v="1899-12-30T00:21:56"/>
    <d v="1899-12-30T00:15:22"/>
    <d v="1899-12-30T00:06:34"/>
    <n v="4.9000000000000004"/>
    <n v="68"/>
    <n v="13.41"/>
    <s v="Avenida De Las Americas, Guayaquil"/>
    <x v="8"/>
    <s v="N/A"/>
    <x v="0"/>
    <x v="15"/>
    <x v="0"/>
    <x v="2"/>
    <x v="1"/>
    <n v="2018"/>
    <x v="0"/>
    <n v="95"/>
    <x v="9"/>
    <x v="0"/>
    <x v="0"/>
    <x v="19"/>
    <s v="Automovil"/>
    <x v="3"/>
    <s v="Josue Guillen"/>
  </r>
  <r>
    <s v="Dmax-GSF6029"/>
    <d v="1899-12-30T00:17:40"/>
    <d v="1899-12-30T00:11:00"/>
    <d v="1899-12-30T00:06:40"/>
    <n v="2.94"/>
    <n v="61"/>
    <n v="9.98"/>
    <s v="Casuarina, Guayaquil"/>
    <x v="5"/>
    <s v="N/A"/>
    <x v="0"/>
    <x v="15"/>
    <x v="0"/>
    <x v="2"/>
    <x v="1"/>
    <n v="2018"/>
    <x v="1"/>
    <n v="95"/>
    <x v="7"/>
    <x v="0"/>
    <x v="0"/>
    <x v="4"/>
    <s v="Camioneta"/>
    <x v="1"/>
    <s v="Jacob Soriano"/>
  </r>
  <r>
    <s v="Dmax-GSG9568"/>
    <d v="1899-12-30T00:20:50"/>
    <d v="1899-12-30T00:13:54"/>
    <d v="1899-12-30T00:06:56"/>
    <n v="3.81"/>
    <n v="48"/>
    <n v="10.96"/>
    <s v="Avenida Juan Tanca Marengo, Guayaquil"/>
    <x v="81"/>
    <s v="N/A"/>
    <x v="0"/>
    <x v="15"/>
    <x v="0"/>
    <x v="2"/>
    <x v="1"/>
    <n v="2018"/>
    <x v="1"/>
    <n v="95"/>
    <x v="82"/>
    <x v="1"/>
    <x v="0"/>
    <x v="16"/>
    <s v="Camioneta"/>
    <x v="4"/>
    <s v="Alejandro Adrian"/>
  </r>
  <r>
    <s v="Frontier-HCN0517"/>
    <d v="1899-12-30T00:26:58"/>
    <d v="1899-12-30T00:19:58"/>
    <d v="1899-12-30T00:07:00"/>
    <n v="12.51"/>
    <n v="72"/>
    <n v="27.83"/>
    <s v="33F, Guayaquil"/>
    <x v="5"/>
    <s v="N/A"/>
    <x v="0"/>
    <x v="15"/>
    <x v="0"/>
    <x v="2"/>
    <x v="1"/>
    <n v="2018"/>
    <x v="1"/>
    <n v="95"/>
    <x v="7"/>
    <x v="0"/>
    <x v="0"/>
    <x v="21"/>
    <s v="Camioneta"/>
    <x v="1"/>
    <s v="Marcelo Murillo"/>
  </r>
  <r>
    <s v="Frontier-HCN0517"/>
    <d v="1899-12-30T01:23:29"/>
    <d v="1899-12-30T01:16:02"/>
    <d v="1899-12-30T00:07:27"/>
    <n v="87.83"/>
    <n v="135"/>
    <n v="63.12"/>
    <s v="Avenida 40 No, Guayaquil"/>
    <x v="82"/>
    <s v="N/A"/>
    <x v="0"/>
    <x v="15"/>
    <x v="0"/>
    <x v="2"/>
    <x v="1"/>
    <n v="2018"/>
    <x v="1"/>
    <n v="95"/>
    <x v="83"/>
    <x v="1"/>
    <x v="0"/>
    <x v="21"/>
    <s v="Camioneta"/>
    <x v="1"/>
    <s v="Marcelo Murillo"/>
  </r>
  <r>
    <s v="Dmax-GSF6029"/>
    <d v="1899-12-30T00:15:41"/>
    <d v="1899-12-30T00:07:59"/>
    <d v="1899-12-30T00:07:42"/>
    <n v="2.23"/>
    <n v="42"/>
    <n v="8.52"/>
    <s v="Avenida 40 No, Guayaquil"/>
    <x v="83"/>
    <s v="N/A"/>
    <x v="0"/>
    <x v="15"/>
    <x v="0"/>
    <x v="2"/>
    <x v="1"/>
    <n v="2018"/>
    <x v="1"/>
    <n v="95"/>
    <x v="84"/>
    <x v="1"/>
    <x v="0"/>
    <x v="4"/>
    <s v="Camioneta"/>
    <x v="1"/>
    <s v="Jacob Soriano"/>
  </r>
  <r>
    <s v="Plataforma-PCA4311"/>
    <d v="1899-12-30T00:33:42"/>
    <d v="1899-12-30T00:25:59"/>
    <d v="1899-12-30T00:07:43"/>
    <n v="12.32"/>
    <n v="70"/>
    <n v="21.94"/>
    <s v="Avenida 40 No, Guayaquil"/>
    <x v="84"/>
    <s v="N/A"/>
    <x v="0"/>
    <x v="15"/>
    <x v="0"/>
    <x v="2"/>
    <x v="1"/>
    <n v="2018"/>
    <x v="1"/>
    <n v="95"/>
    <x v="85"/>
    <x v="1"/>
    <x v="0"/>
    <x v="12"/>
    <s v="Plataforma"/>
    <x v="2"/>
    <s v="Cristobal Murillo"/>
  </r>
  <r>
    <s v="Aveo-PCZ3313"/>
    <d v="1899-12-30T01:17:40"/>
    <d v="1899-12-30T01:08:40"/>
    <d v="1899-12-30T00:09:00"/>
    <n v="44.4"/>
    <n v="85"/>
    <n v="34.299999999999997"/>
    <s v="Boyaca, Guayaquil"/>
    <x v="68"/>
    <s v="N/A"/>
    <x v="0"/>
    <x v="15"/>
    <x v="0"/>
    <x v="2"/>
    <x v="1"/>
    <n v="2018"/>
    <x v="0"/>
    <n v="95"/>
    <x v="69"/>
    <x v="0"/>
    <x v="0"/>
    <x v="15"/>
    <s v="Automovil"/>
    <x v="3"/>
    <s v="Fernando Maldonado"/>
  </r>
  <r>
    <s v="Dmax-GSF6029"/>
    <d v="1899-12-30T00:12:42"/>
    <d v="1899-12-30T00:02:43"/>
    <d v="1899-12-30T00:09:59"/>
    <n v="0.22"/>
    <n v="12"/>
    <n v="1.04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GSG9568"/>
    <d v="1899-12-30T00:22:31"/>
    <d v="1899-12-30T00:12:30"/>
    <d v="1899-12-30T00:10:01"/>
    <n v="5.12"/>
    <n v="61"/>
    <n v="13.66"/>
    <s v="Avenida De Las Americas, Guayaquil"/>
    <x v="8"/>
    <s v="N/A"/>
    <x v="0"/>
    <x v="15"/>
    <x v="0"/>
    <x v="2"/>
    <x v="1"/>
    <n v="2018"/>
    <x v="1"/>
    <n v="95"/>
    <x v="9"/>
    <x v="0"/>
    <x v="0"/>
    <x v="16"/>
    <s v="Camioneta"/>
    <x v="4"/>
    <s v="Alejandro Adrian"/>
  </r>
  <r>
    <s v="Dmax-GSG9568"/>
    <d v="1899-12-30T00:28:01"/>
    <d v="1899-12-30T00:16:31"/>
    <d v="1899-12-30T00:11:30"/>
    <n v="12.46"/>
    <n v="74"/>
    <n v="26.68"/>
    <s v="Avenida 40 No, Guayaquil"/>
    <x v="85"/>
    <s v="N/A"/>
    <x v="0"/>
    <x v="15"/>
    <x v="0"/>
    <x v="2"/>
    <x v="1"/>
    <n v="2018"/>
    <x v="1"/>
    <n v="95"/>
    <x v="86"/>
    <x v="1"/>
    <x v="0"/>
    <x v="16"/>
    <s v="Camioneta"/>
    <x v="4"/>
    <s v="Alejandro Adrian"/>
  </r>
  <r>
    <s v="Dmax-PCW1831"/>
    <d v="1899-12-30T00:11:38"/>
    <d v="1899-12-30T00:00:00"/>
    <d v="1899-12-30T00:11:38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7"/>
    <s v="Camioneta"/>
    <x v="1"/>
    <s v="Jose Luis vargas"/>
  </r>
  <r>
    <s v="Vitara-GSK6338"/>
    <d v="1899-12-30T00:11:58"/>
    <d v="1899-12-30T00:00:00"/>
    <d v="1899-12-30T00:11:58"/>
    <n v="0.03"/>
    <n v="0"/>
    <n v="0.16"/>
    <s v="Avenida De Las Americas, Guayaquil"/>
    <x v="48"/>
    <s v="N/A"/>
    <x v="0"/>
    <x v="15"/>
    <x v="0"/>
    <x v="2"/>
    <x v="1"/>
    <n v="2018"/>
    <x v="0"/>
    <n v="95"/>
    <x v="49"/>
    <x v="1"/>
    <x v="0"/>
    <x v="19"/>
    <s v="Automovil"/>
    <x v="3"/>
    <s v="Josue Guillen"/>
  </r>
  <r>
    <s v="Vitara-GSK6338"/>
    <d v="1899-12-30T00:37:55"/>
    <d v="1899-12-30T00:25:33"/>
    <d v="1899-12-30T00:12:22"/>
    <n v="16.39"/>
    <n v="87"/>
    <n v="25.94"/>
    <s v="E49, Eloy Alfaro"/>
    <x v="46"/>
    <s v="N/A"/>
    <x v="0"/>
    <x v="15"/>
    <x v="0"/>
    <x v="2"/>
    <x v="1"/>
    <n v="2018"/>
    <x v="0"/>
    <n v="95"/>
    <x v="47"/>
    <x v="0"/>
    <x v="0"/>
    <x v="19"/>
    <s v="Automovil"/>
    <x v="3"/>
    <s v="Josue Guillen"/>
  </r>
  <r>
    <s v="Dmax-PCT8869"/>
    <d v="1899-12-30T00:47:03"/>
    <d v="1899-12-30T00:34:30"/>
    <d v="1899-12-30T00:12:33"/>
    <n v="25.55"/>
    <n v="81"/>
    <n v="32.58"/>
    <s v="Galo Plaza Lasso, Quito"/>
    <x v="86"/>
    <s v="N/A"/>
    <x v="0"/>
    <x v="15"/>
    <x v="0"/>
    <x v="2"/>
    <x v="1"/>
    <n v="2018"/>
    <x v="0"/>
    <n v="95"/>
    <x v="87"/>
    <x v="0"/>
    <x v="0"/>
    <x v="2"/>
    <s v="Camioneta"/>
    <x v="0"/>
    <s v="Norberto Congo"/>
  </r>
  <r>
    <s v="Aveo-PCZ3313"/>
    <d v="1899-12-30T00:44:23"/>
    <d v="1899-12-30T00:30:18"/>
    <d v="1899-12-30T00:14:05"/>
    <n v="12.93"/>
    <n v="72"/>
    <n v="17.48"/>
    <s v="Avenida Juan Tanca Marengo, Guayaquil"/>
    <x v="87"/>
    <s v="N/A"/>
    <x v="0"/>
    <x v="15"/>
    <x v="0"/>
    <x v="2"/>
    <x v="1"/>
    <n v="2018"/>
    <x v="0"/>
    <n v="95"/>
    <x v="88"/>
    <x v="1"/>
    <x v="0"/>
    <x v="15"/>
    <s v="Automovil"/>
    <x v="3"/>
    <s v="Fernando Maldonado"/>
  </r>
  <r>
    <s v="Frontier-HCN0517"/>
    <d v="1899-12-30T00:14:13"/>
    <d v="1899-12-30T00:00:00"/>
    <d v="1899-12-30T00:14:13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21"/>
    <s v="Camioneta"/>
    <x v="1"/>
    <s v="Marcelo Murillo"/>
  </r>
  <r>
    <s v="Plataforma-PCA4311"/>
    <d v="1899-12-30T00:15:47"/>
    <d v="1899-12-30T00:00:00"/>
    <d v="1899-12-30T00:15:47"/>
    <n v="0.08"/>
    <n v="3"/>
    <n v="0.32"/>
    <s v="Avenida 40 No, Guayaquil"/>
    <x v="5"/>
    <s v="N/A"/>
    <x v="0"/>
    <x v="15"/>
    <x v="0"/>
    <x v="2"/>
    <x v="1"/>
    <n v="2018"/>
    <x v="1"/>
    <n v="95"/>
    <x v="5"/>
    <x v="1"/>
    <x v="0"/>
    <x v="12"/>
    <s v="Plataforma"/>
    <x v="2"/>
    <s v="Cristobal Murillo"/>
  </r>
  <r>
    <s v="Dmax-PCW1831"/>
    <d v="1899-12-30T00:26:02"/>
    <d v="1899-12-30T00:09:33"/>
    <d v="1899-12-30T00:16:29"/>
    <n v="1.08"/>
    <n v="42"/>
    <n v="2.48"/>
    <s v="Avenida 43 No, Guayaquil"/>
    <x v="5"/>
    <s v="N/A"/>
    <x v="0"/>
    <x v="15"/>
    <x v="0"/>
    <x v="2"/>
    <x v="1"/>
    <n v="2018"/>
    <x v="1"/>
    <n v="95"/>
    <x v="7"/>
    <x v="0"/>
    <x v="0"/>
    <x v="7"/>
    <s v="Camioneta"/>
    <x v="1"/>
    <s v="Jose Luis vargas"/>
  </r>
  <r>
    <s v="Plataforma-ABE1400"/>
    <d v="1899-12-30T00:32:21"/>
    <d v="1899-12-30T00:15:22"/>
    <d v="1899-12-30T00:16:59"/>
    <n v="17"/>
    <n v="51"/>
    <n v="31.52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Vitara-GSK6338"/>
    <d v="1899-12-30T00:47:58"/>
    <d v="1899-12-30T00:30:26"/>
    <d v="1899-12-30T00:17:32"/>
    <n v="13.47"/>
    <n v="68"/>
    <n v="16.850000000000001"/>
    <s v="13, Guayaquil"/>
    <x v="64"/>
    <s v="N/A"/>
    <x v="0"/>
    <x v="15"/>
    <x v="0"/>
    <x v="2"/>
    <x v="1"/>
    <n v="2018"/>
    <x v="0"/>
    <n v="95"/>
    <x v="65"/>
    <x v="0"/>
    <x v="0"/>
    <x v="19"/>
    <s v="Automovil"/>
    <x v="3"/>
    <s v="Josue Guillen"/>
  </r>
  <r>
    <s v="Plataforma-ABE1400"/>
    <d v="1899-12-30T00:18:12"/>
    <d v="1899-12-30T00:00:00"/>
    <d v="1899-12-30T00:18:12"/>
    <n v="0.22"/>
    <n v="3"/>
    <n v="0.71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Vitara-GSK6338"/>
    <d v="1899-12-30T00:19:53"/>
    <d v="1899-12-30T00:00:00"/>
    <d v="1899-12-30T00:19:53"/>
    <n v="0.02"/>
    <n v="0"/>
    <n v="0.05"/>
    <s v="E49, Eloy Alfaro"/>
    <x v="79"/>
    <s v="N/A"/>
    <x v="0"/>
    <x v="15"/>
    <x v="0"/>
    <x v="2"/>
    <x v="1"/>
    <n v="2018"/>
    <x v="0"/>
    <n v="95"/>
    <x v="80"/>
    <x v="1"/>
    <x v="0"/>
    <x v="19"/>
    <s v="Automovil"/>
    <x v="3"/>
    <s v="Josue Guillen"/>
  </r>
  <r>
    <s v="Dmax-PCT8869"/>
    <d v="1899-12-30T00:41:27"/>
    <d v="1899-12-30T00:21:02"/>
    <d v="1899-12-30T00:20:25"/>
    <n v="6.07"/>
    <n v="48"/>
    <n v="8.7899999999999991"/>
    <s v="Avenida 10 De Agosto 30-106, Quito"/>
    <x v="0"/>
    <s v="N/A"/>
    <x v="0"/>
    <x v="15"/>
    <x v="0"/>
    <x v="2"/>
    <x v="1"/>
    <n v="2018"/>
    <x v="0"/>
    <n v="95"/>
    <x v="0"/>
    <x v="1"/>
    <x v="0"/>
    <x v="2"/>
    <s v="Camioneta"/>
    <x v="0"/>
    <s v="Norberto Congo"/>
  </r>
  <r>
    <s v="NLR-IBC3571"/>
    <d v="1899-12-30T00:45:06"/>
    <d v="1899-12-30T00:24:13"/>
    <d v="1899-12-30T00:20:53"/>
    <n v="11.12"/>
    <n v="68"/>
    <n v="14.79"/>
    <s v="Avenida 40 No, Guayaquil"/>
    <x v="88"/>
    <s v="N/A"/>
    <x v="0"/>
    <x v="15"/>
    <x v="0"/>
    <x v="2"/>
    <x v="1"/>
    <n v="2018"/>
    <x v="1"/>
    <n v="95"/>
    <x v="89"/>
    <x v="1"/>
    <x v="0"/>
    <x v="10"/>
    <s v="Camion"/>
    <x v="2"/>
    <s v="Cristobal Murillo"/>
  </r>
  <r>
    <s v="Dmax-PCI6941"/>
    <d v="1899-12-30T00:28:10"/>
    <d v="1899-12-30T00:06:00"/>
    <d v="1899-12-30T00:22:10"/>
    <n v="0.36"/>
    <n v="7"/>
    <n v="0.76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Dmax-GSG9568"/>
    <d v="1899-12-30T00:25:05"/>
    <d v="1899-12-30T00:01:29"/>
    <d v="1899-12-30T00:23:36"/>
    <n v="0.14000000000000001"/>
    <n v="20"/>
    <n v="0.34"/>
    <s v="Avenida Juan Tanca Marengo, Guayaquil"/>
    <x v="89"/>
    <s v="N/A"/>
    <x v="0"/>
    <x v="15"/>
    <x v="0"/>
    <x v="2"/>
    <x v="1"/>
    <n v="2018"/>
    <x v="1"/>
    <n v="95"/>
    <x v="90"/>
    <x v="1"/>
    <x v="0"/>
    <x v="16"/>
    <s v="Camioneta"/>
    <x v="4"/>
    <s v="Alejandro Adrian"/>
  </r>
  <r>
    <s v="Dmax-GSG9568"/>
    <d v="1899-12-30T00:35:16"/>
    <d v="1899-12-30T00:07:29"/>
    <d v="1899-12-30T00:27:47"/>
    <n v="1.6"/>
    <n v="40"/>
    <n v="2.72"/>
    <s v="8 Pasaje 2, Guayaquil"/>
    <x v="8"/>
    <s v="N/A"/>
    <x v="0"/>
    <x v="15"/>
    <x v="0"/>
    <x v="2"/>
    <x v="1"/>
    <n v="2018"/>
    <x v="1"/>
    <n v="95"/>
    <x v="9"/>
    <x v="0"/>
    <x v="0"/>
    <x v="16"/>
    <s v="Camioneta"/>
    <x v="4"/>
    <s v="Alejandro Adrian"/>
  </r>
  <r>
    <s v="Dmax-GSF6046"/>
    <d v="1899-12-30T01:27:24"/>
    <d v="1899-12-30T00:58:56"/>
    <d v="1899-12-30T00:28:28"/>
    <n v="36.950000000000003"/>
    <n v="114"/>
    <n v="25.36"/>
    <s v="Chongon"/>
    <x v="5"/>
    <s v="N/A"/>
    <x v="0"/>
    <x v="15"/>
    <x v="0"/>
    <x v="2"/>
    <x v="1"/>
    <n v="2018"/>
    <x v="1"/>
    <n v="95"/>
    <x v="7"/>
    <x v="0"/>
    <x v="0"/>
    <x v="5"/>
    <s v="Camioneta"/>
    <x v="1"/>
    <s v="Kevin Perez"/>
  </r>
  <r>
    <s v="Dmax-PCI6941"/>
    <d v="1899-12-30T01:19:28"/>
    <d v="1899-12-30T00:43:29"/>
    <d v="1899-12-30T00:35:59"/>
    <n v="23.34"/>
    <n v="81"/>
    <n v="17.62"/>
    <s v="Avenida 40 No, Guayaquil"/>
    <x v="90"/>
    <s v="N/A"/>
    <x v="0"/>
    <x v="15"/>
    <x v="0"/>
    <x v="2"/>
    <x v="1"/>
    <n v="2018"/>
    <x v="1"/>
    <n v="95"/>
    <x v="91"/>
    <x v="1"/>
    <x v="0"/>
    <x v="13"/>
    <s v="Camioneta"/>
    <x v="1"/>
    <s v="Michael Resabala"/>
  </r>
  <r>
    <s v="Dmax-PCW1831"/>
    <d v="1899-12-30T00:41:11"/>
    <d v="1899-12-30T00:02:27"/>
    <d v="1899-12-30T00:38:44"/>
    <n v="0.19"/>
    <n v="7"/>
    <n v="0.27"/>
    <s v="Avenida 40 No, Guayaquil"/>
    <x v="22"/>
    <s v="N/A"/>
    <x v="0"/>
    <x v="15"/>
    <x v="0"/>
    <x v="2"/>
    <x v="1"/>
    <n v="2018"/>
    <x v="1"/>
    <n v="95"/>
    <x v="23"/>
    <x v="1"/>
    <x v="0"/>
    <x v="7"/>
    <s v="Camioneta"/>
    <x v="1"/>
    <s v="Jose Luis vargas"/>
  </r>
  <r>
    <s v="Vitara-GSK6338"/>
    <d v="1899-12-30T01:03:43"/>
    <d v="1899-12-30T00:19:14"/>
    <d v="1899-12-30T00:44:29"/>
    <n v="5.04"/>
    <n v="68"/>
    <n v="4.75"/>
    <s v="Avenida Juan Tanca Marengo, Guayaquil"/>
    <x v="48"/>
    <s v="N/A"/>
    <x v="0"/>
    <x v="15"/>
    <x v="0"/>
    <x v="2"/>
    <x v="1"/>
    <n v="2018"/>
    <x v="0"/>
    <n v="95"/>
    <x v="49"/>
    <x v="1"/>
    <x v="0"/>
    <x v="19"/>
    <s v="Automovil"/>
    <x v="3"/>
    <s v="Josue Guillen"/>
  </r>
  <r>
    <s v="NLR-IBC3570"/>
    <d v="1899-12-30T00:49:24"/>
    <d v="1899-12-30T00:03:00"/>
    <d v="1899-12-30T00:46:24"/>
    <n v="0.21"/>
    <n v="12"/>
    <n v="0.26"/>
    <s v="Avenida 40 No, Guayaquil"/>
    <x v="5"/>
    <s v="N/A"/>
    <x v="0"/>
    <x v="15"/>
    <x v="0"/>
    <x v="2"/>
    <x v="1"/>
    <n v="2018"/>
    <x v="1"/>
    <n v="95"/>
    <x v="5"/>
    <x v="1"/>
    <x v="0"/>
    <x v="9"/>
    <s v="Camion"/>
    <x v="2"/>
    <s v="Cristobal Murillo"/>
  </r>
  <r>
    <s v="Dmax-GSI9191"/>
    <d v="1899-12-30T03:55:19"/>
    <d v="1899-12-30T03:05:39"/>
    <d v="1899-12-30T00:49:40"/>
    <n v="195.8"/>
    <n v="120"/>
    <n v="49.92"/>
    <s v="Entrada La Guayaquil Hacia El Rcto. Congo, Balzar"/>
    <x v="91"/>
    <s v="N/A"/>
    <x v="0"/>
    <x v="15"/>
    <x v="0"/>
    <x v="2"/>
    <x v="1"/>
    <n v="2018"/>
    <x v="1"/>
    <n v="95"/>
    <x v="92"/>
    <x v="0"/>
    <x v="0"/>
    <x v="17"/>
    <s v="Camioneta"/>
    <x v="1"/>
    <s v="Patricio Olaya"/>
  </r>
  <r>
    <s v="Dmax-GSG9568"/>
    <d v="1899-12-30T01:11:00"/>
    <d v="1899-12-30T00:19:25"/>
    <d v="1899-12-30T00:51:35"/>
    <n v="5.2"/>
    <n v="55"/>
    <n v="4.4000000000000004"/>
    <s v="16 No, Guayaquil"/>
    <x v="48"/>
    <s v="N/A"/>
    <x v="0"/>
    <x v="15"/>
    <x v="0"/>
    <x v="2"/>
    <x v="1"/>
    <n v="2018"/>
    <x v="1"/>
    <n v="95"/>
    <x v="49"/>
    <x v="0"/>
    <x v="0"/>
    <x v="16"/>
    <s v="Camioneta"/>
    <x v="4"/>
    <s v="Alejandro Adrian"/>
  </r>
  <r>
    <s v="NLR-IBC3570"/>
    <d v="1899-12-30T01:35:44"/>
    <d v="1899-12-30T00:43:49"/>
    <d v="1899-12-30T00:51:55"/>
    <n v="21.53"/>
    <n v="81"/>
    <n v="13.49"/>
    <s v="Avenida 40 No, Guayaquil"/>
    <x v="5"/>
    <s v="N/A"/>
    <x v="0"/>
    <x v="15"/>
    <x v="0"/>
    <x v="2"/>
    <x v="1"/>
    <n v="2018"/>
    <x v="1"/>
    <n v="95"/>
    <x v="5"/>
    <x v="1"/>
    <x v="0"/>
    <x v="9"/>
    <s v="Camion"/>
    <x v="2"/>
    <s v="Cristobal Murillo"/>
  </r>
  <r>
    <s v="Dmax-GSF6029"/>
    <d v="1899-12-30T02:35:52"/>
    <d v="1899-12-30T01:36:53"/>
    <d v="1899-12-30T00:58:59"/>
    <n v="53.19"/>
    <n v="74"/>
    <n v="20.47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PCW6826"/>
    <d v="1899-12-30T01:54:22"/>
    <d v="1899-12-30T00:47:31"/>
    <d v="1899-12-30T01:06:51"/>
    <n v="22.17"/>
    <n v="74"/>
    <n v="11.63"/>
    <s v="Avenida 40 No, Guayaquil"/>
    <x v="5"/>
    <s v="N/A"/>
    <x v="0"/>
    <x v="15"/>
    <x v="0"/>
    <x v="2"/>
    <x v="1"/>
    <n v="2018"/>
    <x v="1"/>
    <n v="95"/>
    <x v="5"/>
    <x v="1"/>
    <x v="0"/>
    <x v="8"/>
    <s v="Camioneta"/>
    <x v="1"/>
    <s v="Danny Salazar"/>
  </r>
  <r>
    <s v="Plataforma-PCA4311"/>
    <d v="1899-12-30T01:47:29"/>
    <d v="1899-12-30T00:31:11"/>
    <d v="1899-12-30T01:16:18"/>
    <n v="13.03"/>
    <n v="53"/>
    <n v="7.27"/>
    <s v="7, Guayaquil"/>
    <x v="5"/>
    <s v="N/A"/>
    <x v="0"/>
    <x v="15"/>
    <x v="0"/>
    <x v="2"/>
    <x v="1"/>
    <n v="2018"/>
    <x v="1"/>
    <n v="95"/>
    <x v="7"/>
    <x v="0"/>
    <x v="0"/>
    <x v="12"/>
    <s v="Plataforma"/>
    <x v="2"/>
    <s v="Cristobal Murillo"/>
  </r>
  <r>
    <s v="Dmax-GSI9179"/>
    <d v="1899-12-30T03:46:38"/>
    <d v="1899-12-30T02:20:40"/>
    <d v="1899-12-30T01:25:58"/>
    <n v="94.11"/>
    <n v="100"/>
    <n v="24.92"/>
    <s v="Avenida 40 No, Guayaquil"/>
    <x v="92"/>
    <s v="N/A"/>
    <x v="0"/>
    <x v="15"/>
    <x v="0"/>
    <x v="2"/>
    <x v="1"/>
    <n v="2018"/>
    <x v="1"/>
    <n v="95"/>
    <x v="93"/>
    <x v="1"/>
    <x v="0"/>
    <x v="6"/>
    <s v="Camioneta"/>
    <x v="1"/>
    <s v="Deibi Banguera"/>
  </r>
  <r>
    <s v="Dmax-GSF6046"/>
    <d v="1899-12-30T02:11:14"/>
    <d v="1899-12-30T00:40:03"/>
    <d v="1899-12-30T01:31:11"/>
    <n v="18.41"/>
    <n v="75"/>
    <n v="8.41"/>
    <s v="Avenida 40 No, Guayaquil"/>
    <x v="51"/>
    <s v="N/A"/>
    <x v="0"/>
    <x v="15"/>
    <x v="0"/>
    <x v="2"/>
    <x v="1"/>
    <n v="2018"/>
    <x v="1"/>
    <n v="95"/>
    <x v="52"/>
    <x v="1"/>
    <x v="0"/>
    <x v="5"/>
    <s v="Camioneta"/>
    <x v="1"/>
    <s v="Kevin Perez"/>
  </r>
  <r>
    <s v="Honda HW228P"/>
    <d v="1899-12-30T01:46:43"/>
    <d v="1899-12-30T00:13:09"/>
    <d v="1899-12-30T01:33:34"/>
    <n v="5.55"/>
    <n v="68"/>
    <n v="3.12"/>
    <s v="José Ordoñez 1-115, Quito"/>
    <x v="4"/>
    <s v="N/A"/>
    <x v="0"/>
    <x v="15"/>
    <x v="0"/>
    <x v="2"/>
    <x v="1"/>
    <n v="2018"/>
    <x v="0"/>
    <n v="95"/>
    <x v="4"/>
    <x v="0"/>
    <x v="0"/>
    <x v="3"/>
    <s v="Motocicleta"/>
    <x v="0"/>
    <s v="Quito"/>
  </r>
  <r>
    <s v="Plataforma-ABE1400"/>
    <d v="1899-12-30T03:23:24"/>
    <d v="1899-12-30T01:46:38"/>
    <d v="1899-12-30T01:36:46"/>
    <n v="56.32"/>
    <n v="70"/>
    <n v="16.61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Dmax-GSG9568"/>
    <d v="1899-12-30T04:58:54"/>
    <d v="1899-12-30T02:59:25"/>
    <d v="1899-12-30T01:59:29"/>
    <n v="108.38"/>
    <n v="103"/>
    <n v="21.76"/>
    <s v="Abdón Calderón Muñoz, Guayaquil"/>
    <x v="93"/>
    <s v="N/A"/>
    <x v="0"/>
    <x v="15"/>
    <x v="0"/>
    <x v="2"/>
    <x v="1"/>
    <n v="2018"/>
    <x v="1"/>
    <n v="95"/>
    <x v="94"/>
    <x v="0"/>
    <x v="0"/>
    <x v="16"/>
    <s v="Camioneta"/>
    <x v="4"/>
    <s v="Alejandro Adrian"/>
  </r>
  <r>
    <s v="Dmax-PCI6941"/>
    <d v="1899-12-30T03:35:16"/>
    <d v="1899-12-30T01:26:33"/>
    <d v="1899-12-30T02:08:43"/>
    <n v="35.44"/>
    <n v="75"/>
    <n v="9.8800000000000008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Dmax-GSI9191"/>
    <d v="1899-12-30T08:14:29"/>
    <d v="1899-12-30T06:00:00"/>
    <d v="1899-12-30T02:14:29"/>
    <n v="345.62"/>
    <n v="129"/>
    <n v="41.94"/>
    <s v="E25, La Concordia"/>
    <x v="79"/>
    <s v="N/A"/>
    <x v="0"/>
    <x v="15"/>
    <x v="0"/>
    <x v="2"/>
    <x v="1"/>
    <n v="2018"/>
    <x v="1"/>
    <n v="95"/>
    <x v="80"/>
    <x v="0"/>
    <x v="0"/>
    <x v="17"/>
    <s v="Camioneta"/>
    <x v="1"/>
    <s v="Patricio Olaya"/>
  </r>
  <r>
    <s v="Dmax-GSI9179"/>
    <d v="1899-12-30T04:43:49"/>
    <d v="1899-12-30T01:54:25"/>
    <d v="1899-12-30T02:49:24"/>
    <n v="45.47"/>
    <n v="88"/>
    <n v="9.61"/>
    <s v="Avenida 40 No, Guayaquil"/>
    <x v="5"/>
    <s v="N/A"/>
    <x v="0"/>
    <x v="15"/>
    <x v="0"/>
    <x v="2"/>
    <x v="1"/>
    <n v="2018"/>
    <x v="1"/>
    <n v="95"/>
    <x v="5"/>
    <x v="1"/>
    <x v="0"/>
    <x v="6"/>
    <s v="Camioneta"/>
    <x v="1"/>
    <s v="Deibi Banguera"/>
  </r>
  <r>
    <s v="Yamaha II765J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20"/>
    <s v="Motocicleta"/>
    <x v="4"/>
    <s v="Byron "/>
  </r>
  <r>
    <s v="NLR-IBC3571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10"/>
    <s v="Camion"/>
    <x v="2"/>
    <s v="Cristobal Murillo"/>
  </r>
  <r>
    <s v="Honda HW228P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0"/>
    <n v="95"/>
    <x v="2"/>
    <x v="1"/>
    <x v="1"/>
    <x v="3"/>
    <s v="Motocicleta"/>
    <x v="0"/>
    <s v="Quito"/>
  </r>
  <r>
    <s v="Hilux-GSK6663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14"/>
    <s v="Camioneta"/>
    <x v="2"/>
    <s v="Patricio Hidalgo"/>
  </r>
  <r>
    <s v="Dmax-PCW7500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0"/>
    <n v="95"/>
    <x v="2"/>
    <x v="1"/>
    <x v="1"/>
    <x v="1"/>
    <s v="Camioneta"/>
    <x v="0"/>
    <s v="Edison Arellano"/>
  </r>
  <r>
    <s v="Dmax-PCW5709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7"/>
    <s v="Camioneta"/>
    <x v="1"/>
    <s v="Jose Luis vargas"/>
  </r>
  <r>
    <s v="Aveo-PCZ3313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0"/>
    <n v="95"/>
    <x v="2"/>
    <x v="1"/>
    <x v="1"/>
    <x v="15"/>
    <s v="Automovil"/>
    <x v="3"/>
    <s v="Fernando Maldonado"/>
  </r>
  <r>
    <s v="Dmax-GSF6029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4"/>
    <s v="Camioneta"/>
    <x v="1"/>
    <s v="Jacob Soriano"/>
  </r>
  <r>
    <s v="Dmax-GSF6013"/>
    <d v="1899-12-30T00:00:02"/>
    <d v="1899-12-30T00:00:00"/>
    <d v="1899-12-30T00:00:02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T8869"/>
    <d v="1899-12-30T00:00:03"/>
    <d v="1899-12-30T00:00:00"/>
    <d v="1899-12-30T00:00:03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03"/>
    <d v="1899-12-30T00:00:00"/>
    <d v="1899-12-30T00:00:03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GSF6013"/>
    <d v="1899-12-30T00:00:04"/>
    <d v="1899-12-30T00:00:00"/>
    <d v="1899-12-30T00:00:04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T8869"/>
    <d v="1899-12-30T00:00:04"/>
    <d v="1899-12-30T00:00:00"/>
    <d v="1899-12-30T00:00:04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GSF6013"/>
    <d v="1899-12-30T00:00:06"/>
    <d v="1899-12-30T00:00:00"/>
    <d v="1899-12-30T00:00:06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I6941"/>
    <d v="1899-12-30T00:00:09"/>
    <d v="1899-12-30T00:00:00"/>
    <d v="1899-12-30T00:00:09"/>
    <n v="0"/>
    <n v="0"/>
    <n v="0.47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PCI6941"/>
    <d v="1899-12-30T00:00:09"/>
    <d v="1899-12-30T00:00:00"/>
    <d v="1899-12-30T00:00:09"/>
    <n v="0.05"/>
    <n v="0"/>
    <n v="19.88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PCT8869"/>
    <d v="1899-12-30T00:00:11"/>
    <d v="1899-12-30T00:00:00"/>
    <d v="1899-12-30T00:00:11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I6941"/>
    <d v="1899-12-30T00:01:39"/>
    <d v="1899-12-30T00:01:28"/>
    <d v="1899-12-30T00:00:11"/>
    <n v="0.06"/>
    <n v="9"/>
    <n v="2.02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PCT8869"/>
    <d v="1899-12-30T00:00:13"/>
    <d v="1899-12-30T00:00:00"/>
    <d v="1899-12-30T00:00:13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Dmax-PCT8869"/>
    <d v="1899-12-30T00:00:14"/>
    <d v="1899-12-30T00:00:00"/>
    <d v="1899-12-30T00:00:14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15"/>
    <d v="1899-12-30T00:00:00"/>
    <d v="1899-12-30T00:00:15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Dmax-PCT8869"/>
    <d v="1899-12-30T00:00:17"/>
    <d v="1899-12-30T00:00:00"/>
    <d v="1899-12-30T00:00:17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GSF6046"/>
    <d v="1899-12-30T00:00:18"/>
    <d v="1899-12-30T00:00:00"/>
    <d v="1899-12-30T00:00:18"/>
    <n v="0"/>
    <n v="0"/>
    <n v="0"/>
    <s v="Avenida 40 No, Guayaquil"/>
    <x v="5"/>
    <s v="N/A"/>
    <x v="0"/>
    <x v="16"/>
    <x v="0"/>
    <x v="2"/>
    <x v="2"/>
    <n v="2018"/>
    <x v="1"/>
    <n v="95"/>
    <x v="5"/>
    <x v="1"/>
    <x v="0"/>
    <x v="5"/>
    <s v="Camioneta"/>
    <x v="1"/>
    <s v="Kevin Perez"/>
  </r>
  <r>
    <s v="Dmax-GSG9568"/>
    <d v="1899-12-30T00:02:49"/>
    <d v="1899-12-30T00:02:30"/>
    <d v="1899-12-30T00:00:19"/>
    <n v="0.47"/>
    <n v="14"/>
    <n v="10.06"/>
    <s v="Peatonal 38B, Guayaquil"/>
    <x v="94"/>
    <s v="N/A"/>
    <x v="0"/>
    <x v="16"/>
    <x v="0"/>
    <x v="2"/>
    <x v="2"/>
    <n v="2018"/>
    <x v="1"/>
    <n v="95"/>
    <x v="95"/>
    <x v="0"/>
    <x v="0"/>
    <x v="16"/>
    <s v="Camioneta"/>
    <x v="4"/>
    <s v="Alejandro Adrian"/>
  </r>
  <r>
    <s v="Dmax-PCT8869"/>
    <d v="1899-12-30T00:00:19"/>
    <d v="1899-12-30T00:00:00"/>
    <d v="1899-12-30T00:00:19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23"/>
    <d v="1899-12-30T00:00:00"/>
    <d v="1899-12-30T00:00:23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27"/>
    <d v="1899-12-30T00:00:00"/>
    <d v="1899-12-30T00:00:27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Dmax-PCI6941"/>
    <d v="1899-12-30T00:01:30"/>
    <d v="1899-12-30T00:01:03"/>
    <d v="1899-12-30T00:00:27"/>
    <n v="0.1"/>
    <n v="12"/>
    <n v="4.13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GSF6013"/>
    <d v="1899-12-30T00:00:28"/>
    <d v="1899-12-30T00:00:00"/>
    <d v="1899-12-30T00:00:28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I6941"/>
    <d v="1899-12-30T00:03:41"/>
    <d v="1899-12-30T00:03:13"/>
    <d v="1899-12-30T00:00:28"/>
    <n v="0.38"/>
    <n v="16"/>
    <n v="6.22"/>
    <s v="Leon Febres Cordero 2-924, Eloy Alfaro"/>
    <x v="52"/>
    <s v="N/A"/>
    <x v="0"/>
    <x v="16"/>
    <x v="0"/>
    <x v="2"/>
    <x v="2"/>
    <n v="2018"/>
    <x v="1"/>
    <n v="95"/>
    <x v="53"/>
    <x v="1"/>
    <x v="0"/>
    <x v="13"/>
    <s v="Camioneta"/>
    <x v="1"/>
    <s v="Michael Resabala"/>
  </r>
  <r>
    <s v="Plataforma-PCA4311"/>
    <d v="1899-12-30T00:00:42"/>
    <d v="1899-12-30T00:00:00"/>
    <d v="1899-12-30T00:00:42"/>
    <n v="0"/>
    <n v="0"/>
    <n v="0.22"/>
    <s v="Avenida 40 No, Guayaquil"/>
    <x v="5"/>
    <s v="N/A"/>
    <x v="0"/>
    <x v="16"/>
    <x v="0"/>
    <x v="2"/>
    <x v="2"/>
    <n v="2018"/>
    <x v="1"/>
    <n v="95"/>
    <x v="5"/>
    <x v="1"/>
    <x v="0"/>
    <x v="12"/>
    <s v="Plataforma"/>
    <x v="2"/>
    <s v="Cristobal Murillo"/>
  </r>
  <r>
    <s v="Dmax-PCT8869"/>
    <d v="1899-12-30T00:00:52"/>
    <d v="1899-12-30T00:00:00"/>
    <d v="1899-12-30T00:00:52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NLR-IBC3570"/>
    <d v="1899-12-30T00:26:53"/>
    <d v="1899-12-30T00:25:58"/>
    <d v="1899-12-30T00:00:55"/>
    <n v="11.44"/>
    <n v="40"/>
    <n v="25.53"/>
    <s v="23 No, Guayaquil"/>
    <x v="95"/>
    <s v="N/A"/>
    <x v="0"/>
    <x v="16"/>
    <x v="0"/>
    <x v="2"/>
    <x v="2"/>
    <n v="2018"/>
    <x v="1"/>
    <n v="95"/>
    <x v="96"/>
    <x v="0"/>
    <x v="0"/>
    <x v="9"/>
    <s v="Camion"/>
    <x v="2"/>
    <s v="Cristobal Murillo"/>
  </r>
  <r>
    <s v="Dmax-GSI9191"/>
    <d v="1899-12-30T00:13:46"/>
    <d v="1899-12-30T00:12:46"/>
    <d v="1899-12-30T00:01:00"/>
    <n v="2.83"/>
    <n v="31"/>
    <n v="12.35"/>
    <s v="Gena"/>
    <x v="96"/>
    <s v="N/A"/>
    <x v="0"/>
    <x v="16"/>
    <x v="0"/>
    <x v="2"/>
    <x v="2"/>
    <n v="2018"/>
    <x v="1"/>
    <n v="95"/>
    <x v="97"/>
    <x v="1"/>
    <x v="0"/>
    <x v="17"/>
    <s v="Camioneta"/>
    <x v="1"/>
    <s v="Patricio Olaya"/>
  </r>
  <r>
    <s v="Dmax-PCW6826"/>
    <d v="1899-12-30T00:01:00"/>
    <d v="1899-12-30T00:00:00"/>
    <d v="1899-12-30T00:01:00"/>
    <n v="0"/>
    <n v="0"/>
    <n v="0"/>
    <s v="Calle 23B, Guayaquil"/>
    <x v="97"/>
    <s v="N/A"/>
    <x v="0"/>
    <x v="16"/>
    <x v="0"/>
    <x v="2"/>
    <x v="2"/>
    <n v="2018"/>
    <x v="1"/>
    <n v="95"/>
    <x v="98"/>
    <x v="1"/>
    <x v="0"/>
    <x v="8"/>
    <s v="Camioneta"/>
    <x v="1"/>
    <s v="Danny Salazar"/>
  </r>
  <r>
    <s v="Plataforma-ABE1400"/>
    <d v="1899-12-30T00:01:28"/>
    <d v="1899-12-30T00:00:00"/>
    <d v="1899-12-30T00:01:28"/>
    <n v="0.03"/>
    <n v="3"/>
    <n v="1.38"/>
    <s v="Avenida 40 No, Guayaquil"/>
    <x v="5"/>
    <s v="N/A"/>
    <x v="0"/>
    <x v="16"/>
    <x v="0"/>
    <x v="2"/>
    <x v="2"/>
    <n v="2018"/>
    <x v="1"/>
    <n v="95"/>
    <x v="5"/>
    <x v="1"/>
    <x v="0"/>
    <x v="11"/>
    <s v="Plataforma"/>
    <x v="2"/>
    <s v="Cristobal Murillo"/>
  </r>
  <r>
    <s v="Dmax-GSG9568"/>
    <d v="1899-12-30T00:05:33"/>
    <d v="1899-12-30T00:03:59"/>
    <d v="1899-12-30T00:01:34"/>
    <n v="1.48"/>
    <n v="53"/>
    <n v="15.96"/>
    <s v="Ignacio Robles Santistevan, Guayaquil"/>
    <x v="8"/>
    <s v="N/A"/>
    <x v="0"/>
    <x v="16"/>
    <x v="0"/>
    <x v="2"/>
    <x v="2"/>
    <n v="2018"/>
    <x v="1"/>
    <n v="95"/>
    <x v="9"/>
    <x v="0"/>
    <x v="0"/>
    <x v="16"/>
    <s v="Camioneta"/>
    <x v="4"/>
    <s v="Alejandro Adrian"/>
  </r>
  <r>
    <s v="Vitara-GSK6338"/>
    <d v="1899-12-30T00:10:14"/>
    <d v="1899-12-30T00:08:14"/>
    <d v="1899-12-30T00:02:00"/>
    <n v="2.46"/>
    <n v="68"/>
    <n v="14.42"/>
    <s v="Calle 14A, Guayaquil"/>
    <x v="45"/>
    <s v="N/A"/>
    <x v="0"/>
    <x v="16"/>
    <x v="0"/>
    <x v="2"/>
    <x v="2"/>
    <n v="2018"/>
    <x v="0"/>
    <n v="95"/>
    <x v="46"/>
    <x v="0"/>
    <x v="0"/>
    <x v="19"/>
    <s v="Automovil"/>
    <x v="3"/>
    <s v="Josue Guillen"/>
  </r>
  <r>
    <s v="Dmax-GSF6013"/>
    <d v="1899-12-30T00:03:11"/>
    <d v="1899-12-30T00:00:00"/>
    <d v="1899-12-30T00:03:11"/>
    <n v="0"/>
    <n v="0"/>
    <n v="0.09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Plataforma-PCA4311"/>
    <d v="1899-12-30T00:03:28"/>
    <d v="1899-12-30T00:00:00"/>
    <d v="1899-12-30T00:03:28"/>
    <n v="0.01"/>
    <n v="0"/>
    <n v="0.22"/>
    <s v="Avenida 40 No, Guayaquil"/>
    <x v="5"/>
    <s v="N/A"/>
    <x v="0"/>
    <x v="16"/>
    <x v="0"/>
    <x v="2"/>
    <x v="2"/>
    <n v="2018"/>
    <x v="1"/>
    <n v="95"/>
    <x v="5"/>
    <x v="1"/>
    <x v="0"/>
    <x v="12"/>
    <s v="Plataforma"/>
    <x v="2"/>
    <s v="Cristobal Murillo"/>
  </r>
  <r>
    <s v="Dmax-PCT8869"/>
    <d v="1899-12-30T00:03:45"/>
    <d v="1899-12-30T00:00:00"/>
    <d v="1899-12-30T00:03:45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Vitara-GSK6338"/>
    <d v="1899-12-30T00:30:04"/>
    <d v="1899-12-30T00:26:10"/>
    <d v="1899-12-30T00:03:54"/>
    <n v="13.05"/>
    <n v="75"/>
    <n v="26.05"/>
    <s v="4 Callejón 16B No, Guayaquil"/>
    <x v="98"/>
    <s v="N/A"/>
    <x v="0"/>
    <x v="16"/>
    <x v="0"/>
    <x v="2"/>
    <x v="2"/>
    <n v="2018"/>
    <x v="0"/>
    <n v="95"/>
    <x v="99"/>
    <x v="0"/>
    <x v="0"/>
    <x v="19"/>
    <s v="Automovil"/>
    <x v="3"/>
    <s v="Josue Guillen"/>
  </r>
  <r>
    <s v="Dmax-GSF6013"/>
    <d v="1899-12-30T00:04:14"/>
    <d v="1899-12-30T00:00:00"/>
    <d v="1899-12-30T00:04:14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Vitara-GSK6338"/>
    <d v="1899-12-30T00:09:02"/>
    <d v="1899-12-30T00:04:31"/>
    <d v="1899-12-30T00:04:31"/>
    <n v="0.63"/>
    <n v="33"/>
    <n v="4.16"/>
    <s v="Isla Fernandina, Guayaquil"/>
    <x v="8"/>
    <s v="N/A"/>
    <x v="0"/>
    <x v="16"/>
    <x v="0"/>
    <x v="2"/>
    <x v="2"/>
    <n v="2018"/>
    <x v="0"/>
    <n v="95"/>
    <x v="9"/>
    <x v="0"/>
    <x v="0"/>
    <x v="19"/>
    <s v="Automovil"/>
    <x v="3"/>
    <s v="Josue Guillen"/>
  </r>
  <r>
    <s v="NLR-IBC3570"/>
    <d v="1899-12-30T00:07:41"/>
    <d v="1899-12-30T00:02:56"/>
    <d v="1899-12-30T00:04:45"/>
    <n v="0.83"/>
    <n v="22"/>
    <n v="6.44"/>
    <s v="Avenida 40 No, Guayaquil"/>
    <x v="43"/>
    <s v="N/A"/>
    <x v="0"/>
    <x v="16"/>
    <x v="0"/>
    <x v="2"/>
    <x v="2"/>
    <n v="2018"/>
    <x v="1"/>
    <n v="95"/>
    <x v="44"/>
    <x v="1"/>
    <x v="0"/>
    <x v="9"/>
    <s v="Camion"/>
    <x v="2"/>
    <s v="Cristobal Murillo"/>
  </r>
  <r>
    <s v="Dmax-GSG9568"/>
    <d v="1899-12-30T00:27:41"/>
    <d v="1899-12-30T00:21:43"/>
    <d v="1899-12-30T00:05:58"/>
    <n v="9.24"/>
    <n v="77"/>
    <n v="20.03"/>
    <s v="38C No, Guayaquil"/>
    <x v="7"/>
    <s v="N/A"/>
    <x v="0"/>
    <x v="16"/>
    <x v="0"/>
    <x v="2"/>
    <x v="2"/>
    <n v="2018"/>
    <x v="1"/>
    <n v="95"/>
    <x v="8"/>
    <x v="0"/>
    <x v="0"/>
    <x v="16"/>
    <s v="Camioneta"/>
    <x v="4"/>
    <s v="Alejandro Adrian"/>
  </r>
  <r>
    <s v="Dmax-PCT8869"/>
    <d v="1899-12-30T00:06:12"/>
    <d v="1899-12-30T00:00:00"/>
    <d v="1899-12-30T00:06:12"/>
    <n v="0"/>
    <n v="0"/>
    <n v="0"/>
    <s v="Calle N 69 1-93, Quito"/>
    <x v="99"/>
    <s v="N/A"/>
    <x v="0"/>
    <x v="16"/>
    <x v="0"/>
    <x v="2"/>
    <x v="2"/>
    <n v="2018"/>
    <x v="0"/>
    <n v="95"/>
    <x v="100"/>
    <x v="1"/>
    <x v="0"/>
    <x v="2"/>
    <s v="Camioneta"/>
    <x v="0"/>
    <s v="Norberto Congo"/>
  </r>
  <r>
    <s v="Dmax-GSF6046"/>
    <d v="1899-12-30T00:06:18"/>
    <d v="1899-12-30T00:00:00"/>
    <d v="1899-12-30T00:06:18"/>
    <n v="0"/>
    <n v="0"/>
    <n v="0"/>
    <s v="Avenida 40 No, Guayaquil"/>
    <x v="5"/>
    <s v="N/A"/>
    <x v="0"/>
    <x v="16"/>
    <x v="0"/>
    <x v="2"/>
    <x v="2"/>
    <n v="2018"/>
    <x v="1"/>
    <n v="95"/>
    <x v="5"/>
    <x v="1"/>
    <x v="0"/>
    <x v="5"/>
    <s v="Camioneta"/>
    <x v="1"/>
    <s v="Kevin Perez"/>
  </r>
  <r>
    <s v="Frontier-HCN0517"/>
    <d v="1899-12-30T02:20:31"/>
    <d v="1899-12-30T02:13:23"/>
    <d v="1899-12-30T00:07:08"/>
    <n v="156.84"/>
    <n v="129"/>
    <n v="66.97"/>
    <s v="Santa Martha"/>
    <x v="5"/>
    <s v="N/A"/>
    <x v="0"/>
    <x v="16"/>
    <x v="0"/>
    <x v="2"/>
    <x v="2"/>
    <n v="2018"/>
    <x v="1"/>
    <n v="95"/>
    <x v="7"/>
    <x v="0"/>
    <x v="0"/>
    <x v="21"/>
    <s v="Camioneta"/>
    <x v="1"/>
    <s v="Marcelo Murillo"/>
  </r>
  <r>
    <s v="Vitara-GSK6338"/>
    <d v="1899-12-30T00:16:03"/>
    <d v="1899-12-30T00:08:47"/>
    <d v="1899-12-30T00:07:16"/>
    <n v="2.52"/>
    <n v="40"/>
    <n v="9.42"/>
    <s v="3, Guayaquil"/>
    <x v="100"/>
    <s v="N/A"/>
    <x v="0"/>
    <x v="16"/>
    <x v="0"/>
    <x v="2"/>
    <x v="2"/>
    <n v="2018"/>
    <x v="0"/>
    <n v="95"/>
    <x v="101"/>
    <x v="0"/>
    <x v="0"/>
    <x v="19"/>
    <s v="Automovil"/>
    <x v="3"/>
    <s v="Josue Guillen"/>
  </r>
  <r>
    <s v="Dmax-PCT8869"/>
    <d v="1899-12-30T00:11:22"/>
    <d v="1899-12-30T00:04:01"/>
    <d v="1899-12-30T00:07:21"/>
    <n v="1.74"/>
    <n v="53"/>
    <n v="9.18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I6941"/>
    <d v="1899-12-30T00:46:51"/>
    <d v="1899-12-30T00:38:53"/>
    <d v="1899-12-30T00:07:58"/>
    <n v="28.4"/>
    <n v="83"/>
    <n v="36.380000000000003"/>
    <s v="Leon Febres Cordero 2-924, Eloy Alfaro"/>
    <x v="5"/>
    <s v="N/A"/>
    <x v="0"/>
    <x v="16"/>
    <x v="0"/>
    <x v="2"/>
    <x v="2"/>
    <n v="2018"/>
    <x v="1"/>
    <n v="95"/>
    <x v="7"/>
    <x v="0"/>
    <x v="0"/>
    <x v="13"/>
    <s v="Camioneta"/>
    <x v="1"/>
    <s v="Michael Resabala"/>
  </r>
  <r>
    <s v="Dmax-PCW6826"/>
    <d v="1899-12-30T00:37:14"/>
    <d v="1899-12-30T00:28:00"/>
    <d v="1899-12-30T00:09:14"/>
    <n v="23.28"/>
    <n v="94"/>
    <n v="37.51"/>
    <s v="Avenida 40 No, Guayaquil"/>
    <x v="101"/>
    <s v="N/A"/>
    <x v="0"/>
    <x v="16"/>
    <x v="0"/>
    <x v="2"/>
    <x v="2"/>
    <n v="2018"/>
    <x v="1"/>
    <n v="95"/>
    <x v="102"/>
    <x v="1"/>
    <x v="0"/>
    <x v="8"/>
    <s v="Camioneta"/>
    <x v="1"/>
    <s v="Danny Salazar"/>
  </r>
  <r>
    <s v="Plataforma-PCA4311"/>
    <d v="1899-12-30T00:09:56"/>
    <d v="1899-12-30T00:00:00"/>
    <d v="1899-12-30T00:09:56"/>
    <n v="0.05"/>
    <n v="0"/>
    <n v="0.31"/>
    <s v="Avenida 40 No, Guayaquil"/>
    <x v="5"/>
    <s v="N/A"/>
    <x v="0"/>
    <x v="16"/>
    <x v="0"/>
    <x v="2"/>
    <x v="2"/>
    <n v="2018"/>
    <x v="1"/>
    <n v="95"/>
    <x v="5"/>
    <x v="1"/>
    <x v="0"/>
    <x v="12"/>
    <s v="Plataforma"/>
    <x v="2"/>
    <s v="Cristobal Murillo"/>
  </r>
  <r>
    <s v="Dmax-PCW6826"/>
    <d v="1899-12-30T00:53:14"/>
    <d v="1899-12-30T00:43:02"/>
    <d v="1899-12-30T00:10:12"/>
    <n v="19.91"/>
    <n v="61"/>
    <n v="22.44"/>
    <s v="Barcelona, Guayaquil"/>
    <x v="97"/>
    <s v="N/A"/>
    <x v="0"/>
    <x v="16"/>
    <x v="0"/>
    <x v="2"/>
    <x v="2"/>
    <n v="2018"/>
    <x v="1"/>
    <n v="95"/>
    <x v="98"/>
    <x v="0"/>
    <x v="0"/>
    <x v="8"/>
    <s v="Camioneta"/>
    <x v="1"/>
    <s v="Danny Salazar"/>
  </r>
  <r>
    <s v="Dmax-GSG9568"/>
    <d v="1899-12-30T00:22:24"/>
    <d v="1899-12-30T00:10:29"/>
    <d v="1899-12-30T00:11:55"/>
    <n v="3.17"/>
    <n v="48"/>
    <n v="8.5"/>
    <s v="Emilio Romero Menendez, Guayaquil"/>
    <x v="102"/>
    <s v="N/A"/>
    <x v="0"/>
    <x v="16"/>
    <x v="0"/>
    <x v="2"/>
    <x v="2"/>
    <n v="2018"/>
    <x v="1"/>
    <n v="95"/>
    <x v="103"/>
    <x v="0"/>
    <x v="0"/>
    <x v="16"/>
    <s v="Camioneta"/>
    <x v="4"/>
    <s v="Alejandro Adrian"/>
  </r>
  <r>
    <s v="Dmax-PCW6826"/>
    <d v="1899-12-30T00:27:29"/>
    <d v="1899-12-30T00:15:33"/>
    <d v="1899-12-30T00:11:56"/>
    <n v="6.93"/>
    <n v="62"/>
    <n v="15.13"/>
    <s v="Calle 23B, Guayaquil"/>
    <x v="5"/>
    <s v="N/A"/>
    <x v="0"/>
    <x v="16"/>
    <x v="0"/>
    <x v="2"/>
    <x v="2"/>
    <n v="2018"/>
    <x v="1"/>
    <n v="95"/>
    <x v="7"/>
    <x v="0"/>
    <x v="0"/>
    <x v="8"/>
    <s v="Camioneta"/>
    <x v="1"/>
    <s v="Danny Salazar"/>
  </r>
  <r>
    <s v="Plataforma-PCA4311"/>
    <d v="1899-12-30T01:15:53"/>
    <d v="1899-12-30T01:03:44"/>
    <d v="1899-12-30T00:12:09"/>
    <n v="48.12"/>
    <n v="88"/>
    <n v="38.049999999999997"/>
    <s v="Leon Febres Cordero 2-924, Eloy Alfaro"/>
    <x v="5"/>
    <s v="N/A"/>
    <x v="0"/>
    <x v="16"/>
    <x v="0"/>
    <x v="2"/>
    <x v="2"/>
    <n v="2018"/>
    <x v="1"/>
    <n v="95"/>
    <x v="7"/>
    <x v="0"/>
    <x v="0"/>
    <x v="12"/>
    <s v="Plataforma"/>
    <x v="2"/>
    <s v="Cristobal Murillo"/>
  </r>
  <r>
    <s v="NLR-IBC3570"/>
    <d v="1899-12-30T01:04:30"/>
    <d v="1899-12-30T00:51:56"/>
    <d v="1899-12-30T00:12:34"/>
    <n v="20.22"/>
    <n v="48"/>
    <n v="18.809999999999999"/>
    <s v="Narcisa De Jesus Avenue, Guayaquil"/>
    <x v="52"/>
    <s v="N/A"/>
    <x v="0"/>
    <x v="16"/>
    <x v="0"/>
    <x v="2"/>
    <x v="2"/>
    <n v="2018"/>
    <x v="1"/>
    <n v="95"/>
    <x v="53"/>
    <x v="0"/>
    <x v="0"/>
    <x v="9"/>
    <s v="Camion"/>
    <x v="2"/>
    <s v="Cristobal Murillo"/>
  </r>
  <r>
    <s v="Dmax-GSG9568"/>
    <d v="1899-12-30T01:06:07"/>
    <d v="1899-12-30T00:52:42"/>
    <d v="1899-12-30T00:13:25"/>
    <n v="41.63"/>
    <n v="92"/>
    <n v="37.78"/>
    <s v="Avenida Juan Tanca Marengo, Guayaquil"/>
    <x v="90"/>
    <s v="N/A"/>
    <x v="0"/>
    <x v="16"/>
    <x v="0"/>
    <x v="2"/>
    <x v="2"/>
    <n v="2018"/>
    <x v="1"/>
    <n v="95"/>
    <x v="91"/>
    <x v="1"/>
    <x v="0"/>
    <x v="16"/>
    <s v="Camioneta"/>
    <x v="4"/>
    <s v="Alejandro Adrian"/>
  </r>
  <r>
    <s v="NLR-IBC3570"/>
    <d v="1899-12-30T00:59:02"/>
    <d v="1899-12-30T00:42:29"/>
    <d v="1899-12-30T00:16:33"/>
    <n v="28.74"/>
    <n v="64"/>
    <n v="29.21"/>
    <s v="Leon Febres Cordero 2-924, Eloy Alfaro"/>
    <x v="5"/>
    <s v="N/A"/>
    <x v="0"/>
    <x v="16"/>
    <x v="0"/>
    <x v="2"/>
    <x v="2"/>
    <n v="2018"/>
    <x v="1"/>
    <n v="95"/>
    <x v="7"/>
    <x v="0"/>
    <x v="0"/>
    <x v="9"/>
    <s v="Camion"/>
    <x v="2"/>
    <s v="Cristobal Murillo"/>
  </r>
  <r>
    <s v="Plataforma-PCA4311"/>
    <d v="1899-12-30T00:28:01"/>
    <d v="1899-12-30T00:04:53"/>
    <d v="1899-12-30T00:23:08"/>
    <n v="1.24"/>
    <n v="37"/>
    <n v="2.66"/>
    <s v="Leon Febres Cordero 2-924, Eloy Alfaro"/>
    <x v="52"/>
    <s v="N/A"/>
    <x v="0"/>
    <x v="16"/>
    <x v="0"/>
    <x v="2"/>
    <x v="2"/>
    <n v="2018"/>
    <x v="1"/>
    <n v="95"/>
    <x v="53"/>
    <x v="1"/>
    <x v="0"/>
    <x v="12"/>
    <s v="Plataforma"/>
    <x v="2"/>
    <s v="Cristobal Murillo"/>
  </r>
  <r>
    <s v="Dmax-PCT8869"/>
    <d v="1899-12-30T00:26:25"/>
    <d v="1899-12-30T00:00:00"/>
    <d v="1899-12-30T00:26:25"/>
    <n v="0"/>
    <n v="0"/>
    <n v="0"/>
    <s v="Calle N 69 1-93, Quito"/>
    <x v="99"/>
    <s v="N/A"/>
    <x v="0"/>
    <x v="16"/>
    <x v="0"/>
    <x v="2"/>
    <x v="2"/>
    <n v="2018"/>
    <x v="0"/>
    <n v="95"/>
    <x v="100"/>
    <x v="1"/>
    <x v="0"/>
    <x v="2"/>
    <s v="Camioneta"/>
    <x v="0"/>
    <s v="Norberto Congo"/>
  </r>
  <r>
    <s v="Dmax-PCI6941"/>
    <d v="1899-12-30T01:11:40"/>
    <d v="1899-12-30T00:43:01"/>
    <d v="1899-12-30T00:28:39"/>
    <n v="38.96"/>
    <n v="94"/>
    <n v="32.619999999999997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GSI9179"/>
    <d v="1899-12-30T00:54:37"/>
    <d v="1899-12-30T00:23:56"/>
    <d v="1899-12-30T00:30:41"/>
    <n v="7.83"/>
    <n v="38"/>
    <n v="8.6"/>
    <s v="Garcia Moreno 2-134, Babahoyo"/>
    <x v="103"/>
    <s v="N/A"/>
    <x v="0"/>
    <x v="16"/>
    <x v="0"/>
    <x v="2"/>
    <x v="2"/>
    <n v="2018"/>
    <x v="1"/>
    <n v="95"/>
    <x v="104"/>
    <x v="0"/>
    <x v="0"/>
    <x v="6"/>
    <s v="Camioneta"/>
    <x v="1"/>
    <s v="Deibi Banguera"/>
  </r>
  <r>
    <s v="Dmax-PCI6941"/>
    <d v="1899-12-30T01:33:37"/>
    <d v="1899-12-30T00:53:31"/>
    <d v="1899-12-30T00:40:06"/>
    <n v="32.96"/>
    <n v="83"/>
    <n v="21.12"/>
    <s v="Avenida 40 No, Guayaquil"/>
    <x v="52"/>
    <s v="N/A"/>
    <x v="0"/>
    <x v="16"/>
    <x v="0"/>
    <x v="2"/>
    <x v="2"/>
    <n v="2018"/>
    <x v="1"/>
    <n v="95"/>
    <x v="53"/>
    <x v="1"/>
    <x v="0"/>
    <x v="13"/>
    <s v="Camioneta"/>
    <x v="1"/>
    <s v="Michael Resabala"/>
  </r>
  <r>
    <s v="Plataforma-PCA4311"/>
    <d v="1899-12-30T02:02:46"/>
    <d v="1899-12-30T01:18:41"/>
    <d v="1899-12-30T00:44:05"/>
    <n v="50.91"/>
    <n v="64"/>
    <n v="24.88"/>
    <s v="Avenida 40 No, Guayaquil"/>
    <x v="52"/>
    <s v="N/A"/>
    <x v="0"/>
    <x v="16"/>
    <x v="0"/>
    <x v="2"/>
    <x v="2"/>
    <n v="2018"/>
    <x v="1"/>
    <n v="95"/>
    <x v="53"/>
    <x v="1"/>
    <x v="0"/>
    <x v="12"/>
    <s v="Plataforma"/>
    <x v="2"/>
    <s v="Cristobal Murillo"/>
  </r>
  <r>
    <s v="Dmax-GSI9179"/>
    <d v="1899-12-30T14:52:42"/>
    <d v="1899-12-30T13:53:31"/>
    <d v="1899-12-30T00:59:11"/>
    <n v="350.25"/>
    <n v="118"/>
    <n v="23.54"/>
    <s v="11 2-108, Pimocha"/>
    <x v="104"/>
    <s v="N/A"/>
    <x v="0"/>
    <x v="16"/>
    <x v="0"/>
    <x v="2"/>
    <x v="2"/>
    <n v="2018"/>
    <x v="1"/>
    <n v="95"/>
    <x v="105"/>
    <x v="0"/>
    <x v="0"/>
    <x v="6"/>
    <s v="Camioneta"/>
    <x v="1"/>
    <s v="Deibi Banguera"/>
  </r>
  <r>
    <s v="Dmax-GSG9568"/>
    <d v="1899-12-30T03:25:50"/>
    <d v="1899-12-30T02:22:53"/>
    <d v="1899-12-30T01:02:57"/>
    <n v="90.18"/>
    <n v="127"/>
    <n v="26.29"/>
    <s v="Avenida Juan Tanca Marengo, Guayaquil"/>
    <x v="8"/>
    <s v="N/A"/>
    <x v="0"/>
    <x v="16"/>
    <x v="0"/>
    <x v="2"/>
    <x v="2"/>
    <n v="2018"/>
    <x v="1"/>
    <n v="95"/>
    <x v="5"/>
    <x v="1"/>
    <x v="0"/>
    <x v="16"/>
    <s v="Camioneta"/>
    <x v="4"/>
    <s v="Alejandro Adrian"/>
  </r>
  <r>
    <s v="Dmax-GSI9191"/>
    <d v="1899-12-30T04:25:31"/>
    <d v="1899-12-30T03:13:39"/>
    <d v="1899-12-30T01:11:52"/>
    <n v="159.41"/>
    <n v="127"/>
    <n v="36.020000000000003"/>
    <s v="E49, Eloy Alfaro"/>
    <x v="96"/>
    <s v="N/A"/>
    <x v="0"/>
    <x v="16"/>
    <x v="0"/>
    <x v="2"/>
    <x v="2"/>
    <n v="2018"/>
    <x v="1"/>
    <n v="95"/>
    <x v="97"/>
    <x v="0"/>
    <x v="0"/>
    <x v="17"/>
    <s v="Camioneta"/>
    <x v="1"/>
    <s v="Patricio Olaya"/>
  </r>
  <r>
    <s v="Dmax-PCT8869"/>
    <d v="1899-12-30T01:43:20"/>
    <d v="1899-12-30T00:26:01"/>
    <d v="1899-12-30T01:17:19"/>
    <n v="9.23"/>
    <n v="64"/>
    <n v="5.36"/>
    <s v="Calle De Los Cipreses 2-158, Quito"/>
    <x v="99"/>
    <s v="N/A"/>
    <x v="0"/>
    <x v="16"/>
    <x v="0"/>
    <x v="2"/>
    <x v="2"/>
    <n v="2018"/>
    <x v="0"/>
    <n v="95"/>
    <x v="100"/>
    <x v="0"/>
    <x v="0"/>
    <x v="2"/>
    <s v="Camioneta"/>
    <x v="0"/>
    <s v="Norberto Congo"/>
  </r>
  <r>
    <s v="Dmax-PCT8869"/>
    <d v="1899-12-30T01:19:16"/>
    <d v="1899-12-30T00:00:00"/>
    <d v="1899-12-30T01:19:16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1:56:39"/>
    <d v="1899-12-30T00:34:30"/>
    <d v="1899-12-30T01:22:09"/>
    <n v="12.85"/>
    <n v="64"/>
    <n v="6.61"/>
    <s v="Calle N 69 1-93, Quito"/>
    <x v="4"/>
    <s v="N/A"/>
    <x v="0"/>
    <x v="16"/>
    <x v="0"/>
    <x v="2"/>
    <x v="2"/>
    <n v="2018"/>
    <x v="0"/>
    <n v="95"/>
    <x v="4"/>
    <x v="0"/>
    <x v="0"/>
    <x v="2"/>
    <s v="Camioneta"/>
    <x v="0"/>
    <s v="Norberto Congo"/>
  </r>
  <r>
    <s v="Dmax-GSI9191"/>
    <d v="1899-12-30T06:42:10"/>
    <d v="1899-12-30T03:55:40"/>
    <d v="1899-12-30T02:46:30"/>
    <n v="165.55"/>
    <n v="125"/>
    <n v="24.7"/>
    <s v="Gena"/>
    <x v="79"/>
    <s v="N/A"/>
    <x v="0"/>
    <x v="16"/>
    <x v="0"/>
    <x v="2"/>
    <x v="2"/>
    <n v="2018"/>
    <x v="1"/>
    <n v="95"/>
    <x v="80"/>
    <x v="0"/>
    <x v="0"/>
    <x v="17"/>
    <s v="Camioneta"/>
    <x v="1"/>
    <s v="Patricio Olaya"/>
  </r>
  <r>
    <s v="Plataforma-ABE1400"/>
    <d v="1899-12-30T05:57:13"/>
    <d v="1899-12-30T02:22:32"/>
    <d v="1899-12-30T03:34:41"/>
    <n v="98.91"/>
    <n v="72"/>
    <n v="16.61"/>
    <s v="Avenida 40 No, Guayaquil"/>
    <x v="5"/>
    <s v="N/A"/>
    <x v="0"/>
    <x v="16"/>
    <x v="0"/>
    <x v="2"/>
    <x v="2"/>
    <n v="2018"/>
    <x v="1"/>
    <n v="95"/>
    <x v="5"/>
    <x v="1"/>
    <x v="0"/>
    <x v="11"/>
    <s v="Plataforma"/>
    <x v="2"/>
    <s v="Cristobal Murillo"/>
  </r>
  <r>
    <s v="Yamaha II765J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20"/>
    <s v="Motocicleta"/>
    <x v="4"/>
    <s v="Byron "/>
  </r>
  <r>
    <s v="Plataforma-ABE1400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11"/>
    <s v="Plataforma"/>
    <x v="2"/>
    <s v="Cristobal Murillo"/>
  </r>
  <r>
    <s v="NLR-IBC3571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10"/>
    <s v="Camion"/>
    <x v="2"/>
    <s v="Cristobal Murillo"/>
  </r>
  <r>
    <s v="NLR-IBC3570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9"/>
    <s v="Camion"/>
    <x v="2"/>
    <s v="Cristobal Murillo"/>
  </r>
  <r>
    <s v="Honda HW228P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3"/>
    <s v="Motocicleta"/>
    <x v="0"/>
    <s v="Quito"/>
  </r>
  <r>
    <s v="Frontier-HCN0517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21"/>
    <s v="Camioneta"/>
    <x v="1"/>
    <s v="Marcelo Murillo"/>
  </r>
  <r>
    <s v="Dmax-PCW7500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1"/>
    <s v="Camioneta"/>
    <x v="0"/>
    <s v="Edison Arellano"/>
  </r>
  <r>
    <s v="Dmax-PCW6826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8"/>
    <s v="Camioneta"/>
    <x v="1"/>
    <s v="Danny Salazar"/>
  </r>
  <r>
    <s v="Dmax-PCW5709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7"/>
    <s v="Camioneta"/>
    <x v="1"/>
    <s v="Jose Luis vargas"/>
  </r>
  <r>
    <s v="Dmax-PCT8869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2"/>
    <s v="Camioneta"/>
    <x v="0"/>
    <s v="Norberto Congo"/>
  </r>
  <r>
    <s v="Aveo-PCZ3313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0"/>
    <s v="Camioneta"/>
    <x v="0"/>
    <s v="Darwin Vargas"/>
  </r>
  <r>
    <s v="Hilux-GSK6663"/>
    <d v="1899-12-30T00:01:16"/>
    <d v="1899-12-30T00:00:00"/>
    <d v="1899-12-30T00:00:00"/>
    <n v="0"/>
    <n v="0"/>
    <n v="0"/>
    <s v="Avenida 40 No, Guayaquil"/>
    <x v="5"/>
    <s v="N/A"/>
    <x v="0"/>
    <x v="17"/>
    <x v="0"/>
    <x v="2"/>
    <x v="3"/>
    <n v="2018"/>
    <x v="1"/>
    <n v="95"/>
    <x v="5"/>
    <x v="1"/>
    <x v="1"/>
    <x v="14"/>
    <s v="Camioneta"/>
    <x v="2"/>
    <s v="Patricio Hidalgo"/>
  </r>
  <r>
    <s v="Vitara-GSK6338"/>
    <d v="1899-12-30T00:00:04"/>
    <d v="1899-12-30T00:00:00"/>
    <d v="1899-12-30T00:00:00"/>
    <n v="0"/>
    <n v="0"/>
    <n v="0"/>
    <s v="Avenida Juan Tanca Marengo, Guayaquil"/>
    <x v="8"/>
    <s v="N/A"/>
    <x v="0"/>
    <x v="17"/>
    <x v="0"/>
    <x v="2"/>
    <x v="3"/>
    <n v="2018"/>
    <x v="0"/>
    <n v="95"/>
    <x v="5"/>
    <x v="1"/>
    <x v="1"/>
    <x v="19"/>
    <s v="Automovil"/>
    <x v="3"/>
    <s v="Josue Guillen"/>
  </r>
  <r>
    <s v="Vitara-GSK6338"/>
    <d v="1899-12-30T00:00:34"/>
    <d v="1899-12-30T00:00:00"/>
    <d v="1899-12-30T00:00:00"/>
    <n v="0"/>
    <n v="0"/>
    <n v="0"/>
    <s v="Avenida Juan Tanca Marengo, Guayaquil"/>
    <x v="8"/>
    <s v="N/A"/>
    <x v="0"/>
    <x v="17"/>
    <x v="0"/>
    <x v="2"/>
    <x v="3"/>
    <n v="2018"/>
    <x v="0"/>
    <n v="95"/>
    <x v="5"/>
    <x v="1"/>
    <x v="1"/>
    <x v="19"/>
    <s v="Automovil"/>
    <x v="3"/>
    <s v="Josue Guillen"/>
  </r>
  <r>
    <s v="Dmax-PCI6941"/>
    <d v="1899-12-30T00:00:27"/>
    <d v="1899-12-30T00:00:00"/>
    <d v="1899-12-30T00:00:27"/>
    <n v="0"/>
    <n v="0"/>
    <n v="0.36"/>
    <s v="Avenida 40 No, Guayaquil"/>
    <x v="5"/>
    <s v="N/A"/>
    <x v="0"/>
    <x v="17"/>
    <x v="0"/>
    <x v="2"/>
    <x v="3"/>
    <n v="2018"/>
    <x v="1"/>
    <n v="95"/>
    <x v="5"/>
    <x v="1"/>
    <x v="0"/>
    <x v="13"/>
    <s v="Camioneta"/>
    <x v="1"/>
    <s v="Michael Resabala"/>
  </r>
  <r>
    <s v="Plataforma-PCA4311"/>
    <d v="1899-12-30T00:01:36"/>
    <d v="1899-12-30T00:01:00"/>
    <d v="1899-12-30T00:00:36"/>
    <n v="0.11"/>
    <n v="16"/>
    <n v="4.05"/>
    <s v="Avenida 40 No, Guayaquil"/>
    <x v="5"/>
    <s v="N/A"/>
    <x v="0"/>
    <x v="17"/>
    <x v="0"/>
    <x v="2"/>
    <x v="3"/>
    <n v="2018"/>
    <x v="1"/>
    <n v="95"/>
    <x v="5"/>
    <x v="1"/>
    <x v="0"/>
    <x v="12"/>
    <s v="Plataforma"/>
    <x v="2"/>
    <s v="Cristobal Murillo"/>
  </r>
  <r>
    <s v="Hilux-GSK6663"/>
    <d v="1899-12-30T00:25:51"/>
    <d v="1899-12-30T00:24:53"/>
    <d v="1899-12-30T00:00:58"/>
    <n v="14.18"/>
    <n v="83"/>
    <n v="32.92"/>
    <s v="Barcelona Sporting Club Avenue, Guayaquil"/>
    <x v="5"/>
    <s v="N/A"/>
    <x v="0"/>
    <x v="17"/>
    <x v="0"/>
    <x v="2"/>
    <x v="3"/>
    <n v="2018"/>
    <x v="1"/>
    <n v="95"/>
    <x v="7"/>
    <x v="0"/>
    <x v="0"/>
    <x v="14"/>
    <s v="Camioneta"/>
    <x v="2"/>
    <s v="Patricio Hidalgo"/>
  </r>
  <r>
    <s v="Vitara-GSK6338"/>
    <d v="1899-12-30T00:11:45"/>
    <d v="1899-12-30T00:10:32"/>
    <d v="1899-12-30T00:01:13"/>
    <n v="7.79"/>
    <n v="101"/>
    <n v="39.76"/>
    <s v="Leon Febres-Cordero R. Avenue, Los Lojas"/>
    <x v="105"/>
    <s v="N/A"/>
    <x v="0"/>
    <x v="17"/>
    <x v="0"/>
    <x v="2"/>
    <x v="3"/>
    <n v="2018"/>
    <x v="0"/>
    <n v="95"/>
    <x v="106"/>
    <x v="0"/>
    <x v="0"/>
    <x v="19"/>
    <s v="Automovil"/>
    <x v="3"/>
    <s v="Josue Guillen"/>
  </r>
  <r>
    <s v="Dmax-GSI9179"/>
    <d v="1899-12-30T00:57:13"/>
    <d v="1899-12-30T00:55:16"/>
    <d v="1899-12-30T00:01:57"/>
    <n v="69.819999999999993"/>
    <n v="122"/>
    <n v="73.22"/>
    <s v="E25, San Carlos"/>
    <x v="63"/>
    <s v="N/A"/>
    <x v="0"/>
    <x v="17"/>
    <x v="0"/>
    <x v="2"/>
    <x v="3"/>
    <n v="2018"/>
    <x v="1"/>
    <n v="95"/>
    <x v="64"/>
    <x v="0"/>
    <x v="0"/>
    <x v="6"/>
    <s v="Camioneta"/>
    <x v="1"/>
    <s v="Deibi Banguera"/>
  </r>
  <r>
    <s v="Vitara-GSK6338"/>
    <d v="1899-12-30T00:20:33"/>
    <d v="1899-12-30T00:18:31"/>
    <d v="1899-12-30T00:02:02"/>
    <n v="12.02"/>
    <n v="90"/>
    <n v="35.08"/>
    <s v="Ruta Sabanilla, Los Lojas"/>
    <x v="106"/>
    <s v="N/A"/>
    <x v="0"/>
    <x v="17"/>
    <x v="0"/>
    <x v="2"/>
    <x v="3"/>
    <n v="2018"/>
    <x v="0"/>
    <n v="95"/>
    <x v="107"/>
    <x v="0"/>
    <x v="0"/>
    <x v="19"/>
    <s v="Automovil"/>
    <x v="3"/>
    <s v="Josue Guillen"/>
  </r>
  <r>
    <s v="Plataforma-PCA4311"/>
    <d v="1899-12-30T00:03:05"/>
    <d v="1899-12-30T00:00:59"/>
    <d v="1899-12-30T00:02:06"/>
    <n v="0.14000000000000001"/>
    <n v="20"/>
    <n v="2.79"/>
    <s v="Avenida 40 No, Guayaquil"/>
    <x v="5"/>
    <s v="N/A"/>
    <x v="0"/>
    <x v="17"/>
    <x v="0"/>
    <x v="2"/>
    <x v="3"/>
    <n v="2018"/>
    <x v="1"/>
    <n v="95"/>
    <x v="5"/>
    <x v="1"/>
    <x v="0"/>
    <x v="12"/>
    <s v="Plataforma"/>
    <x v="2"/>
    <s v="Cristobal Murillo"/>
  </r>
  <r>
    <s v="Plataforma-PCA4311"/>
    <d v="1899-12-30T00:05:51"/>
    <d v="1899-12-30T00:03:30"/>
    <d v="1899-12-30T00:02:21"/>
    <n v="0.9"/>
    <n v="44"/>
    <n v="9.25"/>
    <s v="El Aguacate"/>
    <x v="107"/>
    <s v="N/A"/>
    <x v="0"/>
    <x v="17"/>
    <x v="0"/>
    <x v="2"/>
    <x v="3"/>
    <n v="2018"/>
    <x v="1"/>
    <n v="95"/>
    <x v="108"/>
    <x v="1"/>
    <x v="0"/>
    <x v="12"/>
    <s v="Plataforma"/>
    <x v="2"/>
    <s v="Cristobal Murillo"/>
  </r>
  <r>
    <s v="Dmax-GSG9568"/>
    <d v="1899-12-30T00:23:13"/>
    <d v="1899-12-30T00:20:32"/>
    <d v="1899-12-30T00:02:41"/>
    <n v="20.420000000000002"/>
    <n v="98"/>
    <n v="52.77"/>
    <s v="E40, Guayaquil"/>
    <x v="94"/>
    <s v="N/A"/>
    <x v="0"/>
    <x v="17"/>
    <x v="0"/>
    <x v="2"/>
    <x v="3"/>
    <n v="2018"/>
    <x v="1"/>
    <n v="95"/>
    <x v="95"/>
    <x v="0"/>
    <x v="0"/>
    <x v="16"/>
    <s v="Camioneta"/>
    <x v="4"/>
    <s v="Alejandro Adrian"/>
  </r>
  <r>
    <s v="Vitara-GSK6338"/>
    <d v="1899-12-30T00:41:05"/>
    <d v="1899-12-30T00:38:10"/>
    <d v="1899-12-30T00:02:55"/>
    <n v="27.11"/>
    <n v="94"/>
    <n v="39.590000000000003"/>
    <s v="Avenida Agustín Freire Icaza, Guayaquil"/>
    <x v="108"/>
    <s v="N/A"/>
    <x v="0"/>
    <x v="17"/>
    <x v="0"/>
    <x v="2"/>
    <x v="3"/>
    <n v="2018"/>
    <x v="0"/>
    <n v="95"/>
    <x v="109"/>
    <x v="0"/>
    <x v="0"/>
    <x v="19"/>
    <s v="Automovil"/>
    <x v="3"/>
    <s v="Josue Guillen"/>
  </r>
  <r>
    <s v="Vitara-GSK6338"/>
    <d v="1899-12-30T00:18:24"/>
    <d v="1899-12-30T00:15:13"/>
    <d v="1899-12-30T00:03:11"/>
    <n v="7.65"/>
    <n v="90"/>
    <n v="24.94"/>
    <s v="Vía Samborondon, Tarifa"/>
    <x v="8"/>
    <s v="N/A"/>
    <x v="0"/>
    <x v="17"/>
    <x v="0"/>
    <x v="2"/>
    <x v="3"/>
    <n v="2018"/>
    <x v="0"/>
    <n v="95"/>
    <x v="9"/>
    <x v="0"/>
    <x v="0"/>
    <x v="19"/>
    <s v="Automovil"/>
    <x v="3"/>
    <s v="Josue Guillen"/>
  </r>
  <r>
    <s v="Dmax-GSF6029"/>
    <d v="1899-12-30T00:31:27"/>
    <d v="1899-12-30T00:28:01"/>
    <d v="1899-12-30T00:03:26"/>
    <n v="10.75"/>
    <n v="55"/>
    <n v="20.51"/>
    <s v="Barcelona Sporting Club Avenue, Guayaquil"/>
    <x v="109"/>
    <s v="N/A"/>
    <x v="0"/>
    <x v="17"/>
    <x v="0"/>
    <x v="2"/>
    <x v="3"/>
    <n v="2018"/>
    <x v="1"/>
    <n v="95"/>
    <x v="110"/>
    <x v="0"/>
    <x v="0"/>
    <x v="4"/>
    <s v="Camioneta"/>
    <x v="1"/>
    <s v="Jacob Soriano"/>
  </r>
  <r>
    <s v="Dmax-GSF6046"/>
    <d v="1899-12-30T01:33:16"/>
    <d v="1899-12-30T01:29:47"/>
    <d v="1899-12-30T00:03:29"/>
    <n v="85.55"/>
    <n v="109"/>
    <n v="55.04"/>
    <s v="E482, Cascol"/>
    <x v="5"/>
    <s v="N/A"/>
    <x v="0"/>
    <x v="17"/>
    <x v="0"/>
    <x v="2"/>
    <x v="3"/>
    <n v="2018"/>
    <x v="1"/>
    <n v="95"/>
    <x v="7"/>
    <x v="0"/>
    <x v="0"/>
    <x v="5"/>
    <s v="Camioneta"/>
    <x v="1"/>
    <s v="Kevin Perez"/>
  </r>
  <r>
    <s v="Dmax-GSF6029"/>
    <d v="1899-12-30T00:06:48"/>
    <d v="1899-12-30T00:01:18"/>
    <d v="1899-12-30T00:05:30"/>
    <n v="0.04"/>
    <n v="9"/>
    <n v="0.39"/>
    <s v="Barcelona Sporting Club Avenue, Guayaquil"/>
    <x v="110"/>
    <s v="N/A"/>
    <x v="0"/>
    <x v="17"/>
    <x v="0"/>
    <x v="2"/>
    <x v="3"/>
    <n v="2018"/>
    <x v="1"/>
    <n v="95"/>
    <x v="111"/>
    <x v="1"/>
    <x v="0"/>
    <x v="4"/>
    <s v="Camioneta"/>
    <x v="1"/>
    <s v="Jacob Soriano"/>
  </r>
  <r>
    <s v="Dmax-GSI9179"/>
    <d v="1899-12-30T12:02:46"/>
    <d v="1899-12-30T11:57:14"/>
    <d v="1899-12-30T00:05:32"/>
    <n v="141.47"/>
    <n v="116"/>
    <n v="11.74"/>
    <s v="Santa Martha"/>
    <x v="111"/>
    <s v="N/A"/>
    <x v="0"/>
    <x v="17"/>
    <x v="0"/>
    <x v="2"/>
    <x v="3"/>
    <n v="2018"/>
    <x v="1"/>
    <n v="95"/>
    <x v="112"/>
    <x v="0"/>
    <x v="0"/>
    <x v="6"/>
    <s v="Camioneta"/>
    <x v="1"/>
    <s v="Deibi Banguera"/>
  </r>
  <r>
    <s v="Dmax-GSF6029"/>
    <d v="1899-12-30T00:13:27"/>
    <d v="1899-12-30T00:06:59"/>
    <d v="1899-12-30T00:06:28"/>
    <n v="2.93"/>
    <n v="50"/>
    <n v="13.07"/>
    <s v="Calle 26 Se, Guayaquil"/>
    <x v="110"/>
    <s v="N/A"/>
    <x v="0"/>
    <x v="17"/>
    <x v="0"/>
    <x v="2"/>
    <x v="3"/>
    <n v="2018"/>
    <x v="1"/>
    <n v="95"/>
    <x v="111"/>
    <x v="0"/>
    <x v="0"/>
    <x v="4"/>
    <s v="Camioneta"/>
    <x v="1"/>
    <s v="Jacob Soriano"/>
  </r>
  <r>
    <s v="Dmax-GSI9191"/>
    <d v="1899-12-30T00:27:46"/>
    <d v="1899-12-30T00:21:14"/>
    <d v="1899-12-30T00:06:32"/>
    <n v="23.46"/>
    <n v="100"/>
    <n v="50.7"/>
    <s v="Nicolás Lapenti 1-125, Eloy Alfaro"/>
    <x v="5"/>
    <s v="N/A"/>
    <x v="0"/>
    <x v="17"/>
    <x v="0"/>
    <x v="2"/>
    <x v="3"/>
    <n v="2018"/>
    <x v="1"/>
    <n v="95"/>
    <x v="7"/>
    <x v="0"/>
    <x v="0"/>
    <x v="17"/>
    <s v="Camioneta"/>
    <x v="1"/>
    <s v="Patricio Olaya"/>
  </r>
  <r>
    <s v="Hilux-GSK6663"/>
    <d v="1899-12-30T00:32:00"/>
    <d v="1899-12-30T00:23:32"/>
    <d v="1899-12-30T00:08:28"/>
    <n v="14.37"/>
    <n v="77"/>
    <n v="26.94"/>
    <s v="Avenida 40 No, Guayaquil"/>
    <x v="110"/>
    <s v="N/A"/>
    <x v="0"/>
    <x v="17"/>
    <x v="0"/>
    <x v="2"/>
    <x v="3"/>
    <n v="2018"/>
    <x v="1"/>
    <n v="95"/>
    <x v="111"/>
    <x v="1"/>
    <x v="0"/>
    <x v="14"/>
    <s v="Camioneta"/>
    <x v="2"/>
    <s v="Patricio Hidalgo"/>
  </r>
  <r>
    <s v="Dmax-GSF6029"/>
    <d v="1899-12-30T00:10:05"/>
    <d v="1899-12-30T00:01:30"/>
    <d v="1899-12-30T00:08:35"/>
    <n v="0.27"/>
    <n v="25"/>
    <n v="1.63"/>
    <s v="Barcelona Sporting Club Avenue, Guayaquil"/>
    <x v="110"/>
    <s v="N/A"/>
    <x v="0"/>
    <x v="17"/>
    <x v="0"/>
    <x v="2"/>
    <x v="3"/>
    <n v="2018"/>
    <x v="1"/>
    <n v="95"/>
    <x v="111"/>
    <x v="1"/>
    <x v="0"/>
    <x v="4"/>
    <s v="Camioneta"/>
    <x v="1"/>
    <s v="Jacob Soriano"/>
  </r>
  <r>
    <s v="Dmax-GSF6029"/>
    <d v="1899-12-30T00:15:11"/>
    <d v="1899-12-30T00:06:15"/>
    <d v="1899-12-30T00:08:56"/>
    <n v="1.1299999999999999"/>
    <n v="33"/>
    <n v="4.45"/>
    <s v="Barcelona Sporting Club Avenue, Guayaquil"/>
    <x v="110"/>
    <s v="N/A"/>
    <x v="0"/>
    <x v="17"/>
    <x v="0"/>
    <x v="2"/>
    <x v="3"/>
    <n v="2018"/>
    <x v="1"/>
    <n v="95"/>
    <x v="111"/>
    <x v="1"/>
    <x v="0"/>
    <x v="4"/>
    <s v="Camioneta"/>
    <x v="1"/>
    <s v="Jacob Soriano"/>
  </r>
  <r>
    <s v="Dmax-GSI9191"/>
    <d v="1899-12-30T00:18:59"/>
    <d v="1899-12-30T00:09:58"/>
    <d v="1899-12-30T00:09:01"/>
    <n v="4.5599999999999996"/>
    <n v="85"/>
    <n v="14.41"/>
    <s v="E49, Eloy Alfaro"/>
    <x v="112"/>
    <s v="N/A"/>
    <x v="0"/>
    <x v="17"/>
    <x v="0"/>
    <x v="2"/>
    <x v="3"/>
    <n v="2018"/>
    <x v="1"/>
    <n v="95"/>
    <x v="113"/>
    <x v="0"/>
    <x v="0"/>
    <x v="17"/>
    <s v="Camioneta"/>
    <x v="1"/>
    <s v="Patricio Olaya"/>
  </r>
  <r>
    <s v="Plataforma-PCA4311"/>
    <d v="1899-12-30T00:32:38"/>
    <d v="1899-12-30T00:21:29"/>
    <d v="1899-12-30T00:11:09"/>
    <n v="12.61"/>
    <n v="75"/>
    <n v="23.19"/>
    <s v="Ruta Velasco Ibarra, Velasco Ibarra"/>
    <x v="107"/>
    <s v="N/A"/>
    <x v="0"/>
    <x v="17"/>
    <x v="0"/>
    <x v="2"/>
    <x v="3"/>
    <n v="2018"/>
    <x v="1"/>
    <n v="95"/>
    <x v="108"/>
    <x v="0"/>
    <x v="0"/>
    <x v="12"/>
    <s v="Plataforma"/>
    <x v="2"/>
    <s v="Cristobal Murillo"/>
  </r>
  <r>
    <s v="Dmax-GSF6029"/>
    <d v="1899-12-30T00:49:27"/>
    <d v="1899-12-30T00:37:29"/>
    <d v="1899-12-30T00:11:58"/>
    <n v="21.92"/>
    <n v="85"/>
    <n v="26.6"/>
    <s v="2 Paseo 49A, Guayaquil"/>
    <x v="5"/>
    <s v="N/A"/>
    <x v="0"/>
    <x v="17"/>
    <x v="0"/>
    <x v="2"/>
    <x v="3"/>
    <n v="2018"/>
    <x v="1"/>
    <n v="95"/>
    <x v="7"/>
    <x v="0"/>
    <x v="0"/>
    <x v="4"/>
    <s v="Camioneta"/>
    <x v="1"/>
    <s v="Jacob Soriano"/>
  </r>
  <r>
    <s v="Dmax-GSF6029"/>
    <d v="1899-12-30T00:29:12"/>
    <d v="1899-12-30T00:16:43"/>
    <d v="1899-12-30T00:12:29"/>
    <n v="11.7"/>
    <n v="70"/>
    <n v="24.05"/>
    <s v="Avenida 40 No, Guayaquil"/>
    <x v="113"/>
    <s v="N/A"/>
    <x v="0"/>
    <x v="17"/>
    <x v="0"/>
    <x v="2"/>
    <x v="3"/>
    <n v="2018"/>
    <x v="1"/>
    <n v="95"/>
    <x v="114"/>
    <x v="1"/>
    <x v="0"/>
    <x v="4"/>
    <s v="Camioneta"/>
    <x v="1"/>
    <s v="Jacob Soriano"/>
  </r>
  <r>
    <s v="Dmax-GSI9179"/>
    <d v="1899-12-30T01:41:06"/>
    <d v="1899-12-30T01:27:40"/>
    <d v="1899-12-30T00:13:26"/>
    <n v="101.63"/>
    <n v="125"/>
    <n v="60.32"/>
    <s v="Calle K 1-49, Babahoyo"/>
    <x v="82"/>
    <s v="N/A"/>
    <x v="0"/>
    <x v="17"/>
    <x v="0"/>
    <x v="2"/>
    <x v="3"/>
    <n v="2018"/>
    <x v="1"/>
    <n v="95"/>
    <x v="83"/>
    <x v="0"/>
    <x v="0"/>
    <x v="6"/>
    <s v="Camioneta"/>
    <x v="1"/>
    <s v="Deibi Banguera"/>
  </r>
  <r>
    <s v="Plataforma-PCA4311"/>
    <d v="1899-12-30T02:48:11"/>
    <d v="1899-12-30T02:34:32"/>
    <d v="1899-12-30T00:13:39"/>
    <n v="153.19999999999999"/>
    <n v="101"/>
    <n v="54.65"/>
    <s v="Avenida 40 No, Guayaquil"/>
    <x v="114"/>
    <s v="N/A"/>
    <x v="0"/>
    <x v="17"/>
    <x v="0"/>
    <x v="2"/>
    <x v="3"/>
    <n v="2018"/>
    <x v="1"/>
    <n v="95"/>
    <x v="115"/>
    <x v="1"/>
    <x v="0"/>
    <x v="12"/>
    <s v="Plataforma"/>
    <x v="2"/>
    <s v="Cristobal Murillo"/>
  </r>
  <r>
    <s v="Dmax-GSF6029"/>
    <d v="1899-12-30T00:16:58"/>
    <d v="1899-12-30T00:02:27"/>
    <d v="1899-12-30T00:14:31"/>
    <n v="0.2"/>
    <n v="9"/>
    <n v="0.71"/>
    <s v="Avenida 40 No, Guayaquil"/>
    <x v="5"/>
    <s v="N/A"/>
    <x v="0"/>
    <x v="17"/>
    <x v="0"/>
    <x v="2"/>
    <x v="3"/>
    <n v="2018"/>
    <x v="1"/>
    <n v="95"/>
    <x v="5"/>
    <x v="1"/>
    <x v="0"/>
    <x v="4"/>
    <s v="Camioneta"/>
    <x v="1"/>
    <s v="Jacob Soriano"/>
  </r>
  <r>
    <s v="Dmax-PCI6941"/>
    <d v="1899-12-30T01:21:20"/>
    <d v="1899-12-30T00:59:01"/>
    <d v="1899-12-30T00:22:19"/>
    <n v="46.19"/>
    <n v="100"/>
    <n v="34.08"/>
    <s v="Avenida 40 No, Guayaquil"/>
    <x v="5"/>
    <s v="N/A"/>
    <x v="0"/>
    <x v="17"/>
    <x v="0"/>
    <x v="2"/>
    <x v="3"/>
    <n v="2018"/>
    <x v="1"/>
    <n v="95"/>
    <x v="5"/>
    <x v="1"/>
    <x v="0"/>
    <x v="13"/>
    <s v="Camioneta"/>
    <x v="1"/>
    <s v="Michael Resabala"/>
  </r>
  <r>
    <s v="Dmax-PCI6941"/>
    <d v="1899-12-30T01:20:29"/>
    <d v="1899-12-30T00:57:28"/>
    <d v="1899-12-30T00:23:01"/>
    <n v="44.93"/>
    <n v="98"/>
    <n v="33.5"/>
    <s v="Avenida 40 No, Guayaquil"/>
    <x v="5"/>
    <s v="N/A"/>
    <x v="0"/>
    <x v="17"/>
    <x v="0"/>
    <x v="2"/>
    <x v="3"/>
    <n v="2018"/>
    <x v="1"/>
    <n v="95"/>
    <x v="5"/>
    <x v="1"/>
    <x v="0"/>
    <x v="13"/>
    <s v="Camioneta"/>
    <x v="1"/>
    <s v="Michael Resabala"/>
  </r>
  <r>
    <s v="Dmax-GSF6029"/>
    <d v="1899-12-30T01:15:54"/>
    <d v="1899-12-30T00:52:26"/>
    <d v="1899-12-30T00:23:28"/>
    <n v="28.22"/>
    <n v="77"/>
    <n v="22.31"/>
    <s v="Avenida 40 No, Guayaquil"/>
    <x v="5"/>
    <s v="N/A"/>
    <x v="0"/>
    <x v="17"/>
    <x v="0"/>
    <x v="2"/>
    <x v="3"/>
    <n v="2018"/>
    <x v="1"/>
    <n v="95"/>
    <x v="5"/>
    <x v="1"/>
    <x v="0"/>
    <x v="4"/>
    <s v="Camioneta"/>
    <x v="1"/>
    <s v="Jacob Soriano"/>
  </r>
  <r>
    <s v="Dmax-GSI9179"/>
    <d v="1899-12-30T00:59:58"/>
    <d v="1899-12-30T00:35:54"/>
    <d v="1899-12-30T00:24:04"/>
    <n v="29.97"/>
    <n v="114"/>
    <n v="29.99"/>
    <s v="E25, San Jacinto De Yaguachi"/>
    <x v="6"/>
    <s v="N/A"/>
    <x v="0"/>
    <x v="17"/>
    <x v="0"/>
    <x v="2"/>
    <x v="3"/>
    <n v="2018"/>
    <x v="1"/>
    <n v="95"/>
    <x v="6"/>
    <x v="0"/>
    <x v="0"/>
    <x v="6"/>
    <s v="Camioneta"/>
    <x v="1"/>
    <s v="Deibi Banguera"/>
  </r>
  <r>
    <s v="Dmax-GSF6046"/>
    <d v="1899-12-30T03:38:36"/>
    <d v="1899-12-30T02:38:39"/>
    <d v="1899-12-30T00:59:57"/>
    <n v="180.72"/>
    <n v="124"/>
    <n v="49.6"/>
    <s v="Avenida 40 No, Guayaquil"/>
    <x v="115"/>
    <s v="N/A"/>
    <x v="0"/>
    <x v="17"/>
    <x v="0"/>
    <x v="2"/>
    <x v="3"/>
    <n v="2018"/>
    <x v="1"/>
    <n v="95"/>
    <x v="116"/>
    <x v="1"/>
    <x v="0"/>
    <x v="5"/>
    <s v="Camioneta"/>
    <x v="1"/>
    <s v="Kevin Perez"/>
  </r>
  <r>
    <s v="Dmax-GSF6046"/>
    <d v="1899-12-30T03:03:22"/>
    <d v="1899-12-30T01:16:21"/>
    <d v="1899-12-30T01:47:01"/>
    <n v="89.66"/>
    <n v="135"/>
    <n v="29.34"/>
    <s v="E15, Jaramijo"/>
    <x v="116"/>
    <s v="N/A"/>
    <x v="0"/>
    <x v="17"/>
    <x v="0"/>
    <x v="2"/>
    <x v="3"/>
    <n v="2018"/>
    <x v="1"/>
    <n v="95"/>
    <x v="117"/>
    <x v="0"/>
    <x v="0"/>
    <x v="5"/>
    <s v="Camioneta"/>
    <x v="1"/>
    <s v="Kevin Perez"/>
  </r>
  <r>
    <s v="Hilux-GSK6663"/>
    <d v="1899-12-30T00:00:00"/>
    <d v="1899-12-30T00:00:00"/>
    <d v="1899-12-30T00:00:00"/>
    <n v="0"/>
    <n v="0"/>
    <n v="0"/>
    <s v="-----"/>
    <x v="2"/>
    <s v="N/A"/>
    <x v="0"/>
    <x v="18"/>
    <x v="1"/>
    <x v="3"/>
    <x v="4"/>
    <n v="2018"/>
    <x v="1"/>
    <n v="95"/>
    <x v="2"/>
    <x v="1"/>
    <x v="1"/>
    <x v="14"/>
    <s v="Camioneta"/>
    <x v="2"/>
    <s v="Patricio Hidalgo"/>
  </r>
  <r>
    <s v="Dmax-GSF6013"/>
    <d v="1899-12-30T00:00:00"/>
    <d v="1899-12-30T00:00:00"/>
    <d v="1899-12-30T00:00:00"/>
    <n v="0"/>
    <n v="0"/>
    <n v="0"/>
    <s v="-----"/>
    <x v="2"/>
    <s v="N/A"/>
    <x v="0"/>
    <x v="18"/>
    <x v="1"/>
    <x v="3"/>
    <x v="4"/>
    <n v="2018"/>
    <x v="0"/>
    <n v="95"/>
    <x v="2"/>
    <x v="1"/>
    <x v="1"/>
    <x v="0"/>
    <s v="Camioneta"/>
    <x v="0"/>
    <s v="Darwin Vargas"/>
  </r>
  <r>
    <s v="Yamaha II765J"/>
    <d v="1899-12-30T00:00:10"/>
    <d v="1899-12-30T00:00:10"/>
    <d v="1899-12-30T00:00:00"/>
    <n v="0"/>
    <n v="31"/>
    <n v="0"/>
    <s v="Avenida 36, Guayaquil"/>
    <x v="117"/>
    <s v="N/A"/>
    <x v="0"/>
    <x v="18"/>
    <x v="1"/>
    <x v="3"/>
    <x v="4"/>
    <n v="2018"/>
    <x v="1"/>
    <n v="95"/>
    <x v="118"/>
    <x v="1"/>
    <x v="0"/>
    <x v="20"/>
    <s v="Motocicleta"/>
    <x v="4"/>
    <s v="Byron "/>
  </r>
  <r>
    <s v="Yamaha II765J"/>
    <d v="1899-12-30T00:00:10"/>
    <d v="1899-12-30T00:00:10"/>
    <d v="1899-12-30T00:00:00"/>
    <n v="0"/>
    <n v="48"/>
    <n v="0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53"/>
    <n v="0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57"/>
    <n v="0"/>
    <s v="Flavio Alfaro Delgado, Guayaquil"/>
    <x v="118"/>
    <s v="N/A"/>
    <x v="0"/>
    <x v="18"/>
    <x v="1"/>
    <x v="3"/>
    <x v="4"/>
    <n v="2018"/>
    <x v="1"/>
    <n v="95"/>
    <x v="119"/>
    <x v="1"/>
    <x v="0"/>
    <x v="20"/>
    <s v="Motocicleta"/>
    <x v="4"/>
    <s v="Byron "/>
  </r>
  <r>
    <s v="Yamaha II765J"/>
    <d v="1899-12-30T00:00:10"/>
    <d v="1899-12-30T00:00:10"/>
    <d v="1899-12-30T00:00:00"/>
    <n v="0"/>
    <n v="57"/>
    <n v="0"/>
    <s v="Flavio Alfaro Delgado, Guayaquil"/>
    <x v="118"/>
    <s v="N/A"/>
    <x v="0"/>
    <x v="18"/>
    <x v="1"/>
    <x v="3"/>
    <x v="4"/>
    <n v="2018"/>
    <x v="1"/>
    <n v="95"/>
    <x v="119"/>
    <x v="1"/>
    <x v="0"/>
    <x v="20"/>
    <s v="Motocicleta"/>
    <x v="4"/>
    <s v="Byron "/>
  </r>
  <r>
    <s v="Yamaha II765J"/>
    <d v="1899-12-30T00:00:10"/>
    <d v="1899-12-30T00:00:10"/>
    <d v="1899-12-30T00:00:00"/>
    <n v="0.03"/>
    <n v="22"/>
    <n v="9.11"/>
    <s v="Flavio Alfaro Delgado, Guayaquil"/>
    <x v="118"/>
    <s v="N/A"/>
    <x v="0"/>
    <x v="18"/>
    <x v="1"/>
    <x v="3"/>
    <x v="4"/>
    <n v="2018"/>
    <x v="1"/>
    <n v="95"/>
    <x v="119"/>
    <x v="1"/>
    <x v="0"/>
    <x v="20"/>
    <s v="Motocicleta"/>
    <x v="4"/>
    <s v="Byron "/>
  </r>
  <r>
    <s v="Yamaha II765J"/>
    <d v="1899-12-30T00:00:10"/>
    <d v="1899-12-30T00:00:10"/>
    <d v="1899-12-30T00:00:00"/>
    <n v="0"/>
    <n v="48"/>
    <n v="0"/>
    <s v="Calle 48 So, Guayaquil"/>
    <x v="119"/>
    <s v="N/A"/>
    <x v="0"/>
    <x v="18"/>
    <x v="1"/>
    <x v="3"/>
    <x v="4"/>
    <n v="2018"/>
    <x v="1"/>
    <n v="95"/>
    <x v="120"/>
    <x v="1"/>
    <x v="0"/>
    <x v="20"/>
    <s v="Motocicleta"/>
    <x v="4"/>
    <s v="Byron "/>
  </r>
  <r>
    <s v="Yamaha II765J"/>
    <d v="1899-12-30T00:00:21"/>
    <d v="1899-12-30T00:00:21"/>
    <d v="1899-12-30T00:00:00"/>
    <n v="0.04"/>
    <n v="7"/>
    <n v="7.23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23:32"/>
    <d v="1899-12-30T00:23:32"/>
    <d v="1899-12-30T00:00:00"/>
    <n v="20.309999999999999"/>
    <n v="74"/>
    <n v="51.78"/>
    <s v="Avenida Juan Tanca Marengo, Guayaquil"/>
    <x v="90"/>
    <s v="N/A"/>
    <x v="0"/>
    <x v="18"/>
    <x v="1"/>
    <x v="3"/>
    <x v="4"/>
    <n v="2018"/>
    <x v="1"/>
    <n v="95"/>
    <x v="91"/>
    <x v="1"/>
    <x v="0"/>
    <x v="20"/>
    <s v="Motocicleta"/>
    <x v="4"/>
    <s v="Byron "/>
  </r>
  <r>
    <s v="Dmax-PCW5709"/>
    <d v="1899-12-30T00:00:06"/>
    <d v="1899-12-30T00:00:00"/>
    <d v="1899-12-30T00:00:00"/>
    <n v="0"/>
    <n v="0"/>
    <n v="0"/>
    <s v="-----"/>
    <x v="2"/>
    <s v="N/A"/>
    <x v="0"/>
    <x v="18"/>
    <x v="1"/>
    <x v="3"/>
    <x v="4"/>
    <n v="2018"/>
    <x v="1"/>
    <n v="95"/>
    <x v="2"/>
    <x v="1"/>
    <x v="1"/>
    <x v="18"/>
    <s v="Camioneta"/>
    <x v="3"/>
    <s v="Proyectos"/>
  </r>
  <r>
    <s v="Yamaha II765J"/>
    <d v="1899-12-30T00:16:08"/>
    <d v="1899-12-30T00:16:08"/>
    <d v="1899-12-30T00:00:00"/>
    <n v="13.77"/>
    <n v="74"/>
    <n v="51.22"/>
    <s v="E40, Guayaquil"/>
    <x v="72"/>
    <s v="N/A"/>
    <x v="0"/>
    <x v="18"/>
    <x v="1"/>
    <x v="3"/>
    <x v="4"/>
    <n v="2018"/>
    <x v="1"/>
    <n v="95"/>
    <x v="73"/>
    <x v="0"/>
    <x v="0"/>
    <x v="20"/>
    <s v="Motocicleta"/>
    <x v="4"/>
    <s v="Byron "/>
  </r>
  <r>
    <s v="Yamaha II765J"/>
    <d v="1899-12-30T00:01:3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Dmax-PCT8869"/>
    <d v="1899-12-30T00:00:56"/>
    <d v="1899-12-30T00:00:56"/>
    <d v="1899-12-30T00:00:00"/>
    <n v="0.24"/>
    <n v="27"/>
    <n v="15.17"/>
    <s v="Avenida 10 De Agosto 2-62, Quito"/>
    <x v="120"/>
    <s v="N/A"/>
    <x v="0"/>
    <x v="18"/>
    <x v="1"/>
    <x v="3"/>
    <x v="4"/>
    <n v="2018"/>
    <x v="0"/>
    <n v="95"/>
    <x v="121"/>
    <x v="0"/>
    <x v="0"/>
    <x v="2"/>
    <s v="Camioneta"/>
    <x v="0"/>
    <s v="Norberto Congo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NLR-IBC3571"/>
    <d v="1899-12-30T00:01:01"/>
    <d v="1899-12-30T00:01:01"/>
    <d v="1899-12-30T00:00:00"/>
    <n v="0.13"/>
    <n v="11"/>
    <n v="7.38"/>
    <s v="Avenida 40 No, Guayaquil"/>
    <x v="5"/>
    <s v="N/A"/>
    <x v="0"/>
    <x v="18"/>
    <x v="1"/>
    <x v="3"/>
    <x v="4"/>
    <n v="2018"/>
    <x v="1"/>
    <n v="95"/>
    <x v="5"/>
    <x v="1"/>
    <x v="0"/>
    <x v="10"/>
    <s v="Camion"/>
    <x v="2"/>
    <s v="Cristobal Murillo"/>
  </r>
  <r>
    <s v="Yamaha II765J"/>
    <d v="1899-12-30T00:07:44"/>
    <d v="1899-12-30T00:07:44"/>
    <d v="1899-12-30T00:00:00"/>
    <n v="2.62"/>
    <n v="50"/>
    <n v="20.329999999999998"/>
    <s v="Avenida 38E, Guayaquil"/>
    <x v="5"/>
    <s v="N/A"/>
    <x v="0"/>
    <x v="18"/>
    <x v="1"/>
    <x v="3"/>
    <x v="4"/>
    <n v="2018"/>
    <x v="1"/>
    <n v="95"/>
    <x v="7"/>
    <x v="0"/>
    <x v="0"/>
    <x v="20"/>
    <s v="Motocicleta"/>
    <x v="4"/>
    <s v="Byron "/>
  </r>
  <r>
    <s v="Honda HW228P"/>
    <d v="1899-12-30T00:08:46"/>
    <d v="1899-12-30T00:08:46"/>
    <d v="1899-12-30T00:00:00"/>
    <n v="4.6500000000000004"/>
    <n v="72"/>
    <n v="31.82"/>
    <s v="Calle Londres 2-99, Quito"/>
    <x v="121"/>
    <s v="N/A"/>
    <x v="0"/>
    <x v="18"/>
    <x v="1"/>
    <x v="3"/>
    <x v="4"/>
    <n v="2018"/>
    <x v="0"/>
    <n v="95"/>
    <x v="122"/>
    <x v="0"/>
    <x v="0"/>
    <x v="3"/>
    <s v="Motocicleta"/>
    <x v="0"/>
    <s v="Quito"/>
  </r>
  <r>
    <s v="Yamaha II765J"/>
    <d v="1899-12-30T00:12:42"/>
    <d v="1899-12-30T00:12:42"/>
    <d v="1899-12-30T00:00:00"/>
    <n v="6.75"/>
    <n v="61"/>
    <n v="31.88"/>
    <s v="Emilio Romero Menendez, Guayaquil"/>
    <x v="24"/>
    <s v="N/A"/>
    <x v="0"/>
    <x v="18"/>
    <x v="1"/>
    <x v="3"/>
    <x v="4"/>
    <n v="2018"/>
    <x v="1"/>
    <n v="95"/>
    <x v="25"/>
    <x v="0"/>
    <x v="0"/>
    <x v="20"/>
    <s v="Motocicleta"/>
    <x v="4"/>
    <s v="Byron "/>
  </r>
  <r>
    <s v="Yamaha II765J"/>
    <d v="1899-12-30T00:13:16"/>
    <d v="1899-12-30T00:13:16"/>
    <d v="1899-12-30T00:00:00"/>
    <n v="9.41"/>
    <n v="68"/>
    <n v="42.54"/>
    <s v="Guayaquil Daule, Guayaquil"/>
    <x v="122"/>
    <s v="N/A"/>
    <x v="0"/>
    <x v="18"/>
    <x v="1"/>
    <x v="3"/>
    <x v="4"/>
    <n v="2018"/>
    <x v="1"/>
    <n v="95"/>
    <x v="123"/>
    <x v="0"/>
    <x v="0"/>
    <x v="20"/>
    <s v="Motocicleta"/>
    <x v="4"/>
    <s v="Byron "/>
  </r>
  <r>
    <s v="Honda HW228P"/>
    <d v="1899-12-30T00:01:32"/>
    <d v="1899-12-30T00:01:32"/>
    <d v="1899-12-30T00:00:00"/>
    <n v="0.56999999999999995"/>
    <n v="38"/>
    <n v="22.29"/>
    <s v="Calle Ignacio De Veintimilla 2-108, Quito"/>
    <x v="123"/>
    <s v="N/A"/>
    <x v="0"/>
    <x v="18"/>
    <x v="1"/>
    <x v="3"/>
    <x v="4"/>
    <n v="2018"/>
    <x v="0"/>
    <n v="95"/>
    <x v="124"/>
    <x v="0"/>
    <x v="0"/>
    <x v="3"/>
    <s v="Motocicleta"/>
    <x v="0"/>
    <s v="Quito"/>
  </r>
  <r>
    <s v="Yamaha II765J"/>
    <d v="1899-12-30T00:01:45"/>
    <d v="1899-12-30T00:01:45"/>
    <d v="1899-12-30T00:00:00"/>
    <n v="0.56000000000000005"/>
    <n v="37"/>
    <n v="19.309999999999999"/>
    <s v="23A No, Guayaquil"/>
    <x v="23"/>
    <s v="N/A"/>
    <x v="0"/>
    <x v="18"/>
    <x v="1"/>
    <x v="3"/>
    <x v="4"/>
    <n v="2018"/>
    <x v="1"/>
    <n v="95"/>
    <x v="24"/>
    <x v="0"/>
    <x v="0"/>
    <x v="20"/>
    <s v="Motocicleta"/>
    <x v="4"/>
    <s v="Byron "/>
  </r>
  <r>
    <s v="Yamaha II765J"/>
    <d v="1899-12-30T00:11:18"/>
    <d v="1899-12-30T00:11:18"/>
    <d v="1899-12-30T00:00:00"/>
    <n v="3.61"/>
    <n v="44"/>
    <n v="19.18"/>
    <s v="Calle 23C, Guayaquil"/>
    <x v="124"/>
    <s v="N/A"/>
    <x v="0"/>
    <x v="18"/>
    <x v="1"/>
    <x v="3"/>
    <x v="4"/>
    <n v="2018"/>
    <x v="1"/>
    <n v="95"/>
    <x v="125"/>
    <x v="0"/>
    <x v="0"/>
    <x v="20"/>
    <s v="Motocicleta"/>
    <x v="4"/>
    <s v="Byron "/>
  </r>
  <r>
    <s v="Honda HW228P"/>
    <d v="1899-12-30T00:01:40"/>
    <d v="1899-12-30T00:01:40"/>
    <d v="1899-12-30T00:00:00"/>
    <n v="1.1100000000000001"/>
    <n v="57"/>
    <n v="39.92"/>
    <s v="Avenida 10 De Agosto 1-245, Quito"/>
    <x v="20"/>
    <s v="N/A"/>
    <x v="0"/>
    <x v="18"/>
    <x v="1"/>
    <x v="3"/>
    <x v="4"/>
    <n v="2018"/>
    <x v="0"/>
    <n v="95"/>
    <x v="21"/>
    <x v="0"/>
    <x v="0"/>
    <x v="3"/>
    <s v="Motocicleta"/>
    <x v="0"/>
    <s v="Quito"/>
  </r>
  <r>
    <s v="Honda HW228P"/>
    <d v="1899-12-30T00:11:11"/>
    <d v="1899-12-30T00:11:11"/>
    <d v="1899-12-30T00:00:00"/>
    <n v="6.56"/>
    <n v="70"/>
    <n v="35.21"/>
    <s v="Calle Francisco Salgado Banderas 2-182, Quito"/>
    <x v="125"/>
    <s v="N/A"/>
    <x v="0"/>
    <x v="18"/>
    <x v="1"/>
    <x v="3"/>
    <x v="4"/>
    <n v="2018"/>
    <x v="0"/>
    <n v="95"/>
    <x v="126"/>
    <x v="0"/>
    <x v="0"/>
    <x v="3"/>
    <s v="Motocicleta"/>
    <x v="0"/>
    <s v="Quito"/>
  </r>
  <r>
    <s v="Dmax-GSI9179"/>
    <d v="1899-12-30T00:00:22"/>
    <d v="1899-12-30T00:00:22"/>
    <d v="1899-12-30T00:00:00"/>
    <n v="0.02"/>
    <n v="5"/>
    <n v="2.74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Honda HW228P"/>
    <d v="1899-12-30T00:03:23"/>
    <d v="1899-12-30T00:03:23"/>
    <d v="1899-12-30T00:00:00"/>
    <n v="1.54"/>
    <n v="50"/>
    <n v="27.37"/>
    <s v="Clemente Yerovi Indaburu 2-75, Quito"/>
    <x v="60"/>
    <s v="N/A"/>
    <x v="0"/>
    <x v="18"/>
    <x v="1"/>
    <x v="3"/>
    <x v="4"/>
    <n v="2018"/>
    <x v="0"/>
    <n v="95"/>
    <x v="61"/>
    <x v="0"/>
    <x v="0"/>
    <x v="3"/>
    <s v="Motocicleta"/>
    <x v="0"/>
    <s v="Quito"/>
  </r>
  <r>
    <s v="Yamaha II765J"/>
    <d v="1899-12-30T00:02:46"/>
    <d v="1899-12-30T00:02:46"/>
    <d v="1899-12-30T00:00:00"/>
    <n v="0.6"/>
    <n v="18"/>
    <n v="12.98"/>
    <s v="38C No, Guayaquil"/>
    <x v="71"/>
    <s v="N/A"/>
    <x v="0"/>
    <x v="18"/>
    <x v="1"/>
    <x v="3"/>
    <x v="4"/>
    <n v="2018"/>
    <x v="1"/>
    <n v="95"/>
    <x v="72"/>
    <x v="0"/>
    <x v="0"/>
    <x v="20"/>
    <s v="Motocicleta"/>
    <x v="4"/>
    <s v="Byron "/>
  </r>
  <r>
    <s v="Yamaha II765J"/>
    <d v="1899-12-30T00:03:12"/>
    <d v="1899-12-30T00:03:12"/>
    <d v="1899-12-30T00:00:00"/>
    <n v="0.79"/>
    <n v="20"/>
    <n v="14.72"/>
    <s v="Avenida 40 No, Guayaquil"/>
    <x v="5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09:12"/>
    <d v="1899-12-30T00:09:09"/>
    <d v="1899-12-30T00:00:03"/>
    <n v="7.67"/>
    <n v="74"/>
    <n v="50.05"/>
    <s v="E40, Guayaquil"/>
    <x v="90"/>
    <s v="N/A"/>
    <x v="0"/>
    <x v="18"/>
    <x v="1"/>
    <x v="3"/>
    <x v="4"/>
    <n v="2018"/>
    <x v="1"/>
    <n v="95"/>
    <x v="91"/>
    <x v="1"/>
    <x v="0"/>
    <x v="20"/>
    <s v="Motocicleta"/>
    <x v="4"/>
    <s v="Byron "/>
  </r>
  <r>
    <s v="Yamaha II765J"/>
    <d v="1899-12-30T00:12:19"/>
    <d v="1899-12-30T00:12:16"/>
    <d v="1899-12-30T00:00:03"/>
    <n v="7.39"/>
    <n v="68"/>
    <n v="35.979999999999997"/>
    <s v="Camilo Ponce Enriquez, Guayaquil"/>
    <x v="47"/>
    <s v="N/A"/>
    <x v="0"/>
    <x v="18"/>
    <x v="1"/>
    <x v="3"/>
    <x v="4"/>
    <n v="2018"/>
    <x v="1"/>
    <n v="95"/>
    <x v="48"/>
    <x v="0"/>
    <x v="0"/>
    <x v="20"/>
    <s v="Motocicleta"/>
    <x v="4"/>
    <s v="Byron "/>
  </r>
  <r>
    <s v="Honda HW228P"/>
    <d v="1899-12-30T00:10:59"/>
    <d v="1899-12-30T00:07:27"/>
    <d v="1899-12-30T00:00:04"/>
    <n v="5.0199999999999996"/>
    <n v="75"/>
    <n v="27.41"/>
    <s v="O 3M, Quito"/>
    <x v="0"/>
    <s v="N/A"/>
    <x v="0"/>
    <x v="18"/>
    <x v="1"/>
    <x v="3"/>
    <x v="4"/>
    <n v="2018"/>
    <x v="0"/>
    <n v="95"/>
    <x v="0"/>
    <x v="0"/>
    <x v="0"/>
    <x v="3"/>
    <s v="Motocicleta"/>
    <x v="0"/>
    <s v="Quito"/>
  </r>
  <r>
    <s v="Dmax-PCW6826"/>
    <d v="1899-12-30T00:00:05"/>
    <d v="1899-12-30T00:00:00"/>
    <d v="1899-12-30T00:00:05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8"/>
    <s v="Camioneta"/>
    <x v="1"/>
    <s v="Danny Salazar"/>
  </r>
  <r>
    <s v="Dmax-GSI9179"/>
    <d v="1899-12-30T00:00:06"/>
    <d v="1899-12-30T00:00:00"/>
    <d v="1899-12-30T00:00:06"/>
    <n v="0"/>
    <n v="0"/>
    <n v="0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PCT8869"/>
    <d v="1899-12-30T00:00:07"/>
    <d v="1899-12-30T00:00:00"/>
    <d v="1899-12-30T00:00:07"/>
    <n v="0"/>
    <n v="0"/>
    <n v="0"/>
    <s v="Avenida 10 De Agosto 2-92, Quito"/>
    <x v="120"/>
    <s v="N/A"/>
    <x v="0"/>
    <x v="18"/>
    <x v="1"/>
    <x v="3"/>
    <x v="4"/>
    <n v="2018"/>
    <x v="0"/>
    <n v="95"/>
    <x v="121"/>
    <x v="1"/>
    <x v="0"/>
    <x v="2"/>
    <s v="Camioneta"/>
    <x v="0"/>
    <s v="Norberto Congo"/>
  </r>
  <r>
    <s v="Frontier-HCN0517"/>
    <d v="1899-12-30T00:05:05"/>
    <d v="1899-12-30T00:04:57"/>
    <d v="1899-12-30T00:00:08"/>
    <n v="1.3"/>
    <n v="33"/>
    <n v="15.34"/>
    <s v="E25, Camilo Ponce Enríquez"/>
    <x v="11"/>
    <s v="N/A"/>
    <x v="0"/>
    <x v="18"/>
    <x v="1"/>
    <x v="3"/>
    <x v="4"/>
    <n v="2018"/>
    <x v="1"/>
    <n v="95"/>
    <x v="12"/>
    <x v="1"/>
    <x v="0"/>
    <x v="21"/>
    <s v="Camioneta"/>
    <x v="1"/>
    <s v="Marcelo Murillo"/>
  </r>
  <r>
    <s v="Dmax-PCW1831"/>
    <d v="1899-12-30T00:02:09"/>
    <d v="1899-12-30T00:01:59"/>
    <d v="1899-12-30T00:00:10"/>
    <n v="0.74"/>
    <n v="37"/>
    <n v="20.58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GSI9191"/>
    <d v="1899-12-30T00:05:09"/>
    <d v="1899-12-30T00:04:58"/>
    <d v="1899-12-30T00:00:11"/>
    <n v="1.1100000000000001"/>
    <n v="38"/>
    <n v="12.93"/>
    <s v="E25, Camilo Ponce Enríquez"/>
    <x v="11"/>
    <s v="N/A"/>
    <x v="0"/>
    <x v="18"/>
    <x v="1"/>
    <x v="3"/>
    <x v="4"/>
    <n v="2018"/>
    <x v="1"/>
    <n v="95"/>
    <x v="12"/>
    <x v="1"/>
    <x v="0"/>
    <x v="17"/>
    <s v="Camioneta"/>
    <x v="1"/>
    <s v="Patricio Olaya"/>
  </r>
  <r>
    <s v="Vitara-GSK6338"/>
    <d v="1899-12-30T00:09:05"/>
    <d v="1899-12-30T00:06:47"/>
    <d v="1899-12-30T00:00:12"/>
    <n v="2.58"/>
    <n v="62"/>
    <n v="17.02"/>
    <s v="Avenida Juan Tanca Marengo, Guayaquil"/>
    <x v="127"/>
    <s v="N/A"/>
    <x v="0"/>
    <x v="18"/>
    <x v="1"/>
    <x v="3"/>
    <x v="4"/>
    <n v="2018"/>
    <x v="0"/>
    <n v="95"/>
    <x v="128"/>
    <x v="1"/>
    <x v="0"/>
    <x v="19"/>
    <s v="Automovil"/>
    <x v="3"/>
    <s v="Josue Guillen"/>
  </r>
  <r>
    <s v="Frontier-HCN0517"/>
    <d v="1899-12-30T00:15:21"/>
    <d v="1899-12-30T00:15:09"/>
    <d v="1899-12-30T00:00:12"/>
    <n v="12.1"/>
    <n v="81"/>
    <n v="47.3"/>
    <s v="E25, Camilo Ponce Enríquez"/>
    <x v="128"/>
    <s v="N/A"/>
    <x v="0"/>
    <x v="18"/>
    <x v="1"/>
    <x v="3"/>
    <x v="4"/>
    <n v="2018"/>
    <x v="1"/>
    <n v="95"/>
    <x v="129"/>
    <x v="0"/>
    <x v="0"/>
    <x v="21"/>
    <s v="Camioneta"/>
    <x v="1"/>
    <s v="Marcelo Murillo"/>
  </r>
  <r>
    <s v="Dmax-PCW6826"/>
    <d v="1899-12-30T00:00:14"/>
    <d v="1899-12-30T00:00:00"/>
    <d v="1899-12-30T00:00:14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8"/>
    <s v="Camioneta"/>
    <x v="1"/>
    <s v="Danny Salazar"/>
  </r>
  <r>
    <s v="Dmax-GSF6029"/>
    <d v="1899-12-30T00:00:14"/>
    <d v="1899-12-30T00:00:00"/>
    <d v="1899-12-30T00:00:14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GSI9179"/>
    <d v="1899-12-30T00:00:16"/>
    <d v="1899-12-30T00:00:00"/>
    <d v="1899-12-30T00:00:16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Yamaha II765J"/>
    <d v="1899-12-30T00:01:47"/>
    <d v="1899-12-30T00:01:28"/>
    <d v="1899-12-30T00:00:19"/>
    <n v="0.28000000000000003"/>
    <n v="12"/>
    <n v="9.36"/>
    <s v="Demetrio Aguilera, Guayaquil"/>
    <x v="129"/>
    <s v="N/A"/>
    <x v="0"/>
    <x v="18"/>
    <x v="1"/>
    <x v="3"/>
    <x v="4"/>
    <n v="2018"/>
    <x v="1"/>
    <n v="95"/>
    <x v="130"/>
    <x v="0"/>
    <x v="0"/>
    <x v="20"/>
    <s v="Motocicleta"/>
    <x v="4"/>
    <s v="Byron "/>
  </r>
  <r>
    <s v="Vitara-GSK6338"/>
    <d v="1899-12-30T00:01:49"/>
    <d v="1899-12-30T00:01:30"/>
    <d v="1899-12-30T00:00:19"/>
    <n v="0.37"/>
    <n v="16"/>
    <n v="12.37"/>
    <s v="Guillermo Rolando Pareja, Guayaquil"/>
    <x v="130"/>
    <s v="N/A"/>
    <x v="0"/>
    <x v="18"/>
    <x v="1"/>
    <x v="3"/>
    <x v="4"/>
    <n v="2018"/>
    <x v="0"/>
    <n v="95"/>
    <x v="131"/>
    <x v="0"/>
    <x v="0"/>
    <x v="19"/>
    <s v="Automovil"/>
    <x v="3"/>
    <s v="Josue Guillen"/>
  </r>
  <r>
    <s v="Dmax-PCW1831"/>
    <d v="1899-12-30T00:01:13"/>
    <d v="1899-12-30T00:00:46"/>
    <d v="1899-12-30T00:00:27"/>
    <n v="0.05"/>
    <n v="20"/>
    <n v="2.5499999999999998"/>
    <s v="Guayaquil Daule, Guayaquil"/>
    <x v="47"/>
    <s v="N/A"/>
    <x v="0"/>
    <x v="18"/>
    <x v="1"/>
    <x v="3"/>
    <x v="4"/>
    <n v="2018"/>
    <x v="1"/>
    <n v="95"/>
    <x v="48"/>
    <x v="1"/>
    <x v="0"/>
    <x v="7"/>
    <s v="Camioneta"/>
    <x v="1"/>
    <s v="Jose Luis vargas"/>
  </r>
  <r>
    <s v="Yamaha II765J"/>
    <d v="1899-12-30T00:04:50"/>
    <d v="1899-12-30T00:04:22"/>
    <d v="1899-12-30T00:00:28"/>
    <n v="1.6"/>
    <n v="42"/>
    <n v="19.899999999999999"/>
    <s v="Guillermo Rolando Pareja, Guayaquil"/>
    <x v="7"/>
    <s v="N/A"/>
    <x v="0"/>
    <x v="18"/>
    <x v="1"/>
    <x v="3"/>
    <x v="4"/>
    <n v="2018"/>
    <x v="1"/>
    <n v="95"/>
    <x v="8"/>
    <x v="0"/>
    <x v="0"/>
    <x v="20"/>
    <s v="Motocicleta"/>
    <x v="4"/>
    <s v="Byron "/>
  </r>
  <r>
    <s v="Dmax-PCW1831"/>
    <d v="1899-12-30T00:01:22"/>
    <d v="1899-12-30T00:00:54"/>
    <d v="1899-12-30T00:00:28"/>
    <n v="7.0000000000000007E-2"/>
    <n v="11"/>
    <n v="3.01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Aveo-PCZ3313"/>
    <d v="1899-12-30T00:01:35"/>
    <d v="1899-12-30T00:01:06"/>
    <d v="1899-12-30T00:00:29"/>
    <n v="0.06"/>
    <n v="9"/>
    <n v="2.19"/>
    <s v="Camilo Ponce Enriquez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Honda HW228P"/>
    <d v="1899-12-30T00:09:47"/>
    <d v="1899-12-30T00:09:18"/>
    <d v="1899-12-30T00:00:29"/>
    <n v="5.34"/>
    <n v="68"/>
    <n v="32.770000000000003"/>
    <s v="O 3M, Quito"/>
    <x v="0"/>
    <s v="N/A"/>
    <x v="0"/>
    <x v="18"/>
    <x v="1"/>
    <x v="3"/>
    <x v="4"/>
    <n v="2018"/>
    <x v="0"/>
    <n v="95"/>
    <x v="0"/>
    <x v="0"/>
    <x v="0"/>
    <x v="3"/>
    <s v="Motocicleta"/>
    <x v="0"/>
    <s v="Quito"/>
  </r>
  <r>
    <s v="Honda HW228P"/>
    <d v="1899-12-30T00:49:04"/>
    <d v="1899-12-30T00:48:34"/>
    <d v="1899-12-30T00:00:30"/>
    <n v="41.72"/>
    <n v="85"/>
    <n v="51.02"/>
    <s v="Calle De Los Cerezos 1-392, Quito"/>
    <x v="78"/>
    <s v="N/A"/>
    <x v="0"/>
    <x v="18"/>
    <x v="1"/>
    <x v="3"/>
    <x v="4"/>
    <n v="2018"/>
    <x v="0"/>
    <n v="95"/>
    <x v="79"/>
    <x v="0"/>
    <x v="0"/>
    <x v="3"/>
    <s v="Motocicleta"/>
    <x v="0"/>
    <s v="Quito"/>
  </r>
  <r>
    <s v="Yamaha II765J"/>
    <d v="1899-12-30T00:09:42"/>
    <d v="1899-12-30T00:09:12"/>
    <d v="1899-12-30T00:00:30"/>
    <n v="4.1399999999999997"/>
    <n v="59"/>
    <n v="25.64"/>
    <s v="Calle 48 So, Guayaquil"/>
    <x v="5"/>
    <s v="N/A"/>
    <x v="0"/>
    <x v="18"/>
    <x v="1"/>
    <x v="3"/>
    <x v="4"/>
    <n v="2018"/>
    <x v="1"/>
    <n v="95"/>
    <x v="7"/>
    <x v="0"/>
    <x v="0"/>
    <x v="20"/>
    <s v="Motocicleta"/>
    <x v="4"/>
    <s v="Byron "/>
  </r>
  <r>
    <s v="Yamaha II765J"/>
    <d v="1899-12-30T00:43:16"/>
    <d v="1899-12-30T00:39:46"/>
    <d v="1899-12-30T00:00:30"/>
    <n v="12.42"/>
    <n v="72"/>
    <n v="17.23"/>
    <s v="33F, Guayaquil"/>
    <x v="35"/>
    <s v="N/A"/>
    <x v="0"/>
    <x v="18"/>
    <x v="1"/>
    <x v="3"/>
    <x v="4"/>
    <n v="2018"/>
    <x v="1"/>
    <n v="95"/>
    <x v="36"/>
    <x v="0"/>
    <x v="0"/>
    <x v="20"/>
    <s v="Motocicleta"/>
    <x v="4"/>
    <s v="Byron "/>
  </r>
  <r>
    <s v="Aveo-PCZ3313"/>
    <d v="1899-12-30T00:03:30"/>
    <d v="1899-12-30T00:03:00"/>
    <d v="1899-12-30T00:00:30"/>
    <n v="0.91"/>
    <n v="37"/>
    <n v="15.65"/>
    <s v="Eleodoro Aviles Minuche, Guayaquil"/>
    <x v="8"/>
    <s v="N/A"/>
    <x v="0"/>
    <x v="18"/>
    <x v="1"/>
    <x v="3"/>
    <x v="4"/>
    <n v="2018"/>
    <x v="0"/>
    <n v="95"/>
    <x v="9"/>
    <x v="0"/>
    <x v="0"/>
    <x v="15"/>
    <s v="Automovil"/>
    <x v="3"/>
    <s v="Fernando Maldonado"/>
  </r>
  <r>
    <s v="Yamaha II765J"/>
    <d v="1899-12-30T00:08:50"/>
    <d v="1899-12-30T00:08:20"/>
    <d v="1899-12-30T00:00:30"/>
    <n v="2.5099999999999998"/>
    <n v="51"/>
    <n v="17.05"/>
    <s v="Calle 24, Guayaquil"/>
    <x v="5"/>
    <s v="N/A"/>
    <x v="0"/>
    <x v="18"/>
    <x v="1"/>
    <x v="3"/>
    <x v="4"/>
    <n v="2018"/>
    <x v="1"/>
    <n v="95"/>
    <x v="7"/>
    <x v="0"/>
    <x v="0"/>
    <x v="20"/>
    <s v="Motocicleta"/>
    <x v="4"/>
    <s v="Byron "/>
  </r>
  <r>
    <s v="Yamaha II765J"/>
    <d v="1899-12-30T00:20:31"/>
    <d v="1899-12-30T00:20:01"/>
    <d v="1899-12-30T00:00:30"/>
    <n v="9.59"/>
    <n v="59"/>
    <n v="28.06"/>
    <s v="Avenida Juan Tanca Marengo, Guayaquil"/>
    <x v="5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Dmax-PCW7500"/>
    <d v="1899-12-30T00:00:31"/>
    <d v="1899-12-30T00:00:00"/>
    <d v="1899-12-30T00:00:31"/>
    <n v="0"/>
    <n v="0"/>
    <n v="0"/>
    <s v="Calle De Los Cipreses 2-158, Quito"/>
    <x v="4"/>
    <s v="N/A"/>
    <x v="0"/>
    <x v="18"/>
    <x v="1"/>
    <x v="3"/>
    <x v="4"/>
    <n v="2018"/>
    <x v="0"/>
    <n v="95"/>
    <x v="4"/>
    <x v="1"/>
    <x v="0"/>
    <x v="1"/>
    <s v="Camioneta"/>
    <x v="0"/>
    <s v="Edison Arellano"/>
  </r>
  <r>
    <s v="Aveo-PCZ3313"/>
    <d v="1899-12-30T00:00:34"/>
    <d v="1899-12-30T00:00:00"/>
    <d v="1899-12-30T00:00:34"/>
    <n v="0"/>
    <n v="0"/>
    <n v="0"/>
    <s v="Camilo Ponce Enriquez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Vitara-GSK6338"/>
    <d v="1899-12-30T00:00:37"/>
    <d v="1899-12-30T00:00:00"/>
    <d v="1899-12-30T00:00:37"/>
    <n v="0"/>
    <n v="0"/>
    <n v="0"/>
    <s v="Abel Romero Castillo, Guayaquil"/>
    <x v="127"/>
    <s v="N/A"/>
    <x v="0"/>
    <x v="18"/>
    <x v="1"/>
    <x v="3"/>
    <x v="4"/>
    <n v="2018"/>
    <x v="0"/>
    <n v="95"/>
    <x v="128"/>
    <x v="1"/>
    <x v="0"/>
    <x v="19"/>
    <s v="Automovil"/>
    <x v="3"/>
    <s v="Josue Guillen"/>
  </r>
  <r>
    <s v="Yamaha II765J"/>
    <d v="1899-12-30T00:00:40"/>
    <d v="1899-12-30T00:00:00"/>
    <d v="1899-12-30T00:00:40"/>
    <n v="0"/>
    <n v="0"/>
    <n v="0.41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Vitara-GSK6338"/>
    <d v="1899-12-30T00:02:47"/>
    <d v="1899-12-30T00:02:00"/>
    <d v="1899-12-30T00:00:47"/>
    <n v="0.59"/>
    <n v="37"/>
    <n v="12.79"/>
    <s v="Isla Fernandina, Guayaquil"/>
    <x v="8"/>
    <s v="N/A"/>
    <x v="0"/>
    <x v="18"/>
    <x v="1"/>
    <x v="3"/>
    <x v="4"/>
    <n v="2018"/>
    <x v="0"/>
    <n v="95"/>
    <x v="9"/>
    <x v="0"/>
    <x v="0"/>
    <x v="19"/>
    <s v="Automovil"/>
    <x v="3"/>
    <s v="Josue Guillen"/>
  </r>
  <r>
    <s v="Dmax-PCW1831"/>
    <d v="1899-12-30T00:00:54"/>
    <d v="1899-12-30T00:00:00"/>
    <d v="1899-12-30T00:00:54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Yamaha II765J"/>
    <d v="1899-12-30T00:21:25"/>
    <d v="1899-12-30T00:20:27"/>
    <d v="1899-12-30T00:00:58"/>
    <n v="10.43"/>
    <n v="68"/>
    <n v="29.21"/>
    <s v="Avenida 40 N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Honda HW228P"/>
    <d v="1899-12-30T00:24:02"/>
    <d v="1899-12-30T00:23:03"/>
    <d v="1899-12-30T00:00:59"/>
    <n v="20.58"/>
    <n v="83"/>
    <n v="51.38"/>
    <s v="E35, Pifo"/>
    <x v="131"/>
    <s v="N/A"/>
    <x v="0"/>
    <x v="18"/>
    <x v="1"/>
    <x v="3"/>
    <x v="4"/>
    <n v="2018"/>
    <x v="0"/>
    <n v="95"/>
    <x v="132"/>
    <x v="0"/>
    <x v="0"/>
    <x v="3"/>
    <s v="Motocicleta"/>
    <x v="0"/>
    <s v="Quito"/>
  </r>
  <r>
    <s v="Dmax-PCT8869"/>
    <d v="1899-12-30T00:08:52"/>
    <d v="1899-12-30T00:07:53"/>
    <d v="1899-12-30T00:00:59"/>
    <n v="2.81"/>
    <n v="44"/>
    <n v="19.02"/>
    <s v="Calle De Los Cipreses 2-158, Quito"/>
    <x v="132"/>
    <s v="N/A"/>
    <x v="0"/>
    <x v="18"/>
    <x v="1"/>
    <x v="3"/>
    <x v="4"/>
    <n v="2018"/>
    <x v="0"/>
    <n v="95"/>
    <x v="133"/>
    <x v="0"/>
    <x v="0"/>
    <x v="2"/>
    <s v="Camioneta"/>
    <x v="0"/>
    <s v="Norberto Congo"/>
  </r>
  <r>
    <s v="Honda HW228P"/>
    <d v="1899-12-30T00:10:44"/>
    <d v="1899-12-30T00:09:45"/>
    <d v="1899-12-30T00:00:59"/>
    <n v="6.56"/>
    <n v="75"/>
    <n v="36.68"/>
    <s v="Avenida 10 De Agosto 30-106, Quito"/>
    <x v="133"/>
    <s v="N/A"/>
    <x v="0"/>
    <x v="18"/>
    <x v="1"/>
    <x v="3"/>
    <x v="4"/>
    <n v="2018"/>
    <x v="0"/>
    <n v="95"/>
    <x v="134"/>
    <x v="0"/>
    <x v="0"/>
    <x v="3"/>
    <s v="Motocicleta"/>
    <x v="0"/>
    <s v="Quito"/>
  </r>
  <r>
    <s v="Honda HW228P"/>
    <d v="1899-12-30T00:04:21"/>
    <d v="1899-12-30T00:02:59"/>
    <d v="1899-12-30T00:00:59"/>
    <n v="0.72"/>
    <n v="29"/>
    <n v="9.86"/>
    <s v="Calle Antonio De Ulloa 1-162, Quito"/>
    <x v="134"/>
    <s v="N/A"/>
    <x v="0"/>
    <x v="18"/>
    <x v="1"/>
    <x v="3"/>
    <x v="4"/>
    <n v="2018"/>
    <x v="0"/>
    <n v="95"/>
    <x v="135"/>
    <x v="0"/>
    <x v="0"/>
    <x v="3"/>
    <s v="Motocicleta"/>
    <x v="0"/>
    <s v="Quito"/>
  </r>
  <r>
    <s v="Dmax-PCW6826"/>
    <d v="1899-12-30T00:02:29"/>
    <d v="1899-12-30T00:01:30"/>
    <d v="1899-12-30T00:00:59"/>
    <n v="0.1"/>
    <n v="7"/>
    <n v="2.34"/>
    <s v="Avenida 40 No, Guayaquil"/>
    <x v="5"/>
    <s v="N/A"/>
    <x v="0"/>
    <x v="18"/>
    <x v="1"/>
    <x v="3"/>
    <x v="4"/>
    <n v="2018"/>
    <x v="1"/>
    <n v="95"/>
    <x v="5"/>
    <x v="1"/>
    <x v="0"/>
    <x v="8"/>
    <s v="Camioneta"/>
    <x v="1"/>
    <s v="Danny Salazar"/>
  </r>
  <r>
    <s v="Yamaha II765J"/>
    <d v="1899-12-30T05:08:08"/>
    <d v="1899-12-30T00:05:40"/>
    <d v="1899-12-30T00:01:00"/>
    <n v="2.96"/>
    <n v="50"/>
    <n v="0.57999999999999996"/>
    <s v="-----"/>
    <x v="8"/>
    <s v="N/A"/>
    <x v="0"/>
    <x v="18"/>
    <x v="1"/>
    <x v="3"/>
    <x v="4"/>
    <n v="2018"/>
    <x v="1"/>
    <n v="95"/>
    <x v="9"/>
    <x v="0"/>
    <x v="0"/>
    <x v="20"/>
    <s v="Motocicleta"/>
    <x v="4"/>
    <s v="Byron "/>
  </r>
  <r>
    <s v="Yamaha II765J"/>
    <d v="1899-12-30T00:17:08"/>
    <d v="1899-12-30T00:16:08"/>
    <d v="1899-12-30T00:01:00"/>
    <n v="10.17"/>
    <n v="70"/>
    <n v="35.6"/>
    <s v="Avenida 40 N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Aveo-PCZ3313"/>
    <d v="1899-12-30T00:07:57"/>
    <d v="1899-12-30T00:06:57"/>
    <d v="1899-12-30T00:01:00"/>
    <n v="2.2200000000000002"/>
    <n v="59"/>
    <n v="16.739999999999998"/>
    <s v="Felipe Pezo Campuzano, Guayaquil"/>
    <x v="8"/>
    <s v="N/A"/>
    <x v="0"/>
    <x v="18"/>
    <x v="1"/>
    <x v="3"/>
    <x v="4"/>
    <n v="2018"/>
    <x v="0"/>
    <n v="95"/>
    <x v="9"/>
    <x v="0"/>
    <x v="0"/>
    <x v="15"/>
    <s v="Automovil"/>
    <x v="3"/>
    <s v="Fernando Maldonado"/>
  </r>
  <r>
    <s v="Dmax-PCW1831"/>
    <d v="1899-12-30T00:12:26"/>
    <d v="1899-12-30T00:11:26"/>
    <d v="1899-12-30T00:01:00"/>
    <n v="6.38"/>
    <n v="68"/>
    <n v="30.78"/>
    <s v="Guayaquil Daule, Guayaquil"/>
    <x v="5"/>
    <s v="N/A"/>
    <x v="0"/>
    <x v="18"/>
    <x v="1"/>
    <x v="3"/>
    <x v="4"/>
    <n v="2018"/>
    <x v="1"/>
    <n v="95"/>
    <x v="7"/>
    <x v="0"/>
    <x v="0"/>
    <x v="7"/>
    <s v="Camioneta"/>
    <x v="1"/>
    <s v="Jose Luis vargas"/>
  </r>
  <r>
    <s v="Honda HW228P"/>
    <d v="1899-12-30T00:09:15"/>
    <d v="1899-12-30T00:08:15"/>
    <d v="1899-12-30T00:01:00"/>
    <n v="5.26"/>
    <n v="55"/>
    <n v="34.130000000000003"/>
    <s v="Calle 9 De Octubre 1-77, Quito"/>
    <x v="135"/>
    <s v="N/A"/>
    <x v="0"/>
    <x v="18"/>
    <x v="1"/>
    <x v="3"/>
    <x v="4"/>
    <n v="2018"/>
    <x v="0"/>
    <n v="95"/>
    <x v="136"/>
    <x v="0"/>
    <x v="0"/>
    <x v="3"/>
    <s v="Motocicleta"/>
    <x v="0"/>
    <s v="Quito"/>
  </r>
  <r>
    <s v="Yamaha II765J"/>
    <d v="1899-12-30T00:29:59"/>
    <d v="1899-12-30T00:28:59"/>
    <d v="1899-12-30T00:01:00"/>
    <n v="12.64"/>
    <n v="62"/>
    <n v="25.3"/>
    <s v="Avenida 40 No, Guayaquil"/>
    <x v="136"/>
    <s v="N/A"/>
    <x v="0"/>
    <x v="18"/>
    <x v="1"/>
    <x v="3"/>
    <x v="4"/>
    <n v="2018"/>
    <x v="1"/>
    <n v="95"/>
    <x v="137"/>
    <x v="1"/>
    <x v="0"/>
    <x v="20"/>
    <s v="Motocicleta"/>
    <x v="4"/>
    <s v="Byron "/>
  </r>
  <r>
    <s v="Dmax-GSI9179"/>
    <d v="1899-12-30T00:01:01"/>
    <d v="1899-12-30T00:00:00"/>
    <d v="1899-12-30T00:01:01"/>
    <n v="0"/>
    <n v="0"/>
    <n v="0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Vitara-GSK6338"/>
    <d v="1899-12-30T00:03:33"/>
    <d v="1899-12-30T00:02:26"/>
    <d v="1899-12-30T00:01:07"/>
    <n v="0.59"/>
    <n v="37"/>
    <n v="9.9600000000000009"/>
    <s v="12, Guayaquil"/>
    <x v="8"/>
    <s v="N/A"/>
    <x v="0"/>
    <x v="18"/>
    <x v="1"/>
    <x v="3"/>
    <x v="4"/>
    <n v="2018"/>
    <x v="0"/>
    <n v="95"/>
    <x v="9"/>
    <x v="0"/>
    <x v="0"/>
    <x v="19"/>
    <s v="Automovil"/>
    <x v="3"/>
    <s v="Josue Guillen"/>
  </r>
  <r>
    <s v="Frontier-HCN0517"/>
    <d v="1899-12-30T00:08:28"/>
    <d v="1899-12-30T00:07:17"/>
    <d v="1899-12-30T00:01:11"/>
    <n v="1.66"/>
    <n v="22"/>
    <n v="11.76"/>
    <s v="E25, Camilo Ponce Enríquez"/>
    <x v="11"/>
    <s v="N/A"/>
    <x v="0"/>
    <x v="18"/>
    <x v="1"/>
    <x v="3"/>
    <x v="4"/>
    <n v="2018"/>
    <x v="1"/>
    <n v="95"/>
    <x v="12"/>
    <x v="1"/>
    <x v="0"/>
    <x v="21"/>
    <s v="Camioneta"/>
    <x v="1"/>
    <s v="Marcelo Murillo"/>
  </r>
  <r>
    <s v="Honda HW228P"/>
    <d v="1899-12-30T00:05:03"/>
    <d v="1899-12-30T00:03:36"/>
    <d v="1899-12-30T00:01:27"/>
    <n v="2.14"/>
    <n v="46"/>
    <n v="25.45"/>
    <s v="Calle De Los Nogales 315-587, Quito"/>
    <x v="137"/>
    <s v="N/A"/>
    <x v="0"/>
    <x v="18"/>
    <x v="1"/>
    <x v="3"/>
    <x v="4"/>
    <n v="2018"/>
    <x v="0"/>
    <n v="95"/>
    <x v="138"/>
    <x v="0"/>
    <x v="0"/>
    <x v="3"/>
    <s v="Motocicleta"/>
    <x v="0"/>
    <s v="Quito"/>
  </r>
  <r>
    <s v="Dmax-PCI6941"/>
    <d v="1899-12-30T00:01:28"/>
    <d v="1899-12-30T00:00:00"/>
    <d v="1899-12-30T00:01:28"/>
    <n v="0"/>
    <n v="0"/>
    <n v="0.2"/>
    <s v="Avenida 40 No, Guayaquil"/>
    <x v="5"/>
    <s v="N/A"/>
    <x v="0"/>
    <x v="18"/>
    <x v="1"/>
    <x v="3"/>
    <x v="4"/>
    <n v="2018"/>
    <x v="1"/>
    <n v="95"/>
    <x v="5"/>
    <x v="1"/>
    <x v="0"/>
    <x v="13"/>
    <s v="Camioneta"/>
    <x v="1"/>
    <s v="Michael Resabala"/>
  </r>
  <r>
    <s v="Dmax-PCT8869"/>
    <d v="1899-12-30T00:08:57"/>
    <d v="1899-12-30T00:07:29"/>
    <d v="1899-12-30T00:01:28"/>
    <n v="2.21"/>
    <n v="46"/>
    <n v="14.81"/>
    <s v="Avenida 10 De Agosto 2-92, Quito"/>
    <x v="4"/>
    <s v="N/A"/>
    <x v="0"/>
    <x v="18"/>
    <x v="1"/>
    <x v="3"/>
    <x v="4"/>
    <n v="2018"/>
    <x v="0"/>
    <n v="95"/>
    <x v="4"/>
    <x v="0"/>
    <x v="0"/>
    <x v="2"/>
    <s v="Camioneta"/>
    <x v="0"/>
    <s v="Norberto Congo"/>
  </r>
  <r>
    <s v="Dmax-GSI9191"/>
    <d v="1899-12-30T00:11:11"/>
    <d v="1899-12-30T00:09:43"/>
    <d v="1899-12-30T00:01:28"/>
    <n v="2.09"/>
    <n v="37"/>
    <n v="11.22"/>
    <s v="E25, Camilo Ponce Enríquez"/>
    <x v="11"/>
    <s v="N/A"/>
    <x v="0"/>
    <x v="18"/>
    <x v="1"/>
    <x v="3"/>
    <x v="4"/>
    <n v="2018"/>
    <x v="1"/>
    <n v="95"/>
    <x v="12"/>
    <x v="1"/>
    <x v="0"/>
    <x v="17"/>
    <s v="Camioneta"/>
    <x v="1"/>
    <s v="Patricio Olaya"/>
  </r>
  <r>
    <s v="Aveo-PCZ3313"/>
    <d v="1899-12-30T00:13:06"/>
    <d v="1899-12-30T00:11:36"/>
    <d v="1899-12-30T00:01:30"/>
    <n v="3.97"/>
    <n v="57"/>
    <n v="18.2"/>
    <s v="Camilo Ponce Enriquez, Guayaquil"/>
    <x v="56"/>
    <s v="N/A"/>
    <x v="0"/>
    <x v="18"/>
    <x v="1"/>
    <x v="3"/>
    <x v="4"/>
    <n v="2018"/>
    <x v="0"/>
    <n v="95"/>
    <x v="57"/>
    <x v="0"/>
    <x v="0"/>
    <x v="15"/>
    <s v="Automovil"/>
    <x v="3"/>
    <s v="Fernando Maldonado"/>
  </r>
  <r>
    <s v="Yamaha II765J"/>
    <d v="1899-12-30T00:11:28"/>
    <d v="1899-12-30T00:09:58"/>
    <d v="1899-12-30T00:01:30"/>
    <n v="2.89"/>
    <n v="35"/>
    <n v="15.11"/>
    <s v="Isidro Ayora Cueva, Guayaquil"/>
    <x v="89"/>
    <s v="N/A"/>
    <x v="0"/>
    <x v="18"/>
    <x v="1"/>
    <x v="3"/>
    <x v="4"/>
    <n v="2018"/>
    <x v="1"/>
    <n v="95"/>
    <x v="90"/>
    <x v="0"/>
    <x v="0"/>
    <x v="20"/>
    <s v="Motocicleta"/>
    <x v="4"/>
    <s v="Byron "/>
  </r>
  <r>
    <s v="Plataforma-PCA4311"/>
    <d v="1899-12-30T00:01:35"/>
    <d v="1899-12-30T00:00:00"/>
    <d v="1899-12-30T00:01:35"/>
    <n v="0.01"/>
    <n v="0"/>
    <n v="0.42"/>
    <s v="E25, La Concordia"/>
    <x v="91"/>
    <s v="N/A"/>
    <x v="0"/>
    <x v="18"/>
    <x v="1"/>
    <x v="3"/>
    <x v="4"/>
    <n v="2018"/>
    <x v="1"/>
    <n v="95"/>
    <x v="92"/>
    <x v="1"/>
    <x v="0"/>
    <x v="12"/>
    <s v="Plataforma"/>
    <x v="2"/>
    <s v="Cristobal Murillo"/>
  </r>
  <r>
    <s v="Aveo-PCZ3313"/>
    <d v="1899-12-30T00:23:16"/>
    <d v="1899-12-30T00:21:31"/>
    <d v="1899-12-30T00:01:45"/>
    <n v="8.69"/>
    <n v="70"/>
    <n v="22.4"/>
    <s v="Avenida Juan Tanca Marengo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Dmax-GSI9179"/>
    <d v="1899-12-30T00:01:51"/>
    <d v="1899-12-30T00:00:00"/>
    <d v="1899-12-30T00:01:51"/>
    <n v="0"/>
    <n v="0"/>
    <n v="0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NLR-IBC3570"/>
    <d v="1899-12-30T00:02:13"/>
    <d v="1899-12-30T00:00:20"/>
    <d v="1899-12-30T00:01:53"/>
    <n v="0.02"/>
    <n v="5"/>
    <n v="0.64"/>
    <s v="Avenida 40 No, Guayaquil"/>
    <x v="5"/>
    <s v="N/A"/>
    <x v="0"/>
    <x v="18"/>
    <x v="1"/>
    <x v="3"/>
    <x v="4"/>
    <n v="2018"/>
    <x v="1"/>
    <n v="95"/>
    <x v="5"/>
    <x v="1"/>
    <x v="0"/>
    <x v="9"/>
    <s v="Camion"/>
    <x v="2"/>
    <s v="Cristobal Murillo"/>
  </r>
  <r>
    <s v="Vitara-GSK6338"/>
    <d v="1899-12-30T00:10:19"/>
    <d v="1899-12-30T00:08:26"/>
    <d v="1899-12-30T00:01:53"/>
    <n v="2.81"/>
    <n v="55"/>
    <n v="16.329999999999998"/>
    <s v="Zapotillo, Guayaquil"/>
    <x v="32"/>
    <s v="N/A"/>
    <x v="0"/>
    <x v="18"/>
    <x v="1"/>
    <x v="3"/>
    <x v="4"/>
    <n v="2018"/>
    <x v="0"/>
    <n v="95"/>
    <x v="33"/>
    <x v="0"/>
    <x v="0"/>
    <x v="19"/>
    <s v="Automovil"/>
    <x v="3"/>
    <s v="Josue Guillen"/>
  </r>
  <r>
    <s v="Dmax-PCT8869"/>
    <d v="1899-12-30T00:10:05"/>
    <d v="1899-12-30T00:07:59"/>
    <d v="1899-12-30T00:02:06"/>
    <n v="3.34"/>
    <n v="48"/>
    <n v="19.850000000000001"/>
    <s v="Galo Plaza Lasso 2-136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PCW1831"/>
    <d v="1899-12-30T00:10:18"/>
    <d v="1899-12-30T00:08:08"/>
    <d v="1899-12-30T00:02:10"/>
    <n v="2.93"/>
    <n v="57"/>
    <n v="17.09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PCT8869"/>
    <d v="1899-12-30T00:02:11"/>
    <d v="1899-12-30T00:00:00"/>
    <d v="1899-12-30T00:02:11"/>
    <n v="0"/>
    <n v="0"/>
    <n v="0"/>
    <s v="Avenida 10 De Agosto 30-106, Quito"/>
    <x v="0"/>
    <s v="N/A"/>
    <x v="0"/>
    <x v="18"/>
    <x v="1"/>
    <x v="3"/>
    <x v="4"/>
    <n v="2018"/>
    <x v="0"/>
    <n v="95"/>
    <x v="0"/>
    <x v="1"/>
    <x v="0"/>
    <x v="2"/>
   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ro, Cumbaya"/>
    <x v="60"/>
    <s v="N/A"/>
    <x v="0"/>
    <x v="18"/>
    <x v="1"/>
    <x v="3"/>
    <x v="4"/>
    <n v="2018"/>
    <x v="0"/>
    <n v="95"/>
    <x v="61"/>
    <x v="0"/>
    <x v="0"/>
    <x v="3"/>
    <s v="Motocicleta"/>
    <x v="0"/>
    <s v="Quito"/>
  </r>
  <r>
    <s v="Dmax-GSG9568"/>
    <d v="1899-12-30T00:09:42"/>
    <d v="1899-12-30T00:07:27"/>
    <d v="1899-12-30T00:02:15"/>
    <n v="2.54"/>
    <n v="50"/>
    <n v="15.68"/>
    <s v="Guillermo Rolando Pareja, Guayaquil"/>
    <x v="136"/>
    <s v="N/A"/>
    <x v="0"/>
    <x v="18"/>
    <x v="1"/>
    <x v="3"/>
    <x v="4"/>
    <n v="2018"/>
    <x v="1"/>
    <n v="95"/>
    <x v="137"/>
    <x v="0"/>
    <x v="0"/>
    <x v="16"/>
    <s v="Camioneta"/>
    <x v="4"/>
    <s v="Alejandro Adrian"/>
  </r>
  <r>
    <s v="NLR-IBC3571"/>
    <d v="1899-12-30T00:10:17"/>
    <d v="1899-12-30T00:07:59"/>
    <d v="1899-12-30T00:02:18"/>
    <n v="5.66"/>
    <n v="79"/>
    <n v="33.04"/>
    <s v="Avenida 40 No, Guayaquil"/>
    <x v="21"/>
    <s v="N/A"/>
    <x v="0"/>
    <x v="18"/>
    <x v="1"/>
    <x v="3"/>
    <x v="4"/>
    <n v="2018"/>
    <x v="1"/>
    <n v="95"/>
    <x v="22"/>
    <x v="1"/>
    <x v="0"/>
    <x v="10"/>
    <s v="Camion"/>
    <x v="2"/>
    <s v="Cristobal Murillo"/>
  </r>
  <r>
    <s v="Dmax-GSI9179"/>
    <d v="1899-12-30T00:03:53"/>
    <d v="1899-12-30T00:01:25"/>
    <d v="1899-12-30T00:02:28"/>
    <n v="0.09"/>
    <n v="18"/>
    <n v="1.35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I9179"/>
    <d v="1899-12-30T00:02:38"/>
    <d v="1899-12-30T00:00:10"/>
    <d v="1899-12-30T00:02:28"/>
    <n v="0.02"/>
    <n v="3"/>
    <n v="0.35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PCW1831"/>
    <d v="1899-12-30T00:26:53"/>
    <d v="1899-12-30T00:24:23"/>
    <d v="1899-12-30T00:02:30"/>
    <n v="16.47"/>
    <n v="87"/>
    <n v="36.75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GSG9568"/>
    <d v="1899-12-30T00:11:06"/>
    <d v="1899-12-30T00:08:32"/>
    <d v="1899-12-30T00:02:34"/>
    <n v="2.81"/>
    <n v="46"/>
    <n v="15.16"/>
    <s v="Avenida Juan Tanca Marengo, Guayaquil"/>
    <x v="129"/>
    <s v="N/A"/>
    <x v="0"/>
    <x v="18"/>
    <x v="1"/>
    <x v="3"/>
    <x v="4"/>
    <n v="2018"/>
    <x v="1"/>
    <n v="95"/>
    <x v="130"/>
    <x v="1"/>
    <x v="0"/>
    <x v="16"/>
    <s v="Camioneta"/>
    <x v="4"/>
    <s v="Alejandro Adrian"/>
  </r>
  <r>
    <s v="NLR-IBC3570"/>
    <d v="1899-12-30T00:27:32"/>
    <d v="1899-12-30T00:24:56"/>
    <d v="1899-12-30T00:02:36"/>
    <n v="11.7"/>
    <n v="50"/>
    <n v="25.49"/>
    <s v="Emilio Romero Menendez, Guayaquil"/>
    <x v="138"/>
    <s v="N/A"/>
    <x v="0"/>
    <x v="18"/>
    <x v="1"/>
    <x v="3"/>
    <x v="4"/>
    <n v="2018"/>
    <x v="1"/>
    <n v="95"/>
    <x v="139"/>
    <x v="0"/>
    <x v="0"/>
    <x v="9"/>
    <s v="Camion"/>
    <x v="2"/>
    <s v="Cristobal Murillo"/>
  </r>
  <r>
    <s v="Yamaha II765J"/>
    <d v="1899-12-30T00:20:07"/>
    <d v="1899-12-30T00:17:28"/>
    <d v="1899-12-30T00:02:39"/>
    <n v="9.9"/>
    <n v="61"/>
    <n v="29.54"/>
    <s v="Avenida 40 N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Vitara-GSK6338"/>
    <d v="1899-12-30T00:15:14"/>
    <d v="1899-12-30T00:12:16"/>
    <d v="1899-12-30T00:02:58"/>
    <n v="5.87"/>
    <n v="66"/>
    <n v="23.12"/>
    <s v="Avenida Juan Tanca Marengo, Guayaquil"/>
    <x v="8"/>
    <s v="N/A"/>
    <x v="0"/>
    <x v="18"/>
    <x v="1"/>
    <x v="3"/>
    <x v="4"/>
    <n v="2018"/>
    <x v="0"/>
    <n v="95"/>
    <x v="5"/>
    <x v="1"/>
    <x v="0"/>
    <x v="19"/>
    <s v="Automovil"/>
    <x v="3"/>
    <s v="Josue Guillen"/>
  </r>
  <r>
    <s v="Dmax-PCT8869"/>
    <d v="1899-12-30T00:35:31"/>
    <d v="1899-12-30T00:32:27"/>
    <d v="1899-12-30T00:03:04"/>
    <n v="12.63"/>
    <n v="62"/>
    <n v="21.33"/>
    <s v="Avenida 10 De Agosto 30-106, Quito"/>
    <x v="139"/>
    <s v="N/A"/>
    <x v="0"/>
    <x v="18"/>
    <x v="1"/>
    <x v="3"/>
    <x v="4"/>
    <n v="2018"/>
    <x v="0"/>
    <n v="95"/>
    <x v="140"/>
    <x v="0"/>
    <x v="0"/>
    <x v="2"/>
    <s v="Camioneta"/>
    <x v="0"/>
    <s v="Norberto Congo"/>
  </r>
  <r>
    <s v="Dmax-GSI9179"/>
    <d v="1899-12-30T00:03:47"/>
    <d v="1899-12-30T00:00:30"/>
    <d v="1899-12-30T00:03:17"/>
    <n v="0.01"/>
    <n v="5"/>
    <n v="0.16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F6029"/>
    <d v="1899-12-30T00:05:30"/>
    <d v="1899-12-30T00:02:02"/>
    <d v="1899-12-30T00:03:28"/>
    <n v="0.19"/>
    <n v="11"/>
    <n v="2.04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PCW6826"/>
    <d v="1899-12-30T00:31:38"/>
    <d v="1899-12-30T00:28:00"/>
    <d v="1899-12-30T00:03:38"/>
    <n v="19.190000000000001"/>
    <n v="77"/>
    <n v="36.4"/>
    <s v="Guayaquil Daule, Guayaquil"/>
    <x v="5"/>
    <s v="N/A"/>
    <x v="0"/>
    <x v="18"/>
    <x v="1"/>
    <x v="3"/>
    <x v="4"/>
    <n v="2018"/>
    <x v="1"/>
    <n v="95"/>
    <x v="7"/>
    <x v="0"/>
    <x v="0"/>
    <x v="8"/>
    <s v="Camioneta"/>
    <x v="1"/>
    <s v="Danny Salazar"/>
  </r>
  <r>
    <s v="Dmax-PCT8869"/>
    <d v="1899-12-30T00:12:20"/>
    <d v="1899-12-30T00:08:31"/>
    <d v="1899-12-30T00:03:49"/>
    <n v="2.79"/>
    <n v="48"/>
    <n v="13.58"/>
    <s v="Avenida 10 De Agosto 30-106, Quito"/>
    <x v="50"/>
    <s v="N/A"/>
    <x v="0"/>
    <x v="18"/>
    <x v="1"/>
    <x v="3"/>
    <x v="4"/>
    <n v="2018"/>
    <x v="0"/>
    <n v="95"/>
    <x v="51"/>
    <x v="0"/>
    <x v="0"/>
    <x v="2"/>
    <s v="Camioneta"/>
    <x v="0"/>
    <s v="Norberto Congo"/>
  </r>
  <r>
    <s v="Plataforma-PCA4311"/>
    <d v="1899-12-30T00:29:19"/>
    <d v="1899-12-30T00:25:30"/>
    <d v="1899-12-30T00:03:49"/>
    <n v="12.57"/>
    <n v="70"/>
    <n v="25.72"/>
    <s v="El Aguacate"/>
    <x v="114"/>
    <s v="N/A"/>
    <x v="0"/>
    <x v="18"/>
    <x v="1"/>
    <x v="3"/>
    <x v="4"/>
    <n v="2018"/>
    <x v="1"/>
    <n v="95"/>
    <x v="115"/>
    <x v="0"/>
    <x v="0"/>
    <x v="12"/>
    <s v="Plataforma"/>
    <x v="2"/>
    <s v="Cristobal Murillo"/>
  </r>
  <r>
    <s v="Dmax-PCT8869"/>
    <d v="1899-12-30T00:18:34"/>
    <d v="1899-12-30T00:14:37"/>
    <d v="1899-12-30T00:03:57"/>
    <n v="5.04"/>
    <n v="57"/>
    <n v="16.29"/>
    <s v="Calle De Los Cipreses 2-158, Quito"/>
    <x v="4"/>
    <s v="N/A"/>
    <x v="0"/>
    <x v="18"/>
    <x v="1"/>
    <x v="3"/>
    <x v="4"/>
    <n v="2018"/>
    <x v="0"/>
    <n v="95"/>
    <x v="4"/>
    <x v="1"/>
    <x v="0"/>
    <x v="2"/>
    <s v="Camioneta"/>
    <x v="0"/>
    <s v="Norberto Congo"/>
  </r>
  <r>
    <s v="Dmax-PCI6941"/>
    <d v="1899-12-30T00:11:38"/>
    <d v="1899-12-30T00:07:30"/>
    <d v="1899-12-30T00:04:08"/>
    <n v="3.73"/>
    <n v="64"/>
    <n v="19.239999999999998"/>
    <s v="18I No, Guayaquil"/>
    <x v="5"/>
    <s v="N/A"/>
    <x v="0"/>
    <x v="18"/>
    <x v="1"/>
    <x v="3"/>
    <x v="4"/>
    <n v="2018"/>
    <x v="1"/>
    <n v="95"/>
    <x v="7"/>
    <x v="0"/>
    <x v="0"/>
    <x v="13"/>
    <s v="Camioneta"/>
    <x v="1"/>
    <s v="Michael Resabala"/>
  </r>
  <r>
    <s v="Dmax-GSI9179"/>
    <d v="1899-12-30T00:05:14"/>
    <d v="1899-12-30T00:01:00"/>
    <d v="1899-12-30T00:04:14"/>
    <n v="0.1"/>
    <n v="9"/>
    <n v="1.1599999999999999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NLR-IBC3570"/>
    <d v="1899-12-30T00:26:31"/>
    <d v="1899-12-30T00:22:16"/>
    <d v="1899-12-30T00:04:15"/>
    <n v="9.39"/>
    <n v="59"/>
    <n v="21.24"/>
    <s v="Avenida 40 No, Guayaquil"/>
    <x v="7"/>
    <s v="N/A"/>
    <x v="0"/>
    <x v="18"/>
    <x v="1"/>
    <x v="3"/>
    <x v="4"/>
    <n v="2018"/>
    <x v="1"/>
    <n v="95"/>
    <x v="8"/>
    <x v="1"/>
    <x v="0"/>
    <x v="9"/>
    <s v="Camion"/>
    <x v="2"/>
    <s v="Cristobal Murillo"/>
  </r>
  <r>
    <s v="Vitara-GSK6338"/>
    <d v="1899-12-30T00:16:18"/>
    <d v="1899-12-30T00:11:59"/>
    <d v="1899-12-30T00:04:19"/>
    <n v="5.26"/>
    <n v="81"/>
    <n v="19.36"/>
    <s v="Avenida Juan Tanca Marengo, Guayaquil"/>
    <x v="129"/>
    <s v="N/A"/>
    <x v="0"/>
    <x v="18"/>
    <x v="1"/>
    <x v="3"/>
    <x v="4"/>
    <n v="2018"/>
    <x v="0"/>
    <n v="95"/>
    <x v="130"/>
    <x v="1"/>
    <x v="0"/>
    <x v="19"/>
    <s v="Automovil"/>
    <x v="3"/>
    <s v="Josue Guillen"/>
  </r>
  <r>
    <s v="NLR-IBC3571"/>
    <d v="1899-12-30T00:18:58"/>
    <d v="1899-12-30T00:14:27"/>
    <d v="1899-12-30T00:04:31"/>
    <n v="6.47"/>
    <n v="87"/>
    <n v="20.48"/>
    <s v="Avenida 39 No, Guayaquil"/>
    <x v="5"/>
    <s v="N/A"/>
    <x v="0"/>
    <x v="18"/>
    <x v="1"/>
    <x v="3"/>
    <x v="4"/>
    <n v="2018"/>
    <x v="1"/>
    <n v="95"/>
    <x v="7"/>
    <x v="0"/>
    <x v="0"/>
    <x v="10"/>
    <s v="Camion"/>
    <x v="2"/>
    <s v="Cristobal Murillo"/>
  </r>
  <r>
    <s v="Dmax-PCW1831"/>
    <d v="1899-12-30T00:18:14"/>
    <d v="1899-12-30T00:13:30"/>
    <d v="1899-12-30T00:04:44"/>
    <n v="10.199999999999999"/>
    <n v="87"/>
    <n v="33.56"/>
    <s v="Avenida 40 No, Guayaquil"/>
    <x v="47"/>
    <s v="N/A"/>
    <x v="0"/>
    <x v="18"/>
    <x v="1"/>
    <x v="3"/>
    <x v="4"/>
    <n v="2018"/>
    <x v="1"/>
    <n v="95"/>
    <x v="48"/>
    <x v="1"/>
    <x v="0"/>
    <x v="7"/>
    <s v="Camioneta"/>
    <x v="1"/>
    <s v="Jose Luis vargas"/>
  </r>
  <r>
    <s v="Dmax-GSF6029"/>
    <d v="1899-12-30T00:08:18"/>
    <d v="1899-12-30T00:02:58"/>
    <d v="1899-12-30T00:05:20"/>
    <n v="0.19"/>
    <n v="11"/>
    <n v="1.35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Plataforma-PCA4311"/>
    <d v="1899-12-30T00:06:06"/>
    <d v="1899-12-30T00:00:38"/>
    <d v="1899-12-30T00:05:28"/>
    <n v="0.05"/>
    <n v="5"/>
    <n v="0.54"/>
    <s v="E25, La Concordia"/>
    <x v="91"/>
    <s v="N/A"/>
    <x v="0"/>
    <x v="18"/>
    <x v="1"/>
    <x v="3"/>
    <x v="4"/>
    <n v="2018"/>
    <x v="1"/>
    <n v="95"/>
    <x v="92"/>
    <x v="1"/>
    <x v="0"/>
    <x v="12"/>
    <s v="Plataforma"/>
    <x v="2"/>
    <s v="Cristobal Murillo"/>
  </r>
  <r>
    <s v="Frontier-HCN0517"/>
    <d v="1899-12-30T02:28:59"/>
    <d v="1899-12-30T02:23:23"/>
    <d v="1899-12-30T00:05:36"/>
    <n v="156.36000000000001"/>
    <n v="112"/>
    <n v="62.97"/>
    <s v="Avenida 40 No, Guayaquil"/>
    <x v="11"/>
    <s v="N/A"/>
    <x v="0"/>
    <x v="18"/>
    <x v="1"/>
    <x v="3"/>
    <x v="4"/>
    <n v="2018"/>
    <x v="1"/>
    <n v="95"/>
    <x v="12"/>
    <x v="1"/>
    <x v="0"/>
    <x v="21"/>
    <s v="Camioneta"/>
    <x v="1"/>
    <s v="Marcelo Murillo"/>
  </r>
  <r>
    <s v="Dmax-PCT8869"/>
    <d v="1899-12-30T00:15:28"/>
    <d v="1899-12-30T00:09:32"/>
    <d v="1899-12-30T00:05:56"/>
    <n v="5.86"/>
    <n v="68"/>
    <n v="22.72"/>
    <s v="Calle De Los Cipreses 2-158, Quito"/>
    <x v="140"/>
    <s v="N/A"/>
    <x v="0"/>
    <x v="18"/>
    <x v="1"/>
    <x v="3"/>
    <x v="4"/>
    <n v="2018"/>
    <x v="0"/>
    <n v="95"/>
    <x v="141"/>
    <x v="0"/>
    <x v="0"/>
    <x v="2"/>
    <s v="Camioneta"/>
    <x v="0"/>
    <s v="Norberto Congo"/>
  </r>
  <r>
    <s v="Dmax-GSG9568"/>
    <d v="1899-12-30T00:29:30"/>
    <d v="1899-12-30T00:22:55"/>
    <d v="1899-12-30T00:06:35"/>
    <n v="10.74"/>
    <n v="68"/>
    <n v="21.84"/>
    <s v="Avenida Juan Tanca Marengo, Guayaquil"/>
    <x v="8"/>
    <s v="N/A"/>
    <x v="0"/>
    <x v="18"/>
    <x v="1"/>
    <x v="3"/>
    <x v="4"/>
    <n v="2018"/>
    <x v="1"/>
    <n v="95"/>
    <x v="5"/>
    <x v="1"/>
    <x v="0"/>
    <x v="16"/>
    <s v="Camioneta"/>
    <x v="4"/>
    <s v="Alejandro Adrian"/>
  </r>
  <r>
    <s v="Dmax-GSI9179"/>
    <d v="1899-12-30T00:08:23"/>
    <d v="1899-12-30T00:00:00"/>
    <d v="1899-12-30T00:08:23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I9179"/>
    <d v="1899-12-30T00:28:08"/>
    <d v="1899-12-30T00:19:30"/>
    <d v="1899-12-30T00:08:38"/>
    <n v="18.57"/>
    <n v="92"/>
    <n v="39.61"/>
    <s v="Avenida 40 No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PCW1831"/>
    <d v="1899-12-30T00:11:23"/>
    <d v="1899-12-30T00:01:58"/>
    <d v="1899-12-30T00:09:25"/>
    <n v="0.06"/>
    <n v="7"/>
    <n v="0.31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Vitara-GSK6338"/>
    <d v="1899-12-30T00:46:33"/>
    <d v="1899-12-30T00:37:07"/>
    <d v="1899-12-30T00:09:26"/>
    <n v="17.54"/>
    <n v="87"/>
    <n v="22.6"/>
    <s v="Leon Febres Cordero 2-564, Eloy Alfaro"/>
    <x v="69"/>
    <s v="N/A"/>
    <x v="0"/>
    <x v="18"/>
    <x v="1"/>
    <x v="3"/>
    <x v="4"/>
    <n v="2018"/>
    <x v="0"/>
    <n v="95"/>
    <x v="70"/>
    <x v="0"/>
    <x v="0"/>
    <x v="19"/>
    <s v="Automovil"/>
    <x v="3"/>
    <s v="Josue Guillen"/>
  </r>
  <r>
    <s v="Dmax-PCT8869"/>
    <d v="1899-12-30T00:21:11"/>
    <d v="1899-12-30T00:11:41"/>
    <d v="1899-12-30T00:09:30"/>
    <n v="5.05"/>
    <n v="55"/>
    <n v="14.31"/>
    <s v="Calle De Los Cipreses 2-158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GSG9568"/>
    <d v="1899-12-30T00:18:10"/>
    <d v="1899-12-30T00:08:16"/>
    <d v="1899-12-30T00:09:54"/>
    <n v="2.09"/>
    <n v="33"/>
    <n v="6.89"/>
    <s v="Isidro Ayora Cueva, Guayaquil"/>
    <x v="129"/>
    <s v="N/A"/>
    <x v="0"/>
    <x v="18"/>
    <x v="1"/>
    <x v="3"/>
    <x v="4"/>
    <n v="2018"/>
    <x v="1"/>
    <n v="95"/>
    <x v="130"/>
    <x v="0"/>
    <x v="0"/>
    <x v="16"/>
    <s v="Camioneta"/>
    <x v="4"/>
    <s v="Alejandro Adrian"/>
  </r>
  <r>
    <s v="Dmax-GSF6046"/>
    <d v="1899-12-30T00:09:57"/>
    <d v="1899-12-30T00:00:00"/>
    <d v="1899-12-30T00:09:57"/>
    <n v="0"/>
    <n v="0"/>
    <n v="0"/>
    <s v="Chongon"/>
    <x v="15"/>
    <s v="N/A"/>
    <x v="0"/>
    <x v="18"/>
    <x v="1"/>
    <x v="3"/>
    <x v="4"/>
    <n v="2018"/>
    <x v="1"/>
    <n v="95"/>
    <x v="16"/>
    <x v="1"/>
    <x v="0"/>
    <x v="5"/>
    <s v="Camioneta"/>
    <x v="1"/>
    <s v="Kevin Perez"/>
  </r>
  <r>
    <s v="Dmax-GSG9568"/>
    <d v="1899-12-30T00:38:49"/>
    <d v="1899-12-30T00:28:38"/>
    <d v="1899-12-30T00:10:11"/>
    <n v="11.25"/>
    <n v="75"/>
    <n v="17.39"/>
    <s v="38C No, Guayaquil"/>
    <x v="8"/>
    <s v="N/A"/>
    <x v="0"/>
    <x v="18"/>
    <x v="1"/>
    <x v="3"/>
    <x v="4"/>
    <n v="2018"/>
    <x v="1"/>
    <n v="95"/>
    <x v="9"/>
    <x v="0"/>
    <x v="0"/>
    <x v="16"/>
    <s v="Camioneta"/>
    <x v="4"/>
    <s v="Alejandro Adrian"/>
  </r>
  <r>
    <s v="Aveo-PCZ3313"/>
    <d v="1899-12-30T00:17:07"/>
    <d v="1899-12-30T00:06:28"/>
    <d v="1899-12-30T00:10:39"/>
    <n v="3.36"/>
    <n v="72"/>
    <n v="11.77"/>
    <s v="Camilo Ponce Enriquez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Dmax-GSI9191"/>
    <d v="1899-12-30T01:44:28"/>
    <d v="1899-12-30T01:32:59"/>
    <d v="1899-12-30T00:11:29"/>
    <n v="104.44"/>
    <n v="105"/>
    <n v="59.98"/>
    <s v="E40, Virgen De Fátima"/>
    <x v="11"/>
    <s v="N/A"/>
    <x v="0"/>
    <x v="18"/>
    <x v="1"/>
    <x v="3"/>
    <x v="4"/>
    <n v="2018"/>
    <x v="1"/>
    <n v="95"/>
    <x v="12"/>
    <x v="0"/>
    <x v="0"/>
    <x v="17"/>
    <s v="Camioneta"/>
    <x v="1"/>
    <s v="Patricio Olaya"/>
  </r>
  <r>
    <s v="Dmax-PCT8869"/>
    <d v="1899-12-30T00:27:13"/>
    <d v="1899-12-30T00:15:29"/>
    <d v="1899-12-30T00:11:44"/>
    <n v="4.26"/>
    <n v="51"/>
    <n v="9.39"/>
    <s v="Avenida 10 De Agosto 30-106, Quito"/>
    <x v="4"/>
    <s v="N/A"/>
    <x v="0"/>
    <x v="18"/>
    <x v="1"/>
    <x v="3"/>
    <x v="4"/>
    <n v="2018"/>
    <x v="0"/>
    <n v="95"/>
    <x v="4"/>
    <x v="0"/>
    <x v="0"/>
    <x v="2"/>
    <s v="Camioneta"/>
    <x v="0"/>
    <s v="Norberto Congo"/>
  </r>
  <r>
    <s v="Vitara-GSK6338"/>
    <d v="1899-12-30T00:37:04"/>
    <d v="1899-12-30T00:25:19"/>
    <d v="1899-12-30T00:11:45"/>
    <n v="10.26"/>
    <n v="66"/>
    <n v="16.61"/>
    <s v="Abel Romero Castillo, Guayaquil"/>
    <x v="8"/>
    <s v="N/A"/>
    <x v="0"/>
    <x v="18"/>
    <x v="1"/>
    <x v="3"/>
    <x v="4"/>
    <n v="2018"/>
    <x v="0"/>
    <n v="95"/>
    <x v="9"/>
    <x v="0"/>
    <x v="0"/>
    <x v="19"/>
    <s v="Automovil"/>
    <x v="3"/>
    <s v="Josue Guillen"/>
  </r>
  <r>
    <s v="NLR-IBC3570"/>
    <d v="1899-12-30T00:35:45"/>
    <d v="1899-12-30T00:23:47"/>
    <d v="1899-12-30T00:11:58"/>
    <n v="10.42"/>
    <n v="66"/>
    <n v="17.489999999999998"/>
    <s v="33A, Guayaquil"/>
    <x v="5"/>
    <s v="N/A"/>
    <x v="0"/>
    <x v="18"/>
    <x v="1"/>
    <x v="3"/>
    <x v="4"/>
    <n v="2018"/>
    <x v="1"/>
    <n v="95"/>
    <x v="7"/>
    <x v="0"/>
    <x v="0"/>
    <x v="9"/>
    <s v="Camion"/>
    <x v="2"/>
    <s v="Cristobal Murillo"/>
  </r>
  <r>
    <s v="Plataforma-PCA4311"/>
    <d v="1899-12-30T01:32:03"/>
    <d v="1899-12-30T01:19:00"/>
    <d v="1899-12-30T00:13:03"/>
    <n v="60.14"/>
    <n v="94"/>
    <n v="39.200000000000003"/>
    <s v="E25, Luz De América"/>
    <x v="91"/>
    <s v="N/A"/>
    <x v="0"/>
    <x v="18"/>
    <x v="1"/>
    <x v="3"/>
    <x v="4"/>
    <n v="2018"/>
    <x v="1"/>
    <n v="95"/>
    <x v="92"/>
    <x v="0"/>
    <x v="0"/>
    <x v="12"/>
    <s v="Plataforma"/>
    <x v="2"/>
    <s v="Cristobal Murillo"/>
  </r>
  <r>
    <s v="Plataforma-PCA4311"/>
    <d v="1899-12-30T01:53:04"/>
    <d v="1899-12-30T01:39:51"/>
    <d v="1899-12-30T00:13:13"/>
    <n v="82.92"/>
    <n v="100"/>
    <n v="44"/>
    <s v="El Aguacate"/>
    <x v="141"/>
    <s v="N/A"/>
    <x v="0"/>
    <x v="18"/>
    <x v="1"/>
    <x v="3"/>
    <x v="4"/>
    <n v="2018"/>
    <x v="1"/>
    <n v="95"/>
    <x v="142"/>
    <x v="0"/>
    <x v="0"/>
    <x v="12"/>
    <s v="Plataforma"/>
    <x v="2"/>
    <s v="Cristobal Murillo"/>
  </r>
  <r>
    <s v="Yamaha II765J"/>
    <d v="1899-12-30T00:23:13"/>
    <d v="1899-12-30T00:10:00"/>
    <d v="1899-12-30T00:13:13"/>
    <n v="2.42"/>
    <n v="40"/>
    <n v="6.27"/>
    <s v="Avenida Juan Tanca Marengo, Guayaquil"/>
    <x v="142"/>
    <s v="N/A"/>
    <x v="0"/>
    <x v="18"/>
    <x v="1"/>
    <x v="3"/>
    <x v="4"/>
    <n v="2018"/>
    <x v="1"/>
    <n v="95"/>
    <x v="143"/>
    <x v="1"/>
    <x v="0"/>
    <x v="20"/>
    <s v="Motocicleta"/>
    <x v="4"/>
    <s v="Byron "/>
  </r>
  <r>
    <s v="Dmax-PCT8869"/>
    <d v="1899-12-30T00:14:11"/>
    <d v="1899-12-30T00:00:30"/>
    <d v="1899-12-30T00:13:41"/>
    <n v="0.01"/>
    <n v="5"/>
    <n v="0.04"/>
    <s v="Calle De Los Cipreses 2-158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GSI9179"/>
    <d v="1899-12-30T00:37:45"/>
    <d v="1899-12-30T00:23:33"/>
    <d v="1899-12-30T00:14:12"/>
    <n v="15.37"/>
    <n v="74"/>
    <n v="24.43"/>
    <s v="Alberto Stagg Coronel, Guayaquil"/>
    <x v="5"/>
    <s v="N/A"/>
    <x v="0"/>
    <x v="18"/>
    <x v="1"/>
    <x v="3"/>
    <x v="4"/>
    <n v="2018"/>
    <x v="1"/>
    <n v="95"/>
    <x v="7"/>
    <x v="0"/>
    <x v="0"/>
    <x v="6"/>
    <s v="Camioneta"/>
    <x v="1"/>
    <s v="Deibi Banguera"/>
  </r>
  <r>
    <s v="NLR-IBC3570"/>
    <d v="1899-12-30T00:28:46"/>
    <d v="1899-12-30T00:13:58"/>
    <d v="1899-12-30T00:14:48"/>
    <n v="4.07"/>
    <n v="50"/>
    <n v="8.48"/>
    <s v="Avenida 40 No, Guayaquil"/>
    <x v="5"/>
    <s v="N/A"/>
    <x v="0"/>
    <x v="18"/>
    <x v="1"/>
    <x v="3"/>
    <x v="4"/>
    <n v="2018"/>
    <x v="1"/>
    <n v="95"/>
    <x v="5"/>
    <x v="1"/>
    <x v="0"/>
    <x v="9"/>
    <s v="Camion"/>
    <x v="2"/>
    <s v="Cristobal Murillo"/>
  </r>
  <r>
    <s v="Plataforma-PCA4311"/>
    <d v="1899-12-30T02:50:42"/>
    <d v="1899-12-30T02:35:48"/>
    <d v="1899-12-30T00:14:54"/>
    <n v="147.57"/>
    <n v="98"/>
    <n v="51.87"/>
    <s v="Ruta Velasco Ibarra, Velasco Ibarra"/>
    <x v="5"/>
    <s v="N/A"/>
    <x v="0"/>
    <x v="18"/>
    <x v="1"/>
    <x v="3"/>
    <x v="4"/>
    <n v="2018"/>
    <x v="1"/>
    <n v="95"/>
    <x v="7"/>
    <x v="0"/>
    <x v="0"/>
    <x v="12"/>
    <s v="Plataforma"/>
    <x v="2"/>
    <s v="Cristobal Murillo"/>
  </r>
  <r>
    <s v="Dmax-PCW6826"/>
    <d v="1899-12-30T01:26:43"/>
    <d v="1899-12-30T01:10:18"/>
    <d v="1899-12-30T00:16:25"/>
    <n v="59.37"/>
    <n v="81"/>
    <n v="41.08"/>
    <s v="Avenida 40 No, Guayaquil"/>
    <x v="143"/>
    <s v="N/A"/>
    <x v="0"/>
    <x v="18"/>
    <x v="1"/>
    <x v="3"/>
    <x v="4"/>
    <n v="2018"/>
    <x v="1"/>
    <n v="95"/>
    <x v="144"/>
    <x v="1"/>
    <x v="0"/>
    <x v="8"/>
    <s v="Camioneta"/>
    <x v="1"/>
    <s v="Danny Salazar"/>
  </r>
  <r>
    <s v="NLR-IBC3570"/>
    <d v="1899-12-30T00:45:34"/>
    <d v="1899-12-30T00:27:47"/>
    <d v="1899-12-30T00:17:47"/>
    <n v="12.26"/>
    <n v="81"/>
    <n v="16.149999999999999"/>
    <s v="Avenida 40 No, Guayaquil"/>
    <x v="5"/>
    <s v="N/A"/>
    <x v="0"/>
    <x v="18"/>
    <x v="1"/>
    <x v="3"/>
    <x v="4"/>
    <n v="2018"/>
    <x v="1"/>
    <n v="95"/>
    <x v="5"/>
    <x v="1"/>
    <x v="0"/>
    <x v="9"/>
    <s v="Camion"/>
    <x v="2"/>
    <s v="Cristobal Murillo"/>
  </r>
  <r>
    <s v="Dmax-PCT8869"/>
    <d v="1899-12-30T00:51:32"/>
    <d v="1899-12-30T00:33:31"/>
    <d v="1899-12-30T00:18:01"/>
    <n v="11.26"/>
    <n v="62"/>
    <n v="13.11"/>
    <s v="Calle Alonso De Riquelme 2-31, Quito"/>
    <x v="4"/>
    <s v="N/A"/>
    <x v="0"/>
    <x v="18"/>
    <x v="1"/>
    <x v="3"/>
    <x v="4"/>
    <n v="2018"/>
    <x v="0"/>
    <n v="95"/>
    <x v="4"/>
    <x v="0"/>
    <x v="0"/>
    <x v="2"/>
    <s v="Camioneta"/>
    <x v="0"/>
    <s v="Norberto Congo"/>
  </r>
  <r>
    <s v="Dmax-GSI9179"/>
    <d v="1899-12-30T01:03:05"/>
    <d v="1899-12-30T00:44:02"/>
    <d v="1899-12-30T00:19:03"/>
    <n v="35.33"/>
    <n v="90"/>
    <n v="33.61"/>
    <s v="Avenida 40 No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GSI9179"/>
    <d v="1899-12-30T00:37:40"/>
    <d v="1899-12-30T00:17:34"/>
    <d v="1899-12-30T00:20:06"/>
    <n v="15.54"/>
    <n v="90"/>
    <n v="24.75"/>
    <s v="Alberto Stagg Coronel, Guayaquil"/>
    <x v="5"/>
    <s v="N/A"/>
    <x v="0"/>
    <x v="18"/>
    <x v="1"/>
    <x v="3"/>
    <x v="4"/>
    <n v="2018"/>
    <x v="1"/>
    <n v="95"/>
    <x v="7"/>
    <x v="0"/>
    <x v="0"/>
    <x v="6"/>
    <s v="Camioneta"/>
    <x v="1"/>
    <s v="Deibi Banguera"/>
  </r>
  <r>
    <s v="Vitara-GSK6338"/>
    <d v="1899-12-30T00:48:54"/>
    <d v="1899-12-30T00:28:24"/>
    <d v="1899-12-30T00:20:30"/>
    <n v="17.55"/>
    <n v="85"/>
    <n v="21.53"/>
    <s v="Avenida Agustín Freire Icaza, Guayaquil"/>
    <x v="144"/>
    <s v="N/A"/>
    <x v="0"/>
    <x v="18"/>
    <x v="1"/>
    <x v="3"/>
    <x v="4"/>
    <n v="2018"/>
    <x v="0"/>
    <n v="95"/>
    <x v="145"/>
    <x v="0"/>
    <x v="0"/>
    <x v="19"/>
    <s v="Automovil"/>
    <x v="3"/>
    <s v="Josue Guillen"/>
  </r>
  <r>
    <s v="Dmax-GSF6029"/>
    <d v="1899-12-30T00:59:43"/>
    <d v="1899-12-30T00:38:46"/>
    <d v="1899-12-30T00:20:57"/>
    <n v="36.85"/>
    <n v="103"/>
    <n v="37.03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PCW6826"/>
    <d v="1899-12-30T01:45:28"/>
    <d v="1899-12-30T01:23:59"/>
    <d v="1899-12-30T00:21:29"/>
    <n v="56.43"/>
    <n v="70"/>
    <n v="32.1"/>
    <s v="Yaguachi Viejo"/>
    <x v="5"/>
    <s v="N/A"/>
    <x v="0"/>
    <x v="18"/>
    <x v="1"/>
    <x v="3"/>
    <x v="4"/>
    <n v="2018"/>
    <x v="1"/>
    <n v="95"/>
    <x v="7"/>
    <x v="0"/>
    <x v="0"/>
    <x v="8"/>
    <s v="Camioneta"/>
    <x v="1"/>
    <s v="Danny Salazar"/>
  </r>
  <r>
    <s v="Dmax-PCW1831"/>
    <d v="1899-12-30T00:23:41"/>
    <d v="1899-12-30T00:02:00"/>
    <d v="1899-12-30T00:21:41"/>
    <n v="0.16"/>
    <n v="11"/>
    <n v="0.41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PCT8869"/>
    <d v="1899-12-30T00:54:55"/>
    <d v="1899-12-30T00:32:33"/>
    <d v="1899-12-30T00:22:22"/>
    <n v="12.49"/>
    <n v="51"/>
    <n v="13.64"/>
    <s v="Calle De Los Cipreses 2-158, Quito"/>
    <x v="139"/>
    <s v="N/A"/>
    <x v="0"/>
    <x v="18"/>
    <x v="1"/>
    <x v="3"/>
    <x v="4"/>
    <n v="2018"/>
    <x v="0"/>
    <n v="95"/>
    <x v="140"/>
    <x v="0"/>
    <x v="0"/>
    <x v="2"/>
    <s v="Camioneta"/>
    <x v="0"/>
    <s v="Norberto Congo"/>
  </r>
  <r>
    <s v="Dmax-GSF6029"/>
    <d v="1899-12-30T00:30:07"/>
    <d v="1899-12-30T00:03:57"/>
    <d v="1899-12-30T00:26:10"/>
    <n v="0.34"/>
    <n v="12"/>
    <n v="0.68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PCT8869"/>
    <d v="1899-12-30T01:01:09"/>
    <d v="1899-12-30T00:33:28"/>
    <d v="1899-12-30T00:27:41"/>
    <n v="12.84"/>
    <n v="50"/>
    <n v="12.6"/>
    <s v="Calle Alonso De Riquelme 2-31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GSI9191"/>
    <d v="1899-12-30T01:35:36"/>
    <d v="1899-12-30T01:07:04"/>
    <d v="1899-12-30T00:28:32"/>
    <n v="22.88"/>
    <n v="68"/>
    <n v="14.36"/>
    <s v="Gena"/>
    <x v="11"/>
    <s v="N/A"/>
    <x v="0"/>
    <x v="18"/>
    <x v="1"/>
    <x v="3"/>
    <x v="4"/>
    <n v="2018"/>
    <x v="1"/>
    <n v="95"/>
    <x v="12"/>
    <x v="0"/>
    <x v="0"/>
    <x v="17"/>
    <s v="Camioneta"/>
    <x v="1"/>
    <s v="Patricio Olaya"/>
  </r>
  <r>
    <s v="Plataforma-ABE1400"/>
    <d v="1899-12-30T00:29:49"/>
    <d v="1899-12-30T00:00:00"/>
    <d v="1899-12-30T00:29:49"/>
    <n v="0.06"/>
    <n v="0"/>
    <n v="0.12"/>
    <s v="Avenida 40 No, Guayaquil"/>
    <x v="5"/>
    <s v="N/A"/>
    <x v="0"/>
    <x v="18"/>
    <x v="1"/>
    <x v="3"/>
    <x v="4"/>
    <n v="2018"/>
    <x v="1"/>
    <n v="95"/>
    <x v="5"/>
    <x v="1"/>
    <x v="0"/>
    <x v="11"/>
    <s v="Plataforma"/>
    <x v="2"/>
    <s v="Cristobal Murillo"/>
  </r>
  <r>
    <s v="Dmax-GSI9179"/>
    <d v="1899-12-30T02:17:57"/>
    <d v="1899-12-30T01:48:02"/>
    <d v="1899-12-30T00:29:55"/>
    <n v="92.1"/>
    <n v="112"/>
    <n v="40.06"/>
    <s v="Calle K 1-49, Babahoyo"/>
    <x v="5"/>
    <s v="N/A"/>
    <x v="0"/>
    <x v="18"/>
    <x v="1"/>
    <x v="3"/>
    <x v="4"/>
    <n v="2018"/>
    <x v="1"/>
    <n v="95"/>
    <x v="7"/>
    <x v="0"/>
    <x v="0"/>
    <x v="6"/>
    <s v="Camioneta"/>
    <x v="1"/>
    <s v="Deibi Banguera"/>
  </r>
  <r>
    <s v="Dmax-PCW6826"/>
    <d v="1899-12-30T01:07:21"/>
    <d v="1899-12-30T00:36:31"/>
    <d v="1899-12-30T00:30:50"/>
    <n v="22.68"/>
    <n v="74"/>
    <n v="20.21"/>
    <s v="Avenida 40 No, Guayaquil"/>
    <x v="47"/>
    <s v="N/A"/>
    <x v="0"/>
    <x v="18"/>
    <x v="1"/>
    <x v="3"/>
    <x v="4"/>
    <n v="2018"/>
    <x v="1"/>
    <n v="95"/>
    <x v="48"/>
    <x v="1"/>
    <x v="0"/>
    <x v="8"/>
    <s v="Camioneta"/>
    <x v="1"/>
    <s v="Danny Salazar"/>
  </r>
  <r>
    <s v="Dmax-GSI9179"/>
    <d v="1899-12-30T00:33:20"/>
    <d v="1899-12-30T00:01:58"/>
    <d v="1899-12-30T00:31:22"/>
    <n v="0.17"/>
    <n v="22"/>
    <n v="0.31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I9191"/>
    <d v="1899-12-30T01:49:19"/>
    <d v="1899-12-30T01:16:53"/>
    <d v="1899-12-30T00:32:26"/>
    <n v="53.61"/>
    <n v="88"/>
    <n v="29.42"/>
    <s v="Avenida 40 No, Guayaquil"/>
    <x v="145"/>
    <s v="N/A"/>
    <x v="0"/>
    <x v="18"/>
    <x v="1"/>
    <x v="3"/>
    <x v="4"/>
    <n v="2018"/>
    <x v="1"/>
    <n v="95"/>
    <x v="146"/>
    <x v="1"/>
    <x v="0"/>
    <x v="17"/>
    <s v="Camioneta"/>
    <x v="1"/>
    <s v="Patricio Olaya"/>
  </r>
  <r>
    <s v="Dmax-GSG9568"/>
    <d v="1899-12-30T00:51:04"/>
    <d v="1899-12-30T00:15:35"/>
    <d v="1899-12-30T00:35:29"/>
    <n v="4.3499999999999996"/>
    <n v="53"/>
    <n v="5.1100000000000003"/>
    <s v="Avenida Juan Tanca Marengo, Guayaquil"/>
    <x v="146"/>
    <s v="N/A"/>
    <x v="0"/>
    <x v="18"/>
    <x v="1"/>
    <x v="3"/>
    <x v="4"/>
    <n v="2018"/>
    <x v="1"/>
    <n v="95"/>
    <x v="147"/>
    <x v="1"/>
    <x v="0"/>
    <x v="16"/>
    <s v="Camioneta"/>
    <x v="4"/>
    <s v="Alejandro Adrian"/>
  </r>
  <r>
    <s v="Dmax-GSG9568"/>
    <d v="1899-12-30T01:54:18"/>
    <d v="1899-12-30T01:14:21"/>
    <d v="1899-12-30T00:39:57"/>
    <n v="49"/>
    <n v="118"/>
    <n v="25.72"/>
    <s v="Guillermo Rolando Pareja, Guayaquil"/>
    <x v="8"/>
    <s v="N/A"/>
    <x v="0"/>
    <x v="18"/>
    <x v="1"/>
    <x v="3"/>
    <x v="4"/>
    <n v="2018"/>
    <x v="1"/>
    <n v="95"/>
    <x v="9"/>
    <x v="0"/>
    <x v="0"/>
    <x v="16"/>
    <s v="Camioneta"/>
    <x v="4"/>
    <s v="Alejandro Adrian"/>
  </r>
  <r>
    <s v="Dmax-GSI9191"/>
    <d v="1899-12-30T00:43:32"/>
    <d v="1899-12-30T00:03:02"/>
    <d v="1899-12-30T00:40:30"/>
    <n v="0.21"/>
    <n v="9"/>
    <n v="0.28999999999999998"/>
    <s v="Avenida 40 No, Guayaquil"/>
    <x v="5"/>
    <s v="N/A"/>
    <x v="0"/>
    <x v="18"/>
    <x v="1"/>
    <x v="3"/>
    <x v="4"/>
    <n v="2018"/>
    <x v="1"/>
    <n v="95"/>
    <x v="5"/>
    <x v="1"/>
    <x v="0"/>
    <x v="17"/>
    <s v="Camioneta"/>
    <x v="1"/>
    <s v="Patricio Olaya"/>
  </r>
  <r>
    <s v="Dmax-PCI6941"/>
    <d v="1899-12-30T01:36:59"/>
    <d v="1899-12-30T00:54:59"/>
    <d v="1899-12-30T00:42:00"/>
    <n v="27.79"/>
    <n v="87"/>
    <n v="17.190000000000001"/>
    <s v="Avenida 40 No, Guayaquil"/>
    <x v="90"/>
    <s v="N/A"/>
    <x v="0"/>
    <x v="18"/>
    <x v="1"/>
    <x v="3"/>
    <x v="4"/>
    <n v="2018"/>
    <x v="1"/>
    <n v="95"/>
    <x v="91"/>
    <x v="1"/>
    <x v="0"/>
    <x v="13"/>
    <s v="Camioneta"/>
    <x v="1"/>
    <s v="Michael Resabala"/>
  </r>
  <r>
    <s v="Plataforma-PCA4311"/>
    <d v="1899-12-30T03:31:14"/>
    <d v="1899-12-30T02:46:54"/>
    <d v="1899-12-30T00:44:20"/>
    <n v="142.59"/>
    <n v="92"/>
    <n v="40.5"/>
    <s v="E25, La Concordia"/>
    <x v="107"/>
    <s v="N/A"/>
    <x v="0"/>
    <x v="18"/>
    <x v="1"/>
    <x v="3"/>
    <x v="4"/>
    <n v="2018"/>
    <x v="1"/>
    <n v="95"/>
    <x v="108"/>
    <x v="0"/>
    <x v="0"/>
    <x v="12"/>
    <s v="Plataforma"/>
    <x v="2"/>
    <s v="Cristobal Murillo"/>
  </r>
  <r>
    <s v="Dmax-PCI6941"/>
    <d v="1899-12-30T01:54:55"/>
    <d v="1899-12-30T01:08:00"/>
    <d v="1899-12-30T00:46:55"/>
    <n v="42.72"/>
    <n v="85"/>
    <n v="22.31"/>
    <s v="Avenida 40 No, Guayaquil"/>
    <x v="147"/>
    <s v="N/A"/>
    <x v="0"/>
    <x v="18"/>
    <x v="1"/>
    <x v="3"/>
    <x v="4"/>
    <n v="2018"/>
    <x v="1"/>
    <n v="95"/>
    <x v="148"/>
    <x v="1"/>
    <x v="0"/>
    <x v="13"/>
    <s v="Camioneta"/>
    <x v="1"/>
    <s v="Michael Resabala"/>
  </r>
  <r>
    <s v="Dmax-GSI9191"/>
    <d v="1899-12-30T01:51:22"/>
    <d v="1899-12-30T00:56:24"/>
    <d v="1899-12-30T00:54:58"/>
    <n v="19.920000000000002"/>
    <n v="75"/>
    <n v="10.73"/>
    <s v="E25, Camilo Ponce Enríquez"/>
    <x v="96"/>
    <s v="N/A"/>
    <x v="0"/>
    <x v="18"/>
    <x v="1"/>
    <x v="3"/>
    <x v="4"/>
    <n v="2018"/>
    <x v="1"/>
    <n v="95"/>
    <x v="97"/>
    <x v="0"/>
    <x v="0"/>
    <x v="17"/>
    <s v="Camioneta"/>
    <x v="1"/>
    <s v="Patricio Olaya"/>
  </r>
  <r>
    <s v="Aveo-PCZ3313"/>
    <d v="1899-12-30T01:55:44"/>
    <d v="1899-12-30T00:49:42"/>
    <d v="1899-12-30T01:06:02"/>
    <n v="22.53"/>
    <n v="75"/>
    <n v="11.68"/>
    <s v="Avenida Juan Tanca Marengo, Guayaquil"/>
    <x v="148"/>
    <s v="N/A"/>
    <x v="0"/>
    <x v="18"/>
    <x v="1"/>
    <x v="3"/>
    <x v="4"/>
    <n v="2018"/>
    <x v="0"/>
    <n v="95"/>
    <x v="149"/>
    <x v="1"/>
    <x v="0"/>
    <x v="15"/>
    <s v="Automovil"/>
    <x v="3"/>
    <s v="Fernando Maldonado"/>
  </r>
  <r>
    <s v="Dmax-GSF6046"/>
    <d v="1899-12-30T04:21:48"/>
    <d v="1899-12-30T03:10:02"/>
    <d v="1899-12-30T01:11:46"/>
    <n v="209.28"/>
    <n v="131"/>
    <n v="47.96"/>
    <s v="Vía Al Aeropuerto, Manta"/>
    <x v="15"/>
    <s v="N/A"/>
    <x v="0"/>
    <x v="18"/>
    <x v="1"/>
    <x v="3"/>
    <x v="4"/>
    <n v="2018"/>
    <x v="1"/>
    <n v="95"/>
    <x v="16"/>
    <x v="0"/>
    <x v="0"/>
    <x v="5"/>
    <s v="Camioneta"/>
    <x v="1"/>
    <s v="Kevin Perez"/>
  </r>
  <r>
    <s v="Dmax-PCW1831"/>
    <d v="1899-12-30T02:16:03"/>
    <d v="1899-12-30T01:02:24"/>
    <d v="1899-12-30T01:13:39"/>
    <n v="32.25"/>
    <n v="77"/>
    <n v="14.22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GSF6029"/>
    <d v="1899-12-30T03:53:29"/>
    <d v="1899-12-30T02:17:04"/>
    <d v="1899-12-30T01:36:25"/>
    <n v="58.89"/>
    <n v="83"/>
    <n v="15.13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GSF6046"/>
    <d v="1899-12-30T05:12:15"/>
    <d v="1899-12-30T02:55:16"/>
    <d v="1899-12-30T02:16:59"/>
    <n v="186.56"/>
    <n v="122"/>
    <n v="35.85"/>
    <s v="Avenida 40 No, Guayaquil"/>
    <x v="149"/>
    <s v="N/A"/>
    <x v="0"/>
    <x v="18"/>
    <x v="1"/>
    <x v="3"/>
    <x v="4"/>
    <n v="2018"/>
    <x v="1"/>
    <n v="95"/>
    <x v="150"/>
    <x v="1"/>
    <x v="0"/>
    <x v="5"/>
    <s v="Camioneta"/>
    <x v="1"/>
    <s v="Kevin Perez"/>
  </r>
  <r>
    <s v="Dmax-GSG9568"/>
    <d v="1899-12-30T06:35:10"/>
    <d v="1899-12-30T01:13:27"/>
    <d v="1899-12-30T05:21:43"/>
    <n v="32.299999999999997"/>
    <n v="77"/>
    <n v="4.9000000000000004"/>
    <s v="1 Callejón 16A, Guayaquil"/>
    <x v="8"/>
    <s v="N/A"/>
    <x v="0"/>
    <x v="18"/>
    <x v="1"/>
    <x v="3"/>
    <x v="4"/>
    <n v="2018"/>
    <x v="1"/>
    <n v="95"/>
    <x v="9"/>
    <x v="0"/>
    <x v="0"/>
    <x v="16"/>
    <s v="Camioneta"/>
    <x v="4"/>
    <s v="Alejandro Adrian"/>
  </r>
  <r>
    <s v="Plataforma-ABE1400"/>
    <d v="1899-12-30T00:00:00"/>
    <d v="1899-12-30T00:00:00"/>
    <d v="1899-12-30T00:00:00"/>
    <n v="0"/>
    <n v="0"/>
    <n v="0"/>
    <s v="-----"/>
    <x v="2"/>
    <s v="-----"/>
    <x v="1"/>
    <x v="19"/>
    <x v="1"/>
    <x v="3"/>
    <x v="5"/>
    <n v="2018"/>
    <x v="1"/>
    <n v="95"/>
    <x v="2"/>
    <x v="1"/>
    <x v="1"/>
    <x v="11"/>
    <s v="Plataforma"/>
    <x v="2"/>
    <s v="Cristobal Murillo"/>
  </r>
  <r>
    <s v="Dmax-GSI9179"/>
    <d v="1899-12-30T00:00:00"/>
    <d v="1899-12-30T00:00:00"/>
    <d v="1899-12-30T00:00:00"/>
    <n v="0"/>
    <n v="0"/>
    <n v="0"/>
    <s v="-----"/>
    <x v="2"/>
    <s v="-----"/>
    <x v="1"/>
    <x v="19"/>
    <x v="1"/>
    <x v="3"/>
    <x v="5"/>
    <n v="2018"/>
    <x v="1"/>
    <n v="95"/>
    <x v="2"/>
    <x v="1"/>
    <x v="1"/>
    <x v="6"/>
    <s v="Camioneta"/>
    <x v="1"/>
    <s v="Deibi Banguera"/>
  </r>
  <r>
    <s v="Dmax-GSF6013"/>
    <d v="1899-12-30T00:00:00"/>
    <d v="1899-12-30T00:00:00"/>
    <d v="1899-12-30T00:00:00"/>
    <n v="0"/>
    <n v="0"/>
    <n v="0"/>
    <s v="-----"/>
    <x v="2"/>
    <s v="-----"/>
    <x v="1"/>
    <x v="19"/>
    <x v="1"/>
    <x v="3"/>
    <x v="5"/>
    <n v="2018"/>
    <x v="0"/>
    <n v="95"/>
    <x v="2"/>
    <x v="1"/>
    <x v="1"/>
    <x v="0"/>
    <s v="Camioneta"/>
    <x v="0"/>
    <s v="Darwin Vargas"/>
  </r>
  <r>
    <s v="Yamaha II765J"/>
    <d v="1899-12-30T02:50:55"/>
    <d v="1899-12-30T00:00:00"/>
    <d v="1899-12-30T00:00:00"/>
    <n v="0"/>
    <n v="0"/>
    <n v="0"/>
    <s v="-----"/>
    <x v="2"/>
    <d v="2018-10-02T04:32:35"/>
    <x v="2"/>
    <x v="19"/>
    <x v="1"/>
    <x v="3"/>
    <x v="5"/>
    <n v="2018"/>
    <x v="1"/>
    <n v="95"/>
    <x v="2"/>
    <x v="1"/>
    <x v="1"/>
    <x v="20"/>
    <s v="Motocicleta"/>
    <x v="4"/>
    <s v="Byron "/>
  </r>
  <r>
    <s v="Honda HW228P"/>
    <d v="1899-12-30T00:21:06"/>
    <d v="1899-12-30T00:20:38"/>
    <d v="1899-12-30T00:00:00"/>
    <n v="11.59"/>
    <n v="81"/>
    <n v="32.97"/>
    <s v="Avenida 10 De Agosto 30-106, Quito"/>
    <x v="150"/>
    <d v="2018-10-02T09:14:04"/>
    <x v="3"/>
    <x v="19"/>
    <x v="1"/>
    <x v="3"/>
    <x v="5"/>
    <n v="2018"/>
    <x v="0"/>
    <n v="95"/>
    <x v="151"/>
    <x v="0"/>
    <x v="0"/>
    <x v="3"/>
    <s v="Motocicleta"/>
    <x v="0"/>
    <s v="Quito"/>
  </r>
  <r>
    <s v="Yamaha II765J"/>
    <d v="1899-12-30T00:08:49"/>
    <d v="1899-12-30T00:08:49"/>
    <d v="1899-12-30T00:00:00"/>
    <n v="6.13"/>
    <n v="66"/>
    <n v="41.69"/>
    <s v="José Antonio Gomez Gault, Guayaquil"/>
    <x v="23"/>
    <d v="2018-10-02T09:47:24"/>
    <x v="4"/>
    <x v="19"/>
    <x v="1"/>
    <x v="3"/>
    <x v="5"/>
    <n v="2018"/>
    <x v="1"/>
    <n v="95"/>
    <x v="24"/>
    <x v="0"/>
    <x v="0"/>
    <x v="20"/>
    <s v="Motocicleta"/>
    <x v="4"/>
    <s v="Byron "/>
  </r>
  <r>
    <s v="Dmax-PCT8869"/>
    <d v="1899-12-30T00:00:03"/>
    <d v="1899-12-30T00:00:03"/>
    <d v="1899-12-30T00:00:00"/>
    <n v="0"/>
    <n v="3"/>
    <n v="0.92"/>
    <s v="Calle De Los Cipreses 2-158, Quito"/>
    <x v="4"/>
    <d v="2018-10-02T10:46:45"/>
    <x v="5"/>
    <x v="19"/>
    <x v="1"/>
    <x v="3"/>
    <x v="5"/>
    <n v="2018"/>
    <x v="0"/>
    <n v="95"/>
    <x v="4"/>
    <x v="1"/>
    <x v="0"/>
    <x v="2"/>
    <s v="Camioneta"/>
    <x v="0"/>
    <s v="Norberto Congo"/>
  </r>
  <r>
    <s v="Yamaha II765J"/>
    <d v="1899-12-30T00:21:23"/>
    <d v="1899-12-30T00:21:23"/>
    <d v="1899-12-30T00:00:00"/>
    <n v="14.5"/>
    <n v="70"/>
    <n v="40.69"/>
    <s v="Guayaquil Daule, Guayaquil"/>
    <x v="151"/>
    <d v="2018-10-02T10:52:16"/>
    <x v="6"/>
    <x v="19"/>
    <x v="1"/>
    <x v="3"/>
    <x v="5"/>
    <n v="2018"/>
    <x v="1"/>
    <n v="95"/>
    <x v="152"/>
    <x v="0"/>
    <x v="0"/>
    <x v="20"/>
    <s v="Motocicleta"/>
    <x v="4"/>
    <s v="Byron "/>
  </r>
  <r>
    <s v="Honda HW228P"/>
    <d v="1899-12-30T00:04:19"/>
    <d v="1899-12-30T00:04:19"/>
    <d v="1899-12-30T00:00:00"/>
    <n v="2.4"/>
    <n v="64"/>
    <n v="33.35"/>
    <s v="Galo Plaza Lasso 2-114, Quito"/>
    <x v="60"/>
    <d v="2018-10-02T11:46:59"/>
    <x v="7"/>
    <x v="19"/>
    <x v="1"/>
    <x v="3"/>
    <x v="5"/>
    <n v="2018"/>
    <x v="0"/>
    <n v="95"/>
    <x v="61"/>
    <x v="0"/>
    <x v="0"/>
    <x v="3"/>
    <s v="Motocicleta"/>
    <x v="0"/>
    <s v="Quito"/>
  </r>
  <r>
    <s v="Dmax-GSF6029"/>
    <d v="1899-12-30T00:00:05"/>
    <d v="1899-12-30T00:00:00"/>
    <d v="1899-12-30T00:00:05"/>
    <n v="0"/>
    <n v="0"/>
    <n v="0"/>
    <s v="Avenida 40 No, Guayaquil"/>
    <x v="5"/>
    <d v="2018-10-02T00:01:03"/>
    <x v="8"/>
    <x v="19"/>
    <x v="1"/>
    <x v="3"/>
    <x v="5"/>
    <n v="2018"/>
    <x v="1"/>
    <n v="95"/>
    <x v="5"/>
    <x v="1"/>
    <x v="0"/>
    <x v="4"/>
    <s v="Camioneta"/>
    <x v="1"/>
    <s v="Jacob Soriano"/>
  </r>
  <r>
    <s v="Yamaha II765J"/>
    <d v="1899-12-30T00:01:11"/>
    <d v="1899-12-30T00:01:11"/>
    <d v="1899-12-30T00:00:00"/>
    <n v="0.23"/>
    <n v="25"/>
    <n v="11.68"/>
    <s v="Guillermo Rolando Pareja, Guayaquil"/>
    <x v="142"/>
    <d v="2018-10-02T12:15:03"/>
    <x v="9"/>
    <x v="19"/>
    <x v="1"/>
    <x v="3"/>
    <x v="5"/>
    <n v="2018"/>
    <x v="1"/>
    <n v="95"/>
    <x v="143"/>
    <x v="0"/>
    <x v="0"/>
    <x v="20"/>
    <s v="Motocicleta"/>
    <x v="4"/>
    <s v="Byron "/>
  </r>
  <r>
    <s v="Dmax-PCW5709"/>
    <d v="1899-12-30T00:01:44"/>
    <d v="1899-12-30T00:00:00"/>
    <d v="1899-12-30T00:00:00"/>
    <n v="0"/>
    <n v="0"/>
    <n v="0"/>
    <s v="-----"/>
    <x v="2"/>
    <d v="2018-10-02T12:40:00"/>
    <x v="10"/>
    <x v="19"/>
    <x v="1"/>
    <x v="3"/>
    <x v="5"/>
    <n v="2018"/>
    <x v="1"/>
    <n v="95"/>
    <x v="2"/>
    <x v="1"/>
    <x v="1"/>
    <x v="18"/>
    <s v="Camioneta"/>
    <x v="3"/>
    <s v="Proyectos"/>
  </r>
  <r>
    <s v="Honda HW228P"/>
    <d v="1899-12-30T00:09:52"/>
    <d v="1899-12-30T00:09:52"/>
    <d v="1899-12-30T00:00:00"/>
    <n v="5.34"/>
    <n v="68"/>
    <n v="32.450000000000003"/>
    <s v="O 3M, Quito"/>
    <x v="0"/>
    <d v="2018-10-02T12:43:35"/>
    <x v="11"/>
    <x v="19"/>
    <x v="1"/>
    <x v="3"/>
    <x v="5"/>
    <n v="2018"/>
    <x v="0"/>
    <n v="95"/>
    <x v="0"/>
    <x v="0"/>
    <x v="0"/>
    <x v="3"/>
    <s v="Motocicleta"/>
    <x v="0"/>
    <s v="Quito"/>
  </r>
  <r>
    <s v="Yamaha II765J"/>
    <d v="1899-12-30T00:00:42"/>
    <d v="1899-12-30T00:00:42"/>
    <d v="1899-12-30T00:00:00"/>
    <n v="0.4"/>
    <n v="55"/>
    <n v="34.4"/>
    <s v="3 Pasaje 33, Guayaquil"/>
    <x v="30"/>
    <d v="2018-10-02T12:52:39"/>
    <x v="12"/>
    <x v="19"/>
    <x v="1"/>
    <x v="3"/>
    <x v="5"/>
    <n v="2018"/>
    <x v="1"/>
    <n v="95"/>
    <x v="31"/>
    <x v="0"/>
    <x v="0"/>
    <x v="20"/>
    <s v="Motocicleta"/>
    <x v="4"/>
    <s v="Byron "/>
  </r>
  <r>
    <s v="Yamaha II765J"/>
    <d v="1899-12-30T00:00:12"/>
    <d v="1899-12-30T00:00:12"/>
    <d v="1899-12-30T00:00:00"/>
    <n v="0.05"/>
    <n v="44"/>
    <n v="15.33"/>
    <s v="Calle 23A, Guayaquil"/>
    <x v="122"/>
    <d v="2018-10-02T12:53:39"/>
    <x v="13"/>
    <x v="19"/>
    <x v="1"/>
    <x v="3"/>
    <x v="5"/>
    <n v="2018"/>
    <x v="1"/>
    <n v="95"/>
    <x v="123"/>
    <x v="0"/>
    <x v="0"/>
    <x v="20"/>
    <s v="Motocicleta"/>
    <x v="4"/>
    <s v="Byron "/>
  </r>
  <r>
    <s v="Yamaha II765J"/>
    <d v="1899-12-30T00:03:38"/>
    <d v="1899-12-30T00:03:38"/>
    <d v="1899-12-30T00:00:00"/>
    <n v="1.32"/>
    <n v="40"/>
    <n v="21.78"/>
    <s v="23A No, Guayaquil"/>
    <x v="35"/>
    <d v="2018-10-02T12:54:01"/>
    <x v="14"/>
    <x v="19"/>
    <x v="1"/>
    <x v="3"/>
    <x v="5"/>
    <n v="2018"/>
    <x v="1"/>
    <n v="95"/>
    <x v="36"/>
    <x v="0"/>
    <x v="0"/>
    <x v="20"/>
    <s v="Motocicleta"/>
    <x v="4"/>
    <s v="Byron "/>
  </r>
  <r>
    <s v="Honda HW228P"/>
    <d v="1899-12-30T00:03:24"/>
    <d v="1899-12-30T00:03:24"/>
    <d v="1899-12-30T00:00:00"/>
    <n v="2.29"/>
    <n v="62"/>
    <n v="40.36"/>
    <s v="Avenida 10 De Agosto 2-266, Quito"/>
    <x v="152"/>
    <d v="2018-10-02T13:07:44"/>
    <x v="15"/>
    <x v="19"/>
    <x v="1"/>
    <x v="3"/>
    <x v="5"/>
    <n v="2018"/>
    <x v="0"/>
    <n v="95"/>
    <x v="153"/>
    <x v="0"/>
    <x v="0"/>
    <x v="3"/>
    <s v="Motocicleta"/>
    <x v="0"/>
    <s v="Quito"/>
  </r>
  <r>
    <s v="Honda HW228P"/>
    <d v="1899-12-30T00:06:01"/>
    <d v="1899-12-30T00:06:01"/>
    <d v="1899-12-30T00:00:00"/>
    <n v="2.75"/>
    <n v="53"/>
    <n v="27.42"/>
    <s v="Bartolome Sánchez 1-184, Quito"/>
    <x v="0"/>
    <d v="2018-10-02T13:19:18"/>
    <x v="16"/>
    <x v="19"/>
    <x v="1"/>
    <x v="3"/>
    <x v="5"/>
    <n v="2018"/>
    <x v="0"/>
    <n v="95"/>
    <x v="0"/>
    <x v="0"/>
    <x v="0"/>
    <x v="3"/>
    <s v="Motocicleta"/>
    <x v="0"/>
    <s v="Quito"/>
  </r>
  <r>
    <s v="Yamaha II765J"/>
    <d v="1899-12-30T00:00:19"/>
    <d v="1899-12-30T00:00:19"/>
    <d v="1899-12-30T00:00:00"/>
    <n v="0.04"/>
    <n v="27"/>
    <n v="7.82"/>
    <s v="Avenida 40 No, Guayaquil"/>
    <x v="5"/>
    <d v="2018-10-02T13:33:33"/>
    <x v="17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46"/>
    <n v="0"/>
    <s v="Avenida 40 No, Guayaquil"/>
    <x v="5"/>
    <d v="2018-10-02T13:34:12"/>
    <x v="18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24"/>
    <n v="0"/>
    <s v="Avenida 40 No, Guayaquil"/>
    <x v="5"/>
    <d v="2018-10-02T13:34:42"/>
    <x v="19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59"/>
    <n v="0"/>
    <s v="Avenida 40 No, Guayaquil"/>
    <x v="5"/>
    <d v="2018-10-02T13:35:12"/>
    <x v="20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38"/>
    <n v="0"/>
    <s v="Avenida 40 No, Guayaquil"/>
    <x v="5"/>
    <d v="2018-10-02T13:35:42"/>
    <x v="21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44"/>
    <n v="0"/>
    <s v="Avenida 40 No, Guayaquil"/>
    <x v="5"/>
    <d v="2018-10-02T13:36:12"/>
    <x v="22"/>
    <x v="19"/>
    <x v="1"/>
    <x v="3"/>
    <x v="5"/>
    <n v="2018"/>
    <x v="1"/>
    <n v="95"/>
    <x v="5"/>
    <x v="1"/>
    <x v="0"/>
    <x v="20"/>
    <s v="Motocicleta"/>
    <x v="4"/>
    <s v="Byron "/>
  </r>
  <r>
    <s v="Honda HW228P"/>
    <d v="1899-12-30T00:01:36"/>
    <d v="1899-12-30T00:01:36"/>
    <d v="1899-12-30T00:00:00"/>
    <n v="0.51"/>
    <n v="40"/>
    <n v="18.98"/>
    <s v="Calle De Los Cipreses 2-158, Quito"/>
    <x v="153"/>
    <d v="2018-10-02T14:41:07"/>
    <x v="23"/>
    <x v="19"/>
    <x v="1"/>
    <x v="3"/>
    <x v="5"/>
    <n v="2018"/>
    <x v="0"/>
    <n v="95"/>
    <x v="154"/>
    <x v="0"/>
    <x v="0"/>
    <x v="3"/>
    <s v="Motocicleta"/>
    <x v="0"/>
    <s v="Quito"/>
  </r>
  <r>
    <s v="Honda HW228P"/>
    <d v="1899-12-30T00:09:27"/>
    <d v="1899-12-30T00:09:27"/>
    <d v="1899-12-30T00:00:00"/>
    <n v="3.65"/>
    <n v="51"/>
    <n v="23.18"/>
    <s v="Avenida 6 De Diciembre 71-143, Quito"/>
    <x v="154"/>
    <d v="2018-10-02T14:44:32"/>
    <x v="24"/>
    <x v="19"/>
    <x v="1"/>
    <x v="3"/>
    <x v="5"/>
    <n v="2018"/>
    <x v="0"/>
    <n v="95"/>
    <x v="155"/>
    <x v="0"/>
    <x v="0"/>
    <x v="3"/>
    <s v="Motocicleta"/>
    <x v="0"/>
    <s v="Quito"/>
  </r>
  <r>
    <s v="Honda HW228P"/>
    <d v="1899-12-30T00:04:03"/>
    <d v="1899-12-30T00:04:03"/>
    <d v="1899-12-30T00:00:00"/>
    <n v="1.31"/>
    <n v="44"/>
    <n v="19.47"/>
    <s v="Calle 9 De Octubre 1-167, Quito"/>
    <x v="155"/>
    <d v="2018-10-02T15:49:26"/>
    <x v="25"/>
    <x v="19"/>
    <x v="1"/>
    <x v="3"/>
    <x v="5"/>
    <n v="2018"/>
    <x v="0"/>
    <n v="95"/>
    <x v="156"/>
    <x v="0"/>
    <x v="0"/>
    <x v="3"/>
    <s v="Motocicleta"/>
    <x v="0"/>
    <s v="Quito"/>
  </r>
  <r>
    <s v="Yamaha II765J"/>
    <d v="1899-12-30T00:07:43"/>
    <d v="1899-12-30T00:07:43"/>
    <d v="1899-12-30T00:00:00"/>
    <n v="4.47"/>
    <n v="62"/>
    <n v="34.72"/>
    <s v="Guayaquil Daule, Guayaquil"/>
    <x v="156"/>
    <d v="2018-10-02T15:51:21"/>
    <x v="26"/>
    <x v="19"/>
    <x v="1"/>
    <x v="3"/>
    <x v="5"/>
    <n v="2018"/>
    <x v="1"/>
    <n v="95"/>
    <x v="157"/>
    <x v="0"/>
    <x v="0"/>
    <x v="20"/>
    <s v="Motocicleta"/>
    <x v="4"/>
    <s v="Byron "/>
  </r>
  <r>
    <s v="Dmax-PCW7500"/>
    <d v="1899-12-30T00:07:06"/>
    <d v="1899-12-30T00:07:06"/>
    <d v="1899-12-30T00:00:00"/>
    <n v="2.2000000000000002"/>
    <n v="53"/>
    <n v="18.57"/>
    <s v="Chediak, Quito"/>
    <x v="157"/>
    <d v="2018-10-02T15:55:23"/>
    <x v="27"/>
    <x v="19"/>
    <x v="1"/>
    <x v="3"/>
    <x v="5"/>
    <n v="2018"/>
    <x v="0"/>
    <n v="95"/>
    <x v="158"/>
    <x v="0"/>
    <x v="0"/>
    <x v="1"/>
    <s v="Camioneta"/>
    <x v="0"/>
    <s v="Edison Arellano"/>
  </r>
  <r>
    <s v="Yamaha II765J"/>
    <d v="1899-12-30T00:33:26"/>
    <d v="1899-12-30T00:33:26"/>
    <d v="1899-12-30T00:00:00"/>
    <n v="24.8"/>
    <n v="62"/>
    <n v="44.5"/>
    <s v="Narcisa De Jesús"/>
    <x v="23"/>
    <d v="2018-10-02T16:04:10"/>
    <x v="28"/>
    <x v="19"/>
    <x v="1"/>
    <x v="3"/>
    <x v="5"/>
    <n v="2018"/>
    <x v="1"/>
    <n v="95"/>
    <x v="24"/>
    <x v="0"/>
    <x v="0"/>
    <x v="20"/>
    <s v="Motocicleta"/>
    <x v="4"/>
    <s v="Byron "/>
  </r>
  <r>
    <s v="Dmax-PCW7500"/>
    <d v="1899-12-30T00:02:24"/>
    <d v="1899-12-30T00:02:24"/>
    <d v="1899-12-30T00:00:00"/>
    <n v="0.3"/>
    <n v="20"/>
    <n v="7.49"/>
    <s v="Avenida Eloy Alfaro 2-249, Quito"/>
    <x v="158"/>
    <d v="2018-10-02T16:22:34"/>
    <x v="29"/>
    <x v="19"/>
    <x v="1"/>
    <x v="3"/>
    <x v="5"/>
    <n v="2018"/>
    <x v="0"/>
    <n v="95"/>
    <x v="159"/>
    <x v="0"/>
    <x v="0"/>
    <x v="1"/>
    <s v="Camioneta"/>
    <x v="0"/>
    <s v="Edison Arellano"/>
  </r>
  <r>
    <s v="Yamaha II765J"/>
    <d v="1899-12-30T00:01:28"/>
    <d v="1899-12-30T00:01:28"/>
    <d v="1899-12-30T00:00:00"/>
    <n v="0.4"/>
    <n v="31"/>
    <n v="16.16"/>
    <s v="Calle 23C, Guayaquil"/>
    <x v="22"/>
    <d v="2018-10-02T16:45:19"/>
    <x v="30"/>
    <x v="19"/>
    <x v="1"/>
    <x v="3"/>
    <x v="5"/>
    <n v="2018"/>
    <x v="1"/>
    <n v="95"/>
    <x v="23"/>
    <x v="0"/>
    <x v="0"/>
    <x v="20"/>
    <s v="Motocicleta"/>
    <x v="4"/>
    <s v="Byron "/>
  </r>
  <r>
    <s v="Frontier-HCN0517"/>
    <d v="1899-12-30T00:30:41"/>
    <d v="1899-12-30T00:30:40"/>
    <d v="1899-12-30T00:00:01"/>
    <n v="22.95"/>
    <n v="83"/>
    <n v="44.88"/>
    <s v="E25, El Guabo"/>
    <x v="11"/>
    <d v="2018-10-02T18:40:40"/>
    <x v="31"/>
    <x v="19"/>
    <x v="1"/>
    <x v="3"/>
    <x v="5"/>
    <n v="2018"/>
    <x v="1"/>
    <n v="95"/>
    <x v="12"/>
    <x v="0"/>
    <x v="0"/>
    <x v="21"/>
    <s v="Camioneta"/>
    <x v="1"/>
    <s v="Marcelo Murillo"/>
  </r>
  <r>
    <s v="Yamaha II765J"/>
    <d v="1899-12-30T00:05:31"/>
    <d v="1899-12-30T00:05:28"/>
    <d v="1899-12-30T00:00:03"/>
    <n v="1.1499999999999999"/>
    <n v="31"/>
    <n v="12.54"/>
    <s v="Calle 16D No, Guayaquil"/>
    <x v="159"/>
    <d v="2018-10-02T11:33:27"/>
    <x v="32"/>
    <x v="19"/>
    <x v="1"/>
    <x v="3"/>
    <x v="5"/>
    <n v="2018"/>
    <x v="1"/>
    <n v="95"/>
    <x v="160"/>
    <x v="0"/>
    <x v="0"/>
    <x v="20"/>
    <s v="Motocicleta"/>
    <x v="4"/>
    <s v="Byron "/>
  </r>
  <r>
    <s v="Dmax-PCT8869"/>
    <d v="1899-12-30T00:00:03"/>
    <d v="1899-12-30T00:00:00"/>
    <d v="1899-12-30T00:00:03"/>
    <n v="0"/>
    <n v="0"/>
    <n v="0"/>
    <s v="Calle De Los Cipreses 2-158, Quito"/>
    <x v="4"/>
    <d v="2018-10-02T17:39:49"/>
    <x v="33"/>
    <x v="19"/>
    <x v="1"/>
    <x v="3"/>
    <x v="5"/>
    <n v="2018"/>
    <x v="0"/>
    <n v="95"/>
    <x v="4"/>
    <x v="1"/>
    <x v="0"/>
    <x v="2"/>
    <s v="Camioneta"/>
    <x v="0"/>
    <s v="Norberto Congo"/>
  </r>
  <r>
    <s v="Dmax-GSF6029"/>
    <d v="1899-12-30T00:47:15"/>
    <d v="1899-12-30T00:26:58"/>
    <d v="1899-12-30T00:20:17"/>
    <n v="15.99"/>
    <n v="94"/>
    <n v="20.3"/>
    <s v="Avenida 40 No, Guayaquil"/>
    <x v="89"/>
    <d v="2018-10-02T00:01:20"/>
    <x v="34"/>
    <x v="19"/>
    <x v="1"/>
    <x v="3"/>
    <x v="5"/>
    <n v="2018"/>
    <x v="1"/>
    <n v="95"/>
    <x v="90"/>
    <x v="1"/>
    <x v="0"/>
    <x v="4"/>
    <s v="Camioneta"/>
    <x v="1"/>
    <s v="Jacob Soriano"/>
  </r>
  <r>
    <s v="Vitara-GSK6338"/>
    <d v="1899-12-30T00:04:01"/>
    <d v="1899-12-30T00:03:54"/>
    <d v="1899-12-30T00:00:07"/>
    <n v="0.62"/>
    <n v="29"/>
    <n v="9.2899999999999991"/>
    <s v="13, Guayaquil"/>
    <x v="8"/>
    <d v="2018-10-02T16:35:15"/>
    <x v="35"/>
    <x v="19"/>
    <x v="1"/>
    <x v="3"/>
    <x v="5"/>
    <n v="2018"/>
    <x v="0"/>
    <n v="95"/>
    <x v="9"/>
    <x v="0"/>
    <x v="0"/>
    <x v="19"/>
    <s v="Automovil"/>
    <x v="3"/>
    <s v="Josue Guillen"/>
  </r>
  <r>
    <s v="Dmax-PCI6941"/>
    <d v="1899-12-30T00:01:06"/>
    <d v="1899-12-30T00:00:58"/>
    <d v="1899-12-30T00:00:08"/>
    <n v="0.05"/>
    <n v="9"/>
    <n v="2.5"/>
    <s v="Avenida 40 No, Guayaquil"/>
    <x v="5"/>
    <d v="2018-10-02T11:09:25"/>
    <x v="36"/>
    <x v="19"/>
    <x v="1"/>
    <x v="3"/>
    <x v="5"/>
    <n v="2018"/>
    <x v="1"/>
    <n v="95"/>
    <x v="5"/>
    <x v="1"/>
    <x v="0"/>
    <x v="13"/>
    <s v="Camioneta"/>
    <x v="1"/>
    <s v="Michael Resabala"/>
  </r>
  <r>
    <s v="Dmax-PCW1831"/>
    <d v="1899-12-30T00:00:08"/>
    <d v="1899-12-30T00:00:00"/>
    <d v="1899-12-30T00:00:08"/>
    <n v="0"/>
    <n v="0"/>
    <n v="0"/>
    <s v="Avenida 40 No, Guayaquil"/>
    <x v="5"/>
    <d v="2018-10-02T12:55:27"/>
    <x v="37"/>
    <x v="19"/>
    <x v="1"/>
    <x v="3"/>
    <x v="5"/>
    <n v="2018"/>
    <x v="1"/>
    <n v="95"/>
    <x v="5"/>
    <x v="1"/>
    <x v="0"/>
    <x v="7"/>
    <s v="Camioneta"/>
    <x v="1"/>
    <s v="Jose Luis vargas"/>
  </r>
  <r>
    <s v="Dmax-PCW7500"/>
    <d v="1899-12-30T00:00:09"/>
    <d v="1899-12-30T00:00:00"/>
    <d v="1899-12-30T00:00:09"/>
    <n v="0"/>
    <n v="0"/>
    <n v="0"/>
    <s v="Avenida Eloy Alfaro 2-249, Quito"/>
    <x v="160"/>
    <d v="2018-10-02T16:22:14"/>
    <x v="38"/>
    <x v="19"/>
    <x v="1"/>
    <x v="3"/>
    <x v="5"/>
    <n v="2018"/>
    <x v="0"/>
    <n v="95"/>
    <x v="161"/>
    <x v="1"/>
    <x v="0"/>
    <x v="1"/>
    <s v="Camioneta"/>
    <x v="0"/>
    <s v="Edison Arellano"/>
  </r>
  <r>
    <s v="Frontier-HCN0517"/>
    <d v="1899-12-30T00:00:09"/>
    <d v="1899-12-30T00:00:00"/>
    <d v="1899-12-30T00:00:09"/>
    <n v="0"/>
    <n v="0"/>
    <n v="0"/>
    <s v="E25, El Guabo"/>
    <x v="161"/>
    <d v="2018-10-02T18:37:55"/>
    <x v="39"/>
    <x v="19"/>
    <x v="1"/>
    <x v="3"/>
    <x v="5"/>
    <n v="2018"/>
    <x v="1"/>
    <n v="95"/>
    <x v="162"/>
    <x v="1"/>
    <x v="0"/>
    <x v="21"/>
    <s v="Camioneta"/>
    <x v="1"/>
    <s v="Marcelo Murillo"/>
  </r>
  <r>
    <s v="Dmax-PCT8869"/>
    <d v="1899-12-30T00:00:10"/>
    <d v="1899-12-30T00:00:00"/>
    <d v="1899-12-30T00:00:10"/>
    <n v="0"/>
    <n v="0"/>
    <n v="0"/>
    <s v="Avenida 10 De Agosto 30-106, Quito"/>
    <x v="0"/>
    <d v="2018-10-02T03:08:32"/>
    <x v="40"/>
    <x v="19"/>
    <x v="1"/>
    <x v="3"/>
    <x v="5"/>
    <n v="2018"/>
    <x v="0"/>
    <n v="95"/>
    <x v="0"/>
    <x v="1"/>
    <x v="0"/>
    <x v="2"/>
    <s v="Camioneta"/>
    <x v="0"/>
    <s v="Norberto Congo"/>
  </r>
  <r>
    <s v="Yamaha II765J"/>
    <d v="1899-12-30T00:00:29"/>
    <d v="1899-12-30T00:00:19"/>
    <d v="1899-12-30T00:00:10"/>
    <n v="0.03"/>
    <n v="9"/>
    <n v="3.18"/>
    <s v="Avenida 40 No, Guayaquil"/>
    <x v="5"/>
    <d v="2018-10-02T13:32:53"/>
    <x v="41"/>
    <x v="19"/>
    <x v="1"/>
    <x v="3"/>
    <x v="5"/>
    <n v="2018"/>
    <x v="1"/>
    <n v="95"/>
    <x v="5"/>
    <x v="1"/>
    <x v="0"/>
    <x v="20"/>
    <s v="Motocicleta"/>
    <x v="4"/>
    <s v="Byron "/>
  </r>
  <r>
    <s v="Plataforma-PCA4311"/>
    <d v="1899-12-30T00:00:11"/>
    <d v="1899-12-30T00:00:00"/>
    <d v="1899-12-30T00:00:11"/>
    <n v="0"/>
    <n v="0"/>
    <n v="0.3"/>
    <s v="E25, El Guabo"/>
    <x v="161"/>
    <d v="2018-10-02T11:14:15"/>
    <x v="42"/>
    <x v="19"/>
    <x v="1"/>
    <x v="3"/>
    <x v="5"/>
    <n v="2018"/>
    <x v="1"/>
    <n v="95"/>
    <x v="162"/>
    <x v="1"/>
    <x v="0"/>
    <x v="12"/>
    <s v="Plataforma"/>
    <x v="2"/>
    <s v="Cristobal Murillo"/>
  </r>
  <r>
    <s v="Yamaha II765J"/>
    <d v="1899-12-30T00:00:13"/>
    <d v="1899-12-30T00:00:00"/>
    <d v="1899-12-30T00:00:13"/>
    <n v="0"/>
    <n v="0"/>
    <n v="0.79"/>
    <s v="Avenida 40 No, Guayaquil"/>
    <x v="5"/>
    <d v="2018-10-02T13:32:39"/>
    <x v="43"/>
    <x v="19"/>
    <x v="1"/>
    <x v="3"/>
    <x v="5"/>
    <n v="2018"/>
    <x v="1"/>
    <n v="95"/>
    <x v="5"/>
    <x v="1"/>
    <x v="0"/>
    <x v="20"/>
    <s v="Motocicleta"/>
    <x v="4"/>
    <s v="Byron "/>
  </r>
  <r>
    <s v="Plataforma-PCA4311"/>
    <d v="1899-12-30T00:00:15"/>
    <d v="1899-12-30T00:00:00"/>
    <d v="1899-12-30T00:00:15"/>
    <n v="0"/>
    <n v="0"/>
    <n v="0.31"/>
    <s v="Avenida 40 No, Guayaquil"/>
    <x v="5"/>
    <d v="2018-10-02T05:36:28"/>
    <x v="44"/>
    <x v="19"/>
    <x v="1"/>
    <x v="3"/>
    <x v="5"/>
    <n v="2018"/>
    <x v="1"/>
    <n v="95"/>
    <x v="5"/>
    <x v="1"/>
    <x v="0"/>
    <x v="12"/>
    <s v="Plataforma"/>
    <x v="2"/>
    <s v="Cristobal Murillo"/>
  </r>
  <r>
    <s v="Dmax-GSF6029"/>
    <d v="1899-12-30T00:01:51"/>
    <d v="1899-12-30T00:01:23"/>
    <d v="1899-12-30T00:00:28"/>
    <n v="0.02"/>
    <n v="3"/>
    <n v="0.72"/>
    <s v="16 No, Guayaquil"/>
    <x v="8"/>
    <d v="2018-10-02T00:49:15"/>
    <x v="45"/>
    <x v="19"/>
    <x v="1"/>
    <x v="3"/>
    <x v="5"/>
    <n v="2018"/>
    <x v="1"/>
    <n v="95"/>
    <x v="9"/>
    <x v="0"/>
    <x v="0"/>
    <x v="4"/>
    <s v="Camioneta"/>
    <x v="1"/>
    <s v="Jacob Soriano"/>
  </r>
  <r>
    <s v="Honda HW228P"/>
    <d v="1899-12-30T00:07:26"/>
    <d v="1899-12-30T00:06:57"/>
    <d v="1899-12-30T00:00:29"/>
    <n v="3.57"/>
    <n v="55"/>
    <n v="28.8"/>
    <s v="Avenida 10 De Agosto, Quito"/>
    <x v="162"/>
    <d v="2018-10-02T15:34:32"/>
    <x v="46"/>
    <x v="19"/>
    <x v="1"/>
    <x v="3"/>
    <x v="5"/>
    <n v="2018"/>
    <x v="0"/>
    <n v="95"/>
    <x v="163"/>
    <x v="0"/>
    <x v="0"/>
    <x v="3"/>
    <s v="Motocicleta"/>
    <x v="0"/>
    <s v="Quito"/>
  </r>
  <r>
    <s v="Honda HW228P"/>
    <d v="1899-12-30T00:16:48"/>
    <d v="1899-12-30T00:16:18"/>
    <d v="1899-12-30T00:00:30"/>
    <n v="10.7"/>
    <n v="64"/>
    <n v="38.21"/>
    <s v="Avenida 10 De Agosto 2-96, Quito"/>
    <x v="18"/>
    <d v="2018-10-02T11:23:32"/>
    <x v="47"/>
    <x v="19"/>
    <x v="1"/>
    <x v="3"/>
    <x v="5"/>
    <n v="2018"/>
    <x v="0"/>
    <n v="95"/>
    <x v="19"/>
    <x v="0"/>
    <x v="0"/>
    <x v="3"/>
    <s v="Motocicleta"/>
    <x v="0"/>
    <s v="Quito"/>
  </r>
  <r>
    <s v="Yamaha II765J"/>
    <d v="1899-12-30T00:07:45"/>
    <d v="1899-12-30T00:07:15"/>
    <d v="1899-12-30T00:00:30"/>
    <n v="2.64"/>
    <n v="51"/>
    <n v="20.399999999999999"/>
    <s v="Avenida 38E, Guayaquil"/>
    <x v="5"/>
    <d v="2018-10-02T13:15:37"/>
    <x v="48"/>
    <x v="19"/>
    <x v="1"/>
    <x v="3"/>
    <x v="5"/>
    <n v="2018"/>
    <x v="1"/>
    <n v="95"/>
    <x v="7"/>
    <x v="0"/>
    <x v="0"/>
    <x v="20"/>
    <s v="Motocicleta"/>
    <x v="4"/>
    <s v="Byron "/>
  </r>
  <r>
    <s v="Yamaha II765J"/>
    <d v="1899-12-30T00:44:17"/>
    <d v="1899-12-30T00:43:47"/>
    <d v="1899-12-30T00:00:30"/>
    <n v="8.17"/>
    <n v="55"/>
    <n v="11.06"/>
    <s v="Calle 48 So, Guayaquil"/>
    <x v="75"/>
    <d v="2018-10-02T13:36:42"/>
    <x v="49"/>
    <x v="19"/>
    <x v="1"/>
    <x v="3"/>
    <x v="5"/>
    <n v="2018"/>
    <x v="1"/>
    <n v="95"/>
    <x v="76"/>
    <x v="0"/>
    <x v="0"/>
    <x v="20"/>
    <s v="Motocicleta"/>
    <x v="4"/>
    <s v="Byron "/>
  </r>
  <r>
    <s v="Honda HW228P"/>
    <d v="1899-12-30T00:10:19"/>
    <d v="1899-12-30T00:09:49"/>
    <d v="1899-12-30T00:00:30"/>
    <n v="4.34"/>
    <n v="62"/>
    <n v="25.26"/>
    <s v="Las Algas 2-147, Quito"/>
    <x v="163"/>
    <d v="2018-10-02T14:59:09"/>
    <x v="50"/>
    <x v="19"/>
    <x v="1"/>
    <x v="3"/>
    <x v="5"/>
    <n v="2018"/>
    <x v="0"/>
    <n v="95"/>
    <x v="164"/>
    <x v="0"/>
    <x v="0"/>
    <x v="3"/>
    <s v="Motocicleta"/>
    <x v="0"/>
    <s v="Quito"/>
  </r>
  <r>
    <s v="Yamaha II765J"/>
    <d v="1899-12-30T00:01:11"/>
    <d v="1899-12-30T00:00:41"/>
    <d v="1899-12-30T00:00:30"/>
    <n v="7.0000000000000007E-2"/>
    <n v="9"/>
    <n v="3.45"/>
    <s v="Avenida 40 No, Guayaquil"/>
    <x v="5"/>
    <d v="2018-10-02T17:24:17"/>
    <x v="51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22:50"/>
    <d v="1899-12-30T00:22:20"/>
    <d v="1899-12-30T00:00:30"/>
    <n v="9.93"/>
    <n v="61"/>
    <n v="26.1"/>
    <s v="Avenida 40 No, Guayaquil"/>
    <x v="8"/>
    <d v="2018-10-02T17:26:23"/>
    <x v="52"/>
    <x v="19"/>
    <x v="1"/>
    <x v="3"/>
    <x v="5"/>
    <n v="2018"/>
    <x v="1"/>
    <n v="95"/>
    <x v="5"/>
    <x v="1"/>
    <x v="0"/>
    <x v="20"/>
    <s v="Motocicleta"/>
    <x v="4"/>
    <s v="Byron "/>
  </r>
  <r>
    <s v="Honda HW228P"/>
    <d v="1899-12-30T00:03:48"/>
    <d v="1899-12-30T00:03:16"/>
    <d v="1899-12-30T00:00:32"/>
    <n v="0.97"/>
    <n v="51"/>
    <n v="15.28"/>
    <s v="Calle Antonio De Marchena 1-79, Quito"/>
    <x v="164"/>
    <d v="2018-10-02T16:01:00"/>
    <x v="53"/>
    <x v="19"/>
    <x v="1"/>
    <x v="3"/>
    <x v="5"/>
    <n v="2018"/>
    <x v="0"/>
    <n v="95"/>
    <x v="165"/>
    <x v="0"/>
    <x v="0"/>
    <x v="3"/>
    <s v="Motocicleta"/>
    <x v="0"/>
    <s v="Quito"/>
  </r>
  <r>
    <s v="Dmax-GSI9191"/>
    <d v="1899-12-30T00:00:33"/>
    <d v="1899-12-30T00:00:00"/>
    <d v="1899-12-30T00:00:33"/>
    <n v="0"/>
    <n v="0"/>
    <n v="0.25"/>
    <s v="Santa Martha"/>
    <x v="63"/>
    <d v="2018-10-02T09:43:44"/>
    <x v="54"/>
    <x v="19"/>
    <x v="1"/>
    <x v="3"/>
    <x v="5"/>
    <n v="2018"/>
    <x v="1"/>
    <n v="95"/>
    <x v="64"/>
    <x v="1"/>
    <x v="0"/>
    <x v="17"/>
    <s v="Camioneta"/>
    <x v="1"/>
    <s v="Patricio Olaya"/>
  </r>
  <r>
    <s v="Dmax-PCW7500"/>
    <d v="1899-12-30T00:00:34"/>
    <d v="1899-12-30T00:00:00"/>
    <d v="1899-12-30T00:00:34"/>
    <n v="0"/>
    <n v="0"/>
    <n v="0"/>
    <s v="Calle La Higuera 2-217, Quito"/>
    <x v="158"/>
    <d v="2018-10-02T16:52:00"/>
    <x v="55"/>
    <x v="19"/>
    <x v="1"/>
    <x v="3"/>
    <x v="5"/>
    <n v="2018"/>
    <x v="0"/>
    <n v="95"/>
    <x v="159"/>
    <x v="1"/>
    <x v="0"/>
    <x v="1"/>
    <s v="Camioneta"/>
    <x v="0"/>
    <s v="Edison Arellano"/>
  </r>
  <r>
    <s v="Dmax-PCW7500"/>
    <d v="1899-12-30T00:00:35"/>
    <d v="1899-12-30T00:00:00"/>
    <d v="1899-12-30T00:00:35"/>
    <n v="0"/>
    <n v="0"/>
    <n v="0"/>
    <s v="Chediak, Quito"/>
    <x v="165"/>
    <d v="2018-10-02T15:54:27"/>
    <x v="56"/>
    <x v="19"/>
    <x v="1"/>
    <x v="3"/>
    <x v="5"/>
    <n v="2018"/>
    <x v="0"/>
    <n v="95"/>
    <x v="166"/>
    <x v="1"/>
    <x v="0"/>
    <x v="1"/>
    <s v="Camioneta"/>
    <x v="0"/>
    <s v="Edison Arellano"/>
  </r>
  <r>
    <s v="Yamaha II765J"/>
    <d v="1899-12-30T00:05:44"/>
    <d v="1899-12-30T00:04:53"/>
    <d v="1899-12-30T00:00:51"/>
    <n v="1.58"/>
    <n v="46"/>
    <n v="16.559999999999999"/>
    <s v="Avenida 43 No, Guayaquil"/>
    <x v="5"/>
    <d v="2018-10-02T17:05:50"/>
    <x v="57"/>
    <x v="19"/>
    <x v="1"/>
    <x v="3"/>
    <x v="5"/>
    <n v="2018"/>
    <x v="1"/>
    <n v="95"/>
    <x v="7"/>
    <x v="0"/>
    <x v="0"/>
    <x v="20"/>
    <s v="Motocicleta"/>
    <x v="4"/>
    <s v="Byron "/>
  </r>
  <r>
    <s v="Dmax-PCW6826"/>
    <d v="1899-12-30T00:01:50"/>
    <d v="1899-12-30T00:00:58"/>
    <d v="1899-12-30T00:00:52"/>
    <n v="0.02"/>
    <n v="5"/>
    <n v="0.75"/>
    <s v="Avenida 40 No, Guayaquil"/>
    <x v="5"/>
    <d v="2018-10-02T11:14:19"/>
    <x v="58"/>
    <x v="19"/>
    <x v="1"/>
    <x v="3"/>
    <x v="5"/>
    <n v="2018"/>
    <x v="1"/>
    <n v="95"/>
    <x v="5"/>
    <x v="1"/>
    <x v="0"/>
    <x v="8"/>
    <s v="Camioneta"/>
    <x v="1"/>
    <s v="Danny Salazar"/>
  </r>
  <r>
    <s v="Honda HW228P"/>
    <d v="1899-12-30T00:09:45"/>
    <d v="1899-12-30T00:08:47"/>
    <d v="1899-12-30T00:00:58"/>
    <n v="2.96"/>
    <n v="42"/>
    <n v="18.22"/>
    <s v="Calle Arroyo Del Rio Carlos 1-111, Quito"/>
    <x v="166"/>
    <d v="2018-10-02T15:11:50"/>
    <x v="59"/>
    <x v="19"/>
    <x v="1"/>
    <x v="3"/>
    <x v="5"/>
    <n v="2018"/>
    <x v="0"/>
    <n v="95"/>
    <x v="167"/>
    <x v="0"/>
    <x v="0"/>
    <x v="3"/>
    <s v="Motocicleta"/>
    <x v="0"/>
    <s v="Quito"/>
  </r>
  <r>
    <s v="Yamaha II765J"/>
    <d v="1899-12-30T00:05:18"/>
    <d v="1899-12-30T00:04:18"/>
    <d v="1899-12-30T00:01:00"/>
    <n v="1.34"/>
    <n v="46"/>
    <n v="15.13"/>
    <s v="Calle 23C, Guayaquil"/>
    <x v="5"/>
    <d v="2018-10-02T10:12:06"/>
    <x v="60"/>
    <x v="19"/>
    <x v="1"/>
    <x v="3"/>
    <x v="5"/>
    <n v="2018"/>
    <x v="1"/>
    <n v="95"/>
    <x v="7"/>
    <x v="0"/>
    <x v="0"/>
    <x v="20"/>
    <s v="Motocicleta"/>
    <x v="4"/>
    <s v="Byron "/>
  </r>
  <r>
    <s v="Honda HW228P"/>
    <d v="1899-12-30T00:07:39"/>
    <d v="1899-12-30T00:06:39"/>
    <d v="1899-12-30T00:01:00"/>
    <n v="2.69"/>
    <n v="53"/>
    <n v="21.11"/>
    <s v="Avenida 12 De Octubre 2-118, Quito"/>
    <x v="167"/>
    <d v="2018-10-02T10:56:25"/>
    <x v="61"/>
    <x v="19"/>
    <x v="1"/>
    <x v="3"/>
    <x v="5"/>
    <n v="2018"/>
    <x v="0"/>
    <n v="95"/>
    <x v="168"/>
    <x v="0"/>
    <x v="0"/>
    <x v="3"/>
    <s v="Motocicleta"/>
    <x v="0"/>
    <s v="Quito"/>
  </r>
  <r>
    <s v="Plataforma-PCA4311"/>
    <d v="1899-12-30T00:01:01"/>
    <d v="1899-12-30T00:00:00"/>
    <d v="1899-12-30T00:01:01"/>
    <n v="0"/>
    <n v="0"/>
    <n v="0.22"/>
    <s v="Avenida 40 No, Guayaquil"/>
    <x v="5"/>
    <d v="2018-10-02T05:54:18"/>
    <x v="62"/>
    <x v="19"/>
    <x v="1"/>
    <x v="3"/>
    <x v="5"/>
    <n v="2018"/>
    <x v="1"/>
    <n v="95"/>
    <x v="5"/>
    <x v="1"/>
    <x v="0"/>
    <x v="12"/>
    <s v="Plataforma"/>
    <x v="2"/>
    <s v="Cristobal Murillo"/>
  </r>
  <r>
    <s v="Vitara-GSK6338"/>
    <d v="1899-12-30T00:03:45"/>
    <d v="1899-12-30T00:02:44"/>
    <d v="1899-12-30T00:01:01"/>
    <n v="0.74"/>
    <n v="57"/>
    <n v="11.92"/>
    <s v="Avenida Agustín Freire Icaza, Guayaquil"/>
    <x v="32"/>
    <d v="2018-10-02T13:29:30"/>
    <x v="63"/>
    <x v="19"/>
    <x v="1"/>
    <x v="3"/>
    <x v="5"/>
    <n v="2018"/>
    <x v="0"/>
    <n v="95"/>
    <x v="33"/>
    <x v="0"/>
    <x v="0"/>
    <x v="19"/>
    <s v="Automovil"/>
    <x v="3"/>
    <s v="Josue Guillen"/>
  </r>
  <r>
    <s v="Vitara-GSK6338"/>
    <d v="1899-12-30T00:03:58"/>
    <d v="1899-12-30T00:02:57"/>
    <d v="1899-12-30T00:01:01"/>
    <n v="0.64"/>
    <n v="27"/>
    <n v="9.67"/>
    <s v="12, Guayaquil"/>
    <x v="8"/>
    <d v="2018-10-02T14:10:28"/>
    <x v="64"/>
    <x v="19"/>
    <x v="1"/>
    <x v="3"/>
    <x v="5"/>
    <n v="2018"/>
    <x v="0"/>
    <n v="95"/>
    <x v="9"/>
    <x v="0"/>
    <x v="0"/>
    <x v="19"/>
    <s v="Automovil"/>
    <x v="3"/>
    <s v="Josue Guillen"/>
  </r>
  <r>
    <s v="Vitara-GSK6338"/>
    <d v="1899-12-30T00:18:07"/>
    <d v="1899-12-30T00:13:00"/>
    <d v="1899-12-30T00:01:01"/>
    <n v="8.2799999999999994"/>
    <n v="68"/>
    <n v="27.42"/>
    <s v="Avenida Francisco De Orellana, Guayaquil"/>
    <x v="8"/>
    <d v="2018-10-02T21:07:29"/>
    <x v="65"/>
    <x v="19"/>
    <x v="1"/>
    <x v="3"/>
    <x v="5"/>
    <n v="2018"/>
    <x v="0"/>
    <n v="95"/>
    <x v="9"/>
    <x v="0"/>
    <x v="0"/>
    <x v="19"/>
    <s v="Automovil"/>
    <x v="3"/>
    <s v="Josue Guillen"/>
  </r>
  <r>
    <s v="Dmax-PCW7500"/>
    <d v="1899-12-30T00:01:35"/>
    <d v="1899-12-30T00:00:28"/>
    <d v="1899-12-30T00:01:07"/>
    <n v="0.06"/>
    <n v="3"/>
    <n v="2.4300000000000002"/>
    <s v="Calle Manuel Ambrosi 2-233, Quito"/>
    <x v="160"/>
    <d v="2018-10-02T16:04:33"/>
    <x v="66"/>
    <x v="19"/>
    <x v="1"/>
    <x v="3"/>
    <x v="5"/>
    <n v="2018"/>
    <x v="0"/>
    <n v="95"/>
    <x v="161"/>
    <x v="0"/>
    <x v="0"/>
    <x v="1"/>
    <s v="Camioneta"/>
    <x v="0"/>
    <s v="Edison Arellano"/>
  </r>
  <r>
    <s v="Yamaha II765J"/>
    <d v="1899-12-30T00:16:23"/>
    <d v="1899-12-30T00:15:08"/>
    <d v="1899-12-30T00:01:15"/>
    <n v="10.210000000000001"/>
    <n v="68"/>
    <n v="37.380000000000003"/>
    <s v="Avenida 40 No, Guayaquil"/>
    <x v="47"/>
    <d v="2018-10-02T10:30:42"/>
    <x v="67"/>
    <x v="19"/>
    <x v="1"/>
    <x v="3"/>
    <x v="5"/>
    <n v="2018"/>
    <x v="1"/>
    <n v="95"/>
    <x v="48"/>
    <x v="1"/>
    <x v="0"/>
    <x v="20"/>
    <s v="Motocicleta"/>
    <x v="4"/>
    <s v="Byron "/>
  </r>
  <r>
    <s v="Yamaha II765J"/>
    <d v="1899-12-30T00:09:21"/>
    <d v="1899-12-30T00:07:58"/>
    <d v="1899-12-30T00:01:23"/>
    <n v="2"/>
    <n v="33"/>
    <n v="12.81"/>
    <s v="Avenida Agustín Freire Icaza, Guayaquil"/>
    <x v="129"/>
    <d v="2018-10-02T14:23:32"/>
    <x v="68"/>
    <x v="19"/>
    <x v="1"/>
    <x v="3"/>
    <x v="5"/>
    <n v="2018"/>
    <x v="1"/>
    <n v="95"/>
    <x v="130"/>
    <x v="0"/>
    <x v="0"/>
    <x v="20"/>
    <s v="Motocicleta"/>
    <x v="4"/>
    <s v="Byron "/>
  </r>
  <r>
    <s v="Dmax-PCW1831"/>
    <d v="1899-12-30T00:03:29"/>
    <d v="1899-12-30T00:02:00"/>
    <d v="1899-12-30T00:01:29"/>
    <n v="0.11"/>
    <n v="9"/>
    <n v="1.89"/>
    <s v="Avenida 40 No, Guayaquil"/>
    <x v="5"/>
    <d v="2018-10-02T17:49:18"/>
    <x v="69"/>
    <x v="19"/>
    <x v="1"/>
    <x v="3"/>
    <x v="5"/>
    <n v="2018"/>
    <x v="1"/>
    <n v="95"/>
    <x v="5"/>
    <x v="1"/>
    <x v="0"/>
    <x v="7"/>
    <s v="Camioneta"/>
    <x v="1"/>
    <s v="Jose Luis vargas"/>
  </r>
  <r>
    <s v="Yamaha II765J"/>
    <d v="1899-12-30T00:23:35"/>
    <d v="1899-12-30T00:08:00"/>
    <d v="1899-12-30T00:01:30"/>
    <n v="4.71"/>
    <n v="53"/>
    <n v="11.99"/>
    <s v="-----"/>
    <x v="168"/>
    <d v="2018-10-02T09:19:01"/>
    <x v="70"/>
    <x v="19"/>
    <x v="1"/>
    <x v="3"/>
    <x v="5"/>
    <n v="2018"/>
    <x v="1"/>
    <n v="95"/>
    <x v="169"/>
    <x v="0"/>
    <x v="0"/>
    <x v="20"/>
    <s v="Motocicleta"/>
    <x v="4"/>
    <s v="Byron "/>
  </r>
  <r>
    <s v="Aveo-PCZ3313"/>
    <d v="1899-12-30T00:07:46"/>
    <d v="1899-12-30T00:06:16"/>
    <d v="1899-12-30T00:01:30"/>
    <n v="3.07"/>
    <n v="59"/>
    <n v="23.75"/>
    <s v="Avenida Juan Tanca Marengo, Guayaquil"/>
    <x v="21"/>
    <d v="2018-10-02T10:14:28"/>
    <x v="71"/>
    <x v="19"/>
    <x v="1"/>
    <x v="3"/>
    <x v="5"/>
    <n v="2018"/>
    <x v="0"/>
    <n v="95"/>
    <x v="22"/>
    <x v="1"/>
    <x v="0"/>
    <x v="15"/>
    <s v="Automovil"/>
    <x v="3"/>
    <s v="Fernando Maldonado"/>
  </r>
  <r>
    <s v="Honda HW228P"/>
    <d v="1899-12-30T01:51:22"/>
    <d v="1899-12-30T01:49:52"/>
    <d v="1899-12-30T00:01:30"/>
    <n v="19.850000000000001"/>
    <n v="74"/>
    <n v="10.7"/>
    <s v="Avenida Cristobal Colón 2-177, Quito"/>
    <x v="0"/>
    <d v="2018-10-02T16:07:47"/>
    <x v="72"/>
    <x v="19"/>
    <x v="1"/>
    <x v="3"/>
    <x v="5"/>
    <n v="2018"/>
    <x v="0"/>
    <n v="95"/>
    <x v="0"/>
    <x v="0"/>
    <x v="0"/>
    <x v="3"/>
    <s v="Motocicleta"/>
    <x v="0"/>
    <s v="Quito"/>
  </r>
  <r>
    <s v="Aveo-PCZ3313"/>
    <d v="1899-12-30T00:04:17"/>
    <d v="1899-12-30T00:02:42"/>
    <d v="1899-12-30T00:01:35"/>
    <n v="1.19"/>
    <n v="81"/>
    <n v="16.72"/>
    <s v="Avenida Juan Tanca Marengo, Guayaquil"/>
    <x v="8"/>
    <d v="2018-10-02T09:48:46"/>
    <x v="73"/>
    <x v="19"/>
    <x v="1"/>
    <x v="3"/>
    <x v="5"/>
    <n v="2018"/>
    <x v="0"/>
    <n v="95"/>
    <x v="5"/>
    <x v="1"/>
    <x v="0"/>
    <x v="15"/>
    <s v="Automovil"/>
    <x v="3"/>
    <s v="Fernando Maldonado"/>
  </r>
  <r>
    <s v="Vitara-GSK6338"/>
    <d v="1899-12-30T00:05:48"/>
    <d v="1899-12-30T00:03:55"/>
    <d v="1899-12-30T00:01:53"/>
    <n v="1.17"/>
    <n v="38"/>
    <n v="12.06"/>
    <s v="Avenida Juan Tanca Marengo, Guayaquil"/>
    <x v="75"/>
    <d v="2018-10-02T13:19:51"/>
    <x v="74"/>
    <x v="19"/>
    <x v="1"/>
    <x v="3"/>
    <x v="5"/>
    <n v="2018"/>
    <x v="0"/>
    <n v="95"/>
    <x v="76"/>
    <x v="1"/>
    <x v="0"/>
    <x v="19"/>
    <s v="Automovil"/>
    <x v="3"/>
    <s v="Josue Guillen"/>
  </r>
  <r>
    <s v="Dmax-GSI9191"/>
    <d v="1899-12-30T00:13:12"/>
    <d v="1899-12-30T00:11:13"/>
    <d v="1899-12-30T00:01:59"/>
    <n v="6.19"/>
    <n v="92"/>
    <n v="28.12"/>
    <s v="Santa Martha"/>
    <x v="11"/>
    <d v="2018-10-02T13:21:01"/>
    <x v="75"/>
    <x v="19"/>
    <x v="1"/>
    <x v="3"/>
    <x v="5"/>
    <n v="2018"/>
    <x v="1"/>
    <n v="95"/>
    <x v="12"/>
    <x v="0"/>
    <x v="0"/>
    <x v="17"/>
    <s v="Camioneta"/>
    <x v="1"/>
    <s v="Patricio Olaya"/>
  </r>
  <r>
    <s v="Dmax-GSF6029"/>
    <d v="1899-12-30T00:14:27"/>
    <d v="1899-12-30T00:11:28"/>
    <d v="1899-12-30T00:02:59"/>
    <n v="7.01"/>
    <n v="92"/>
    <n v="29.1"/>
    <s v="Avenida Juan Tanca Marengo, Guayaquil"/>
    <x v="5"/>
    <d v="2018-10-02T07:59:58"/>
    <x v="76"/>
    <x v="19"/>
    <x v="1"/>
    <x v="3"/>
    <x v="5"/>
    <n v="2018"/>
    <x v="1"/>
    <n v="95"/>
    <x v="5"/>
    <x v="1"/>
    <x v="0"/>
    <x v="4"/>
    <s v="Camioneta"/>
    <x v="1"/>
    <s v="Jacob Soriano"/>
  </r>
  <r>
    <s v="Yamaha II765J"/>
    <d v="1899-12-30T00:44:29"/>
    <d v="1899-12-30T00:42:01"/>
    <d v="1899-12-30T00:02:28"/>
    <n v="27.74"/>
    <n v="70"/>
    <n v="37.42"/>
    <s v="Guillermo Rolando Pareja, Guayaquil"/>
    <x v="47"/>
    <d v="2018-10-02T14:35:46"/>
    <x v="77"/>
    <x v="19"/>
    <x v="1"/>
    <x v="3"/>
    <x v="5"/>
    <n v="2018"/>
    <x v="1"/>
    <n v="95"/>
    <x v="48"/>
    <x v="0"/>
    <x v="0"/>
    <x v="20"/>
    <s v="Motocicleta"/>
    <x v="4"/>
    <s v="Byron "/>
  </r>
  <r>
    <s v="Dmax-PCW1831"/>
    <d v="1899-12-30T00:07:51"/>
    <d v="1899-12-30T00:05:21"/>
    <d v="1899-12-30T00:02:30"/>
    <n v="0.9"/>
    <n v="37"/>
    <n v="6.87"/>
    <s v="Avenida 40 No, Guayaquil"/>
    <x v="5"/>
    <d v="2018-10-02T11:38:09"/>
    <x v="78"/>
    <x v="19"/>
    <x v="1"/>
    <x v="3"/>
    <x v="5"/>
    <n v="2018"/>
    <x v="1"/>
    <n v="95"/>
    <x v="5"/>
    <x v="1"/>
    <x v="0"/>
    <x v="7"/>
    <s v="Camioneta"/>
    <x v="1"/>
    <s v="Jose Luis vargas"/>
  </r>
  <r>
    <s v="Plataforma-PCA4311"/>
    <d v="1899-12-30T00:16:15"/>
    <d v="1899-12-30T00:13:45"/>
    <d v="1899-12-30T00:02:30"/>
    <n v="8.84"/>
    <n v="64"/>
    <n v="32.630000000000003"/>
    <s v="E50, El Cambio"/>
    <x v="161"/>
    <d v="2018-10-02T13:33:53"/>
    <x v="79"/>
    <x v="19"/>
    <x v="1"/>
    <x v="3"/>
    <x v="5"/>
    <n v="2018"/>
    <x v="1"/>
    <n v="95"/>
    <x v="162"/>
    <x v="0"/>
    <x v="0"/>
    <x v="12"/>
    <s v="Plataforma"/>
    <x v="2"/>
    <s v="Cristobal Murillo"/>
  </r>
  <r>
    <s v="Vitara-GSK6338"/>
    <d v="1899-12-30T00:10:15"/>
    <d v="1899-12-30T00:07:42"/>
    <d v="1899-12-30T00:02:33"/>
    <n v="2.68"/>
    <n v="48"/>
    <n v="15.72"/>
    <s v="Avenida Juan Tanca Marengo, Guayaquil"/>
    <x v="169"/>
    <d v="2018-10-02T18:00:32"/>
    <x v="80"/>
    <x v="19"/>
    <x v="1"/>
    <x v="3"/>
    <x v="5"/>
    <n v="2018"/>
    <x v="0"/>
    <n v="95"/>
    <x v="170"/>
    <x v="1"/>
    <x v="0"/>
    <x v="19"/>
    <s v="Automovil"/>
    <x v="3"/>
    <s v="Josue Guillen"/>
  </r>
  <r>
    <s v="Yamaha II765J"/>
    <d v="1899-12-30T00:17:54"/>
    <d v="1899-12-30T00:15:18"/>
    <d v="1899-12-30T00:02:36"/>
    <n v="7.21"/>
    <n v="62"/>
    <n v="24.18"/>
    <s v="Puente Via Daule, Guayaquil"/>
    <x v="129"/>
    <d v="2018-10-02T11:45:35"/>
    <x v="81"/>
    <x v="19"/>
    <x v="1"/>
    <x v="3"/>
    <x v="5"/>
    <n v="2018"/>
    <x v="1"/>
    <n v="95"/>
    <x v="130"/>
    <x v="0"/>
    <x v="0"/>
    <x v="20"/>
    <s v="Motocicleta"/>
    <x v="4"/>
    <s v="Byron "/>
  </r>
  <r>
    <s v="Plataforma-PCA4311"/>
    <d v="1899-12-30T00:24:19"/>
    <d v="1899-12-30T00:21:31"/>
    <d v="1899-12-30T00:02:48"/>
    <n v="14.3"/>
    <n v="72"/>
    <n v="35.270000000000003"/>
    <s v="La Victoria"/>
    <x v="170"/>
    <d v="2018-10-02T13:08:20"/>
    <x v="82"/>
    <x v="19"/>
    <x v="1"/>
    <x v="3"/>
    <x v="5"/>
    <n v="2018"/>
    <x v="1"/>
    <n v="95"/>
    <x v="171"/>
    <x v="0"/>
    <x v="0"/>
    <x v="12"/>
    <s v="Plataforma"/>
    <x v="2"/>
    <s v="Cristobal Murillo"/>
  </r>
  <r>
    <s v="Plataforma-PCA4311"/>
    <d v="1899-12-30T00:50:31"/>
    <d v="1899-12-30T00:47:35"/>
    <d v="1899-12-30T00:02:56"/>
    <n v="38.6"/>
    <n v="88"/>
    <n v="45.84"/>
    <s v="Avenida 40 No, Guayaquil"/>
    <x v="171"/>
    <d v="2018-10-02T06:43:49"/>
    <x v="83"/>
    <x v="19"/>
    <x v="1"/>
    <x v="3"/>
    <x v="5"/>
    <n v="2018"/>
    <x v="1"/>
    <n v="95"/>
    <x v="172"/>
    <x v="1"/>
    <x v="0"/>
    <x v="12"/>
    <s v="Plataforma"/>
    <x v="2"/>
    <s v="Cristobal Murillo"/>
  </r>
  <r>
    <s v="Dmax-PCI6941"/>
    <d v="1899-12-30T00:20:29"/>
    <d v="1899-12-30T00:17:31"/>
    <d v="1899-12-30T00:02:58"/>
    <n v="9.51"/>
    <n v="59"/>
    <n v="27.87"/>
    <s v="Avenida 40 No, Guayaquil"/>
    <x v="8"/>
    <d v="2018-10-02T11:56:38"/>
    <x v="84"/>
    <x v="19"/>
    <x v="1"/>
    <x v="3"/>
    <x v="5"/>
    <n v="2018"/>
    <x v="1"/>
    <n v="95"/>
    <x v="5"/>
    <x v="1"/>
    <x v="0"/>
    <x v="13"/>
    <s v="Camioneta"/>
    <x v="1"/>
    <s v="Michael Resabala"/>
  </r>
  <r>
    <s v="Dmax-GSF6029"/>
    <d v="1899-12-30T00:35:12"/>
    <d v="1899-12-30T00:03:00"/>
    <d v="1899-12-30T00:32:12"/>
    <n v="0.39"/>
    <n v="16"/>
    <n v="0.66"/>
    <s v="Avenida 40 No, Guayaquil"/>
    <x v="5"/>
    <d v="2018-10-02T11:02:07"/>
    <x v="85"/>
    <x v="19"/>
    <x v="1"/>
    <x v="3"/>
    <x v="5"/>
    <n v="2018"/>
    <x v="1"/>
    <n v="95"/>
    <x v="5"/>
    <x v="1"/>
    <x v="0"/>
    <x v="4"/>
    <s v="Camioneta"/>
    <x v="1"/>
    <s v="Jacob Soriano"/>
  </r>
  <r>
    <s v="Aveo-PCZ3313"/>
    <d v="1899-12-30T00:15:00"/>
    <d v="1899-12-30T00:11:29"/>
    <d v="1899-12-30T00:03:31"/>
    <n v="5.18"/>
    <n v="68"/>
    <n v="20.73"/>
    <s v="38D No, Guayaquil"/>
    <x v="8"/>
    <d v="2018-10-02T16:12:15"/>
    <x v="86"/>
    <x v="19"/>
    <x v="1"/>
    <x v="3"/>
    <x v="5"/>
    <n v="2018"/>
    <x v="0"/>
    <n v="95"/>
    <x v="9"/>
    <x v="0"/>
    <x v="0"/>
    <x v="15"/>
    <s v="Automovil"/>
    <x v="3"/>
    <s v="Fernando Maldonado"/>
  </r>
  <r>
    <s v="Frontier-HCN0517"/>
    <d v="1899-12-30T00:57:38"/>
    <d v="1899-12-30T00:54:02"/>
    <d v="1899-12-30T00:03:36"/>
    <n v="40.07"/>
    <n v="96"/>
    <n v="41.71"/>
    <s v="E25, Camilo Ponce Enríquez"/>
    <x v="172"/>
    <d v="2018-10-02T15:18:06"/>
    <x v="87"/>
    <x v="19"/>
    <x v="1"/>
    <x v="3"/>
    <x v="5"/>
    <n v="2018"/>
    <x v="1"/>
    <n v="95"/>
    <x v="173"/>
    <x v="0"/>
    <x v="0"/>
    <x v="21"/>
    <s v="Camioneta"/>
    <x v="1"/>
    <s v="Marcelo Murillo"/>
  </r>
  <r>
    <s v="Dmax-GSG9568"/>
    <d v="1899-12-30T00:27:12"/>
    <d v="1899-12-30T00:23:22"/>
    <d v="1899-12-30T00:03:50"/>
    <n v="9.7899999999999991"/>
    <n v="68"/>
    <n v="21.6"/>
    <s v="Avenida Juan Tanca Marengo, Guayaquil"/>
    <x v="169"/>
    <d v="2018-10-02T20:46:35"/>
    <x v="88"/>
    <x v="19"/>
    <x v="1"/>
    <x v="3"/>
    <x v="5"/>
    <n v="2018"/>
    <x v="1"/>
    <n v="95"/>
    <x v="170"/>
    <x v="1"/>
    <x v="0"/>
    <x v="16"/>
    <s v="Camioneta"/>
    <x v="4"/>
    <s v="Alejandro Adrian"/>
  </r>
  <r>
    <s v="Dmax-PCW1831"/>
    <d v="1899-12-30T00:15:29"/>
    <d v="1899-12-30T00:11:30"/>
    <d v="1899-12-30T00:03:59"/>
    <n v="4.5999999999999996"/>
    <n v="66"/>
    <n v="17.82"/>
    <s v="Avenida 40 No, Guayaquil"/>
    <x v="24"/>
    <d v="2018-10-02T13:04:14"/>
    <x v="89"/>
    <x v="19"/>
    <x v="1"/>
    <x v="3"/>
    <x v="5"/>
    <n v="2018"/>
    <x v="1"/>
    <n v="95"/>
    <x v="25"/>
    <x v="1"/>
    <x v="0"/>
    <x v="7"/>
    <s v="Camioneta"/>
    <x v="1"/>
    <s v="Jose Luis vargas"/>
  </r>
  <r>
    <s v="Dmax-PCW7500"/>
    <d v="1899-12-30T00:23:36"/>
    <d v="1899-12-30T00:19:32"/>
    <d v="1899-12-30T00:04:04"/>
    <n v="7.34"/>
    <n v="68"/>
    <n v="18.66"/>
    <s v="Calle De Los Naranjos 207-473, Quito"/>
    <x v="165"/>
    <d v="2018-10-02T14:43:16"/>
    <x v="90"/>
    <x v="19"/>
    <x v="1"/>
    <x v="3"/>
    <x v="5"/>
    <n v="2018"/>
    <x v="0"/>
    <n v="95"/>
    <x v="166"/>
    <x v="0"/>
    <x v="0"/>
    <x v="1"/>
    <s v="Camioneta"/>
    <x v="0"/>
    <s v="Edison Arellano"/>
  </r>
  <r>
    <s v="Dmax-PCW1831"/>
    <d v="1899-12-30T00:14:02"/>
    <d v="1899-12-30T00:09:57"/>
    <d v="1899-12-30T00:04:05"/>
    <n v="2.83"/>
    <n v="48"/>
    <n v="12.11"/>
    <s v="Camilo Ponce Enriquez, Guayaquil"/>
    <x v="5"/>
    <d v="2018-10-02T14:02:35"/>
    <x v="91"/>
    <x v="19"/>
    <x v="1"/>
    <x v="3"/>
    <x v="5"/>
    <n v="2018"/>
    <x v="1"/>
    <n v="95"/>
    <x v="7"/>
    <x v="0"/>
    <x v="0"/>
    <x v="7"/>
    <s v="Camioneta"/>
    <x v="1"/>
    <s v="Jose Luis vargas"/>
  </r>
  <r>
    <s v="Vitara-GSK6338"/>
    <d v="1899-12-30T00:27:50"/>
    <d v="1899-12-30T00:23:42"/>
    <d v="1899-12-30T00:04:08"/>
    <n v="15.59"/>
    <n v="85"/>
    <n v="33.61"/>
    <s v="Avenida Juan Tanca Marengo, Guayaquil"/>
    <x v="144"/>
    <d v="2018-10-02T14:31:22"/>
    <x v="92"/>
    <x v="19"/>
    <x v="1"/>
    <x v="3"/>
    <x v="5"/>
    <n v="2018"/>
    <x v="0"/>
    <n v="95"/>
    <x v="145"/>
    <x v="1"/>
    <x v="0"/>
    <x v="19"/>
    <s v="Automovil"/>
    <x v="3"/>
    <s v="Josue Guillen"/>
  </r>
  <r>
    <s v="Dmax-PCI6941"/>
    <d v="1899-12-30T00:07:08"/>
    <d v="1899-12-30T00:03:00"/>
    <d v="1899-12-30T00:04:08"/>
    <n v="0.15"/>
    <n v="7"/>
    <n v="1.28"/>
    <s v="Avenida 40 No, Guayaquil"/>
    <x v="5"/>
    <d v="2018-10-02T16:45:16"/>
    <x v="93"/>
    <x v="19"/>
    <x v="1"/>
    <x v="3"/>
    <x v="5"/>
    <n v="2018"/>
    <x v="1"/>
    <n v="95"/>
    <x v="5"/>
    <x v="1"/>
    <x v="0"/>
    <x v="13"/>
    <s v="Camioneta"/>
    <x v="1"/>
    <s v="Michael Resabala"/>
  </r>
  <r>
    <s v="Frontier-HCN0517"/>
    <d v="1899-12-30T00:19:45"/>
    <d v="1899-12-30T00:15:30"/>
    <d v="1899-12-30T00:04:15"/>
    <n v="12.09"/>
    <n v="85"/>
    <n v="36.729999999999997"/>
    <s v="Tenguel"/>
    <x v="11"/>
    <d v="2018-10-02T07:41:23"/>
    <x v="94"/>
    <x v="19"/>
    <x v="1"/>
    <x v="3"/>
    <x v="5"/>
    <n v="2018"/>
    <x v="1"/>
    <n v="95"/>
    <x v="12"/>
    <x v="0"/>
    <x v="0"/>
    <x v="21"/>
    <s v="Camioneta"/>
    <x v="1"/>
    <s v="Marcelo Murillo"/>
  </r>
  <r>
    <s v="Vitara-GSK6338"/>
    <d v="1899-12-30T00:25:14"/>
    <d v="1899-12-30T00:20:51"/>
    <d v="1899-12-30T00:04:23"/>
    <n v="12.86"/>
    <n v="100"/>
    <n v="30.58"/>
    <s v="Leon Febres Cordero 796-892, Eloy Alfaro"/>
    <x v="8"/>
    <d v="2018-10-02T12:07:24"/>
    <x v="95"/>
    <x v="19"/>
    <x v="1"/>
    <x v="3"/>
    <x v="5"/>
    <n v="2018"/>
    <x v="0"/>
    <n v="95"/>
    <x v="9"/>
    <x v="0"/>
    <x v="0"/>
    <x v="19"/>
    <s v="Automovil"/>
    <x v="3"/>
    <s v="Josue Guillen"/>
  </r>
  <r>
    <s v="Dmax-GSG9568"/>
    <d v="1899-12-30T00:26:41"/>
    <d v="1899-12-30T00:22:13"/>
    <d v="1899-12-30T00:04:28"/>
    <n v="10.31"/>
    <n v="72"/>
    <n v="23.17"/>
    <s v="38C No, Guayaquil"/>
    <x v="8"/>
    <d v="2018-10-02T10:16:45"/>
    <x v="96"/>
    <x v="19"/>
    <x v="1"/>
    <x v="3"/>
    <x v="5"/>
    <n v="2018"/>
    <x v="1"/>
    <n v="95"/>
    <x v="9"/>
    <x v="0"/>
    <x v="0"/>
    <x v="16"/>
    <s v="Camioneta"/>
    <x v="4"/>
    <s v="Alejandro Adrian"/>
  </r>
  <r>
    <s v="Hilux-GSK6663"/>
    <d v="1899-12-30T00:26:24"/>
    <d v="1899-12-30T00:21:56"/>
    <d v="1899-12-30T00:04:28"/>
    <n v="9.69"/>
    <n v="68"/>
    <n v="22.02"/>
    <s v="Avenida Juan Tanca Marengo, Guayaquil"/>
    <x v="5"/>
    <d v="2018-10-02T17:55:52"/>
    <x v="97"/>
    <x v="19"/>
    <x v="1"/>
    <x v="3"/>
    <x v="5"/>
    <n v="2018"/>
    <x v="1"/>
    <n v="95"/>
    <x v="5"/>
    <x v="1"/>
    <x v="0"/>
    <x v="14"/>
    <s v="Camioneta"/>
    <x v="2"/>
    <s v="Patricio Hidalgo"/>
  </r>
  <r>
    <s v="Dmax-PCW1831"/>
    <d v="1899-12-30T00:07:49"/>
    <d v="1899-12-30T00:02:51"/>
    <d v="1899-12-30T00:04:58"/>
    <n v="0.12"/>
    <n v="9"/>
    <n v="0.94"/>
    <s v="Avenida 40 No, Guayaquil"/>
    <x v="5"/>
    <d v="2018-10-02T12:47:27"/>
    <x v="98"/>
    <x v="19"/>
    <x v="1"/>
    <x v="3"/>
    <x v="5"/>
    <n v="2018"/>
    <x v="1"/>
    <n v="95"/>
    <x v="5"/>
    <x v="1"/>
    <x v="0"/>
    <x v="7"/>
    <s v="Camioneta"/>
    <x v="1"/>
    <s v="Jose Luis vargas"/>
  </r>
  <r>
    <s v="Dmax-PCW5709"/>
    <d v="1899-12-30T00:41:32"/>
    <d v="1899-12-30T00:36:32"/>
    <d v="1899-12-30T00:05:00"/>
    <n v="25.54"/>
    <n v="103"/>
    <n v="36.89"/>
    <s v="Avenida Juan Tanca Marengo, Guayaquil"/>
    <x v="173"/>
    <d v="2018-10-02T13:21:07"/>
    <x v="99"/>
    <x v="19"/>
    <x v="1"/>
    <x v="3"/>
    <x v="5"/>
    <n v="2018"/>
    <x v="1"/>
    <n v="95"/>
    <x v="174"/>
    <x v="1"/>
    <x v="0"/>
    <x v="18"/>
    <s v="Camioneta"/>
    <x v="3"/>
    <s v="Proyectos"/>
  </r>
  <r>
    <s v="Dmax-PCT8869"/>
    <d v="1899-12-30T00:30:14"/>
    <d v="1899-12-30T00:24:36"/>
    <d v="1899-12-30T00:05:38"/>
    <n v="13.14"/>
    <n v="87"/>
    <n v="26.08"/>
    <s v="Calle Pedro Vicente Maldonado 1-84, Quito"/>
    <x v="0"/>
    <d v="2018-10-02T02:37:56"/>
    <x v="100"/>
    <x v="19"/>
    <x v="1"/>
    <x v="3"/>
    <x v="5"/>
    <n v="2018"/>
    <x v="0"/>
    <n v="95"/>
    <x v="0"/>
    <x v="0"/>
    <x v="0"/>
    <x v="2"/>
    <s v="Camioneta"/>
    <x v="0"/>
    <s v="Norberto Congo"/>
  </r>
  <r>
    <s v="Hilux-GSK6663"/>
    <d v="1899-12-30T00:24:39"/>
    <d v="1899-12-30T00:19:00"/>
    <d v="1899-12-30T00:05:39"/>
    <n v="10.08"/>
    <n v="68"/>
    <n v="24.55"/>
    <s v="Avenida 40 No, Guayaquil"/>
    <x v="8"/>
    <d v="2018-10-02T12:21:04"/>
    <x v="101"/>
    <x v="19"/>
    <x v="1"/>
    <x v="3"/>
    <x v="5"/>
    <n v="2018"/>
    <x v="1"/>
    <n v="95"/>
    <x v="5"/>
    <x v="1"/>
    <x v="0"/>
    <x v="14"/>
    <s v="Camioneta"/>
    <x v="2"/>
    <s v="Patricio Hidalgo"/>
  </r>
  <r>
    <s v="Frontier-HCN0517"/>
    <d v="1899-12-30T00:16:43"/>
    <d v="1899-12-30T00:11:00"/>
    <d v="1899-12-30T00:05:43"/>
    <n v="7.05"/>
    <n v="94"/>
    <n v="25.31"/>
    <s v="Avenida Del Periodista, Machala"/>
    <x v="174"/>
    <d v="2018-10-02T17:04:32"/>
    <x v="102"/>
    <x v="19"/>
    <x v="1"/>
    <x v="3"/>
    <x v="5"/>
    <n v="2018"/>
    <x v="1"/>
    <n v="95"/>
    <x v="175"/>
    <x v="0"/>
    <x v="0"/>
    <x v="21"/>
    <s v="Camioneta"/>
    <x v="1"/>
    <s v="Marcelo Murillo"/>
  </r>
  <r>
    <s v="Dmax-GSG9568"/>
    <d v="1899-12-30T00:16:24"/>
    <d v="1899-12-30T00:10:28"/>
    <d v="1899-12-30T00:05:56"/>
    <n v="3.56"/>
    <n v="51"/>
    <n v="13.04"/>
    <s v="Avenida Francisco De Orellana, Guayaquil"/>
    <x v="8"/>
    <d v="2018-10-02T22:25:31"/>
    <x v="103"/>
    <x v="19"/>
    <x v="1"/>
    <x v="3"/>
    <x v="5"/>
    <n v="2018"/>
    <x v="1"/>
    <n v="95"/>
    <x v="9"/>
    <x v="0"/>
    <x v="0"/>
    <x v="16"/>
    <s v="Camioneta"/>
    <x v="4"/>
    <s v="Alejandro Adrian"/>
  </r>
  <r>
    <s v="Yamaha II765J"/>
    <d v="1899-12-30T00:19:10"/>
    <d v="1899-12-30T00:13:12"/>
    <d v="1899-12-30T00:05:58"/>
    <n v="7.68"/>
    <n v="68"/>
    <n v="24.05"/>
    <s v="Demetrio Aguilera, Guayaquil"/>
    <x v="175"/>
    <d v="2018-10-02T12:33:11"/>
    <x v="104"/>
    <x v="19"/>
    <x v="1"/>
    <x v="3"/>
    <x v="5"/>
    <n v="2018"/>
    <x v="1"/>
    <n v="95"/>
    <x v="176"/>
    <x v="0"/>
    <x v="0"/>
    <x v="20"/>
    <s v="Motocicleta"/>
    <x v="4"/>
    <s v="Byron "/>
  </r>
  <r>
    <s v="Frontier-HCN0517"/>
    <d v="1899-12-30T00:19:57"/>
    <d v="1899-12-30T00:13:49"/>
    <d v="1899-12-30T00:06:08"/>
    <n v="8.39"/>
    <n v="79"/>
    <n v="25.22"/>
    <s v="E25, El Cambio"/>
    <x v="161"/>
    <d v="2018-10-02T18:15:32"/>
    <x v="105"/>
    <x v="19"/>
    <x v="1"/>
    <x v="3"/>
    <x v="5"/>
    <n v="2018"/>
    <x v="1"/>
    <n v="95"/>
    <x v="162"/>
    <x v="0"/>
    <x v="0"/>
    <x v="21"/>
    <s v="Camioneta"/>
    <x v="1"/>
    <s v="Marcelo Murillo"/>
  </r>
  <r>
    <s v="Frontier-HCN0517"/>
    <d v="1899-12-30T00:28:30"/>
    <d v="1899-12-30T00:21:58"/>
    <d v="1899-12-30T00:06:32"/>
    <n v="13.4"/>
    <n v="87"/>
    <n v="28.21"/>
    <s v="E25, Camilo Ponce Enríquez"/>
    <x v="128"/>
    <d v="2018-10-02T19:37:46"/>
    <x v="106"/>
    <x v="19"/>
    <x v="1"/>
    <x v="3"/>
    <x v="5"/>
    <n v="2018"/>
    <x v="1"/>
    <n v="95"/>
    <x v="129"/>
    <x v="0"/>
    <x v="0"/>
    <x v="21"/>
    <s v="Camioneta"/>
    <x v="1"/>
    <s v="Marcelo Murillo"/>
  </r>
  <r>
    <s v="Dmax-PCW5709"/>
    <d v="1899-12-30T00:46:49"/>
    <d v="1899-12-30T00:39:47"/>
    <d v="1899-12-30T00:07:02"/>
    <n v="11.26"/>
    <n v="57"/>
    <n v="14.44"/>
    <s v="Umber, Guayaquil"/>
    <x v="8"/>
    <d v="2018-10-02T16:53:25"/>
    <x v="107"/>
    <x v="19"/>
    <x v="1"/>
    <x v="3"/>
    <x v="5"/>
    <n v="2018"/>
    <x v="1"/>
    <n v="95"/>
    <x v="9"/>
    <x v="0"/>
    <x v="0"/>
    <x v="18"/>
    <s v="Camioneta"/>
    <x v="3"/>
    <s v="Proyectos"/>
  </r>
  <r>
    <s v="Vitara-GSK6338"/>
    <d v="1899-12-30T00:24:08"/>
    <d v="1899-12-30T00:17:01"/>
    <d v="1899-12-30T00:07:07"/>
    <n v="10.25"/>
    <n v="90"/>
    <n v="25.48"/>
    <s v="Leon Febres Cordero 2-564, Eloy Alfaro"/>
    <x v="176"/>
    <d v="2018-10-02T15:13:36"/>
    <x v="108"/>
    <x v="19"/>
    <x v="1"/>
    <x v="3"/>
    <x v="5"/>
    <n v="2018"/>
    <x v="0"/>
    <n v="95"/>
    <x v="177"/>
    <x v="0"/>
    <x v="0"/>
    <x v="19"/>
    <s v="Automovil"/>
    <x v="3"/>
    <s v="Josue Guillen"/>
  </r>
  <r>
    <s v="Dmax-PCW1831"/>
    <d v="1899-12-30T00:35:58"/>
    <d v="1899-12-30T00:28:50"/>
    <d v="1899-12-30T00:07:08"/>
    <n v="14.39"/>
    <n v="66"/>
    <n v="24"/>
    <s v="Avenida 40 No, Guayaquil"/>
    <x v="177"/>
    <d v="2018-10-02T09:05:35"/>
    <x v="109"/>
    <x v="19"/>
    <x v="1"/>
    <x v="3"/>
    <x v="5"/>
    <n v="2018"/>
    <x v="1"/>
    <n v="95"/>
    <x v="178"/>
    <x v="1"/>
    <x v="0"/>
    <x v="7"/>
    <s v="Camioneta"/>
    <x v="1"/>
    <s v="Jose Luis vargas"/>
  </r>
  <r>
    <s v="Aveo-PCZ3313"/>
    <d v="1899-12-30T00:07:46"/>
    <d v="1899-12-30T00:00:00"/>
    <d v="1899-12-30T00:07:46"/>
    <n v="0.01"/>
    <n v="0"/>
    <n v="0.05"/>
    <s v="Avenida 39 No, Guayaquil"/>
    <x v="21"/>
    <d v="2018-10-02T10:57:29"/>
    <x v="110"/>
    <x v="19"/>
    <x v="1"/>
    <x v="3"/>
    <x v="5"/>
    <n v="2018"/>
    <x v="0"/>
    <n v="95"/>
    <x v="22"/>
    <x v="1"/>
    <x v="0"/>
    <x v="15"/>
    <s v="Automovil"/>
    <x v="3"/>
    <s v="Fernando Maldonado"/>
  </r>
  <r>
    <s v="NLR-IBC3570"/>
    <d v="1899-12-30T00:10:38"/>
    <d v="1899-12-30T00:02:52"/>
    <d v="1899-12-30T00:07:46"/>
    <n v="0.16"/>
    <n v="9"/>
    <n v="0.9"/>
    <s v="Avenida 40 No, Guayaquil"/>
    <x v="5"/>
    <d v="2018-10-02T15:09:53"/>
    <x v="111"/>
    <x v="19"/>
    <x v="1"/>
    <x v="3"/>
    <x v="5"/>
    <n v="2018"/>
    <x v="1"/>
    <n v="95"/>
    <x v="5"/>
    <x v="1"/>
    <x v="0"/>
    <x v="9"/>
    <s v="Camion"/>
    <x v="2"/>
    <s v="Cristobal Murillo"/>
  </r>
  <r>
    <s v="Vitara-GSK6338"/>
    <d v="1899-12-30T00:32:01"/>
    <d v="1899-12-30T00:24:11"/>
    <d v="1899-12-30T00:07:50"/>
    <n v="15.08"/>
    <n v="92"/>
    <n v="28.26"/>
    <s v="Nicolás Lapenti 501-613, Eloy Alfaro"/>
    <x v="69"/>
    <d v="2018-10-02T15:50:31"/>
    <x v="112"/>
    <x v="19"/>
    <x v="1"/>
    <x v="3"/>
    <x v="5"/>
    <n v="2018"/>
    <x v="0"/>
    <n v="95"/>
    <x v="70"/>
    <x v="0"/>
    <x v="0"/>
    <x v="19"/>
    <s v="Automovil"/>
    <x v="3"/>
    <s v="Josue Guillen"/>
  </r>
  <r>
    <s v="Dmax-PCI6941"/>
    <d v="1899-12-30T00:27:01"/>
    <d v="1899-12-30T00:19:00"/>
    <d v="1899-12-30T00:08:01"/>
    <n v="9.06"/>
    <n v="61"/>
    <n v="20.12"/>
    <s v="Avenida Juan Tanca Marengo, Guayaquil"/>
    <x v="5"/>
    <d v="2018-10-02T12:41:24"/>
    <x v="113"/>
    <x v="19"/>
    <x v="1"/>
    <x v="3"/>
    <x v="5"/>
    <n v="2018"/>
    <x v="1"/>
    <n v="95"/>
    <x v="5"/>
    <x v="1"/>
    <x v="0"/>
    <x v="13"/>
    <s v="Camioneta"/>
    <x v="1"/>
    <s v="Michael Resabala"/>
  </r>
  <r>
    <s v="Dmax-PCI6941"/>
    <d v="1899-12-30T00:17:11"/>
    <d v="1899-12-30T00:09:00"/>
    <d v="1899-12-30T00:08:11"/>
    <n v="0.61"/>
    <n v="18"/>
    <n v="2.15"/>
    <s v="Avenida 40 No, Guayaquil"/>
    <x v="5"/>
    <d v="2018-10-02T13:30:47"/>
    <x v="114"/>
    <x v="19"/>
    <x v="1"/>
    <x v="3"/>
    <x v="5"/>
    <n v="2018"/>
    <x v="1"/>
    <n v="95"/>
    <x v="5"/>
    <x v="1"/>
    <x v="0"/>
    <x v="13"/>
    <s v="Camioneta"/>
    <x v="1"/>
    <s v="Michael Resabala"/>
  </r>
  <r>
    <s v="Dmax-PCW7500"/>
    <d v="1899-12-30T00:39:38"/>
    <d v="1899-12-30T00:31:02"/>
    <d v="1899-12-30T00:08:36"/>
    <n v="10.050000000000001"/>
    <n v="64"/>
    <n v="15.21"/>
    <s v="Avenida 10 De Agosto 30-106, Quito"/>
    <x v="178"/>
    <d v="2018-10-02T13:57:08"/>
    <x v="115"/>
    <x v="19"/>
    <x v="1"/>
    <x v="3"/>
    <x v="5"/>
    <n v="2018"/>
    <x v="0"/>
    <n v="95"/>
    <x v="179"/>
    <x v="0"/>
    <x v="0"/>
    <x v="1"/>
    <s v="Camioneta"/>
    <x v="0"/>
    <s v="Edison Arellano"/>
  </r>
  <r>
    <s v="Plataforma-PCA4311"/>
    <d v="1899-12-30T01:49:54"/>
    <d v="1899-12-30T01:41:02"/>
    <d v="1899-12-30T00:08:52"/>
    <n v="84.09"/>
    <n v="88"/>
    <n v="45.91"/>
    <s v="E25, El Guabo"/>
    <x v="179"/>
    <d v="2018-10-02T14:14:42"/>
    <x v="116"/>
    <x v="19"/>
    <x v="1"/>
    <x v="3"/>
    <x v="5"/>
    <n v="2018"/>
    <x v="1"/>
    <n v="95"/>
    <x v="180"/>
    <x v="0"/>
    <x v="0"/>
    <x v="12"/>
    <s v="Plataforma"/>
    <x v="2"/>
    <s v="Cristobal Murillo"/>
  </r>
  <r>
    <s v="Dmax-PCW5709"/>
    <d v="1899-12-30T00:11:17"/>
    <d v="1899-12-30T00:02:00"/>
    <d v="1899-12-30T00:09:17"/>
    <n v="0.27"/>
    <n v="37"/>
    <n v="1.46"/>
    <s v="Avenida Juan Tanca Marengo, Guayaquil"/>
    <x v="8"/>
    <d v="2018-10-02T13:03:05"/>
    <x v="117"/>
    <x v="19"/>
    <x v="1"/>
    <x v="3"/>
    <x v="5"/>
    <n v="2018"/>
    <x v="1"/>
    <n v="95"/>
    <x v="5"/>
    <x v="1"/>
    <x v="0"/>
    <x v="18"/>
    <s v="Camioneta"/>
    <x v="3"/>
    <s v="Proyectos"/>
  </r>
  <r>
    <s v="NLR-IBC3571"/>
    <d v="1899-12-30T00:28:59"/>
    <d v="1899-12-30T00:18:52"/>
    <d v="1899-12-30T00:10:07"/>
    <n v="10.43"/>
    <n v="59"/>
    <n v="21.59"/>
    <s v="Avenida 40 No, Guayaquil"/>
    <x v="8"/>
    <d v="2018-10-02T19:38:04"/>
    <x v="118"/>
    <x v="19"/>
    <x v="1"/>
    <x v="3"/>
    <x v="5"/>
    <n v="2018"/>
    <x v="1"/>
    <n v="95"/>
    <x v="5"/>
    <x v="1"/>
    <x v="0"/>
    <x v="10"/>
    <s v="Camion"/>
    <x v="2"/>
    <s v="Cristobal Murillo"/>
  </r>
  <r>
    <s v="Dmax-PCW1831"/>
    <d v="1899-12-30T00:12:48"/>
    <d v="1899-12-30T00:01:00"/>
    <d v="1899-12-30T00:11:48"/>
    <n v="0.1"/>
    <n v="12"/>
    <n v="0.47"/>
    <s v="Avenida 40 No, Guayaquil"/>
    <x v="5"/>
    <d v="2018-10-02T08:38:19"/>
    <x v="119"/>
    <x v="19"/>
    <x v="1"/>
    <x v="3"/>
    <x v="5"/>
    <n v="2018"/>
    <x v="1"/>
    <n v="95"/>
    <x v="5"/>
    <x v="1"/>
    <x v="0"/>
    <x v="7"/>
    <s v="Camioneta"/>
    <x v="1"/>
    <s v="Jose Luis vargas"/>
  </r>
  <r>
    <s v="Dmax-PCI6941"/>
    <d v="1899-12-30T00:41:16"/>
    <d v="1899-12-30T00:27:30"/>
    <d v="1899-12-30T00:13:46"/>
    <n v="19.37"/>
    <n v="96"/>
    <n v="28.16"/>
    <s v="Avenida 40 No, Guayaquil"/>
    <x v="90"/>
    <d v="2018-10-02T08:18:53"/>
    <x v="120"/>
    <x v="19"/>
    <x v="1"/>
    <x v="3"/>
    <x v="5"/>
    <n v="2018"/>
    <x v="1"/>
    <n v="95"/>
    <x v="91"/>
    <x v="1"/>
    <x v="0"/>
    <x v="13"/>
    <s v="Camioneta"/>
    <x v="1"/>
    <s v="Michael Resabala"/>
  </r>
  <r>
    <s v="Dmax-GSI9191"/>
    <d v="1899-12-30T00:44:46"/>
    <d v="1899-12-30T00:26:15"/>
    <d v="1899-12-30T00:18:31"/>
    <n v="8.8000000000000007"/>
    <n v="62"/>
    <n v="11.79"/>
    <s v="E25, Camilo Ponce Enríquez"/>
    <x v="63"/>
    <d v="2018-10-02T08:58:39"/>
    <x v="121"/>
    <x v="19"/>
    <x v="1"/>
    <x v="3"/>
    <x v="5"/>
    <n v="2018"/>
    <x v="1"/>
    <n v="95"/>
    <x v="64"/>
    <x v="0"/>
    <x v="0"/>
    <x v="17"/>
    <s v="Camioneta"/>
    <x v="1"/>
    <s v="Patricio Olaya"/>
  </r>
  <r>
    <s v="Dmax-GSF6046"/>
    <d v="1899-12-30T00:21:40"/>
    <d v="1899-12-30T00:02:31"/>
    <d v="1899-12-30T00:19:09"/>
    <n v="0.39"/>
    <n v="22"/>
    <n v="1.08"/>
    <s v="E45, Los Encuentros"/>
    <x v="180"/>
    <d v="2018-10-02T16:05:34"/>
    <x v="122"/>
    <x v="19"/>
    <x v="1"/>
    <x v="3"/>
    <x v="5"/>
    <n v="2018"/>
    <x v="1"/>
    <n v="95"/>
    <x v="181"/>
    <x v="1"/>
    <x v="0"/>
    <x v="5"/>
    <s v="Camioneta"/>
    <x v="1"/>
    <s v="Kevin Perez"/>
  </r>
  <r>
    <s v="Dmax-PCI6941"/>
    <d v="1899-12-30T01:03:20"/>
    <d v="1899-12-30T00:43:52"/>
    <d v="1899-12-30T00:19:28"/>
    <n v="26.42"/>
    <n v="92"/>
    <n v="25.03"/>
    <s v="E40, Guayaquil"/>
    <x v="5"/>
    <d v="2018-10-02T09:01:17"/>
    <x v="123"/>
    <x v="19"/>
    <x v="1"/>
    <x v="3"/>
    <x v="5"/>
    <n v="2018"/>
    <x v="1"/>
    <n v="95"/>
    <x v="7"/>
    <x v="0"/>
    <x v="0"/>
    <x v="13"/>
    <s v="Camioneta"/>
    <x v="1"/>
    <s v="Michael Resabala"/>
  </r>
  <r>
    <s v="Dmax-GSF6029"/>
    <d v="1899-12-30T00:03:16"/>
    <d v="1899-12-30T00:01:00"/>
    <d v="1899-12-30T00:02:16"/>
    <n v="0.11"/>
    <n v="3"/>
    <n v="2.06"/>
    <s v="Avenida 40 No, Guayaquil"/>
    <x v="5"/>
    <d v="2018-10-02T11:39:28"/>
    <x v="124"/>
    <x v="19"/>
    <x v="1"/>
    <x v="3"/>
    <x v="5"/>
    <n v="2018"/>
    <x v="1"/>
    <n v="95"/>
    <x v="5"/>
    <x v="1"/>
    <x v="0"/>
    <x v="4"/>
    <s v="Camioneta"/>
    <x v="1"/>
    <s v="Jacob Soriano"/>
  </r>
  <r>
    <s v="Aveo-PCZ3313"/>
    <d v="1899-12-30T00:45:13"/>
    <d v="1899-12-30T00:24:00"/>
    <d v="1899-12-30T00:21:13"/>
    <n v="10.36"/>
    <n v="70"/>
    <n v="13.75"/>
    <s v="Avenida 39 No, Guayaquil"/>
    <x v="8"/>
    <d v="2018-10-02T11:30:30"/>
    <x v="125"/>
    <x v="19"/>
    <x v="1"/>
    <x v="3"/>
    <x v="5"/>
    <n v="2018"/>
    <x v="0"/>
    <n v="95"/>
    <x v="9"/>
    <x v="0"/>
    <x v="0"/>
    <x v="15"/>
    <s v="Automovil"/>
    <x v="3"/>
    <s v="Fernando Maldonado"/>
  </r>
  <r>
    <s v="Plataforma-PCA4311"/>
    <d v="1899-12-30T02:18:26"/>
    <d v="1899-12-30T01:56:18"/>
    <d v="1899-12-30T00:22:08"/>
    <n v="106.42"/>
    <n v="96"/>
    <n v="46.13"/>
    <s v="E25, Santa Rosa De Flandes"/>
    <x v="5"/>
    <d v="2018-10-02T16:23:18"/>
    <x v="126"/>
    <x v="19"/>
    <x v="1"/>
    <x v="3"/>
    <x v="5"/>
    <n v="2018"/>
    <x v="1"/>
    <n v="95"/>
    <x v="7"/>
    <x v="0"/>
    <x v="0"/>
    <x v="12"/>
    <s v="Plataforma"/>
    <x v="2"/>
    <s v="Cristobal Murillo"/>
  </r>
  <r>
    <s v="Dmax-PCW7500"/>
    <d v="1899-12-30T02:31:06"/>
    <d v="1899-12-30T02:07:30"/>
    <d v="1899-12-30T00:23:36"/>
    <n v="85.1"/>
    <n v="111"/>
    <n v="33.79"/>
    <s v="Calle La Higuera 2-217, Quito"/>
    <x v="0"/>
    <d v="2018-10-02T16:56:39"/>
    <x v="127"/>
    <x v="19"/>
    <x v="1"/>
    <x v="3"/>
    <x v="5"/>
    <n v="2018"/>
    <x v="0"/>
    <n v="95"/>
    <x v="0"/>
    <x v="0"/>
    <x v="0"/>
    <x v="1"/>
    <s v="Camioneta"/>
    <x v="0"/>
    <s v="Edison Arellano"/>
  </r>
  <r>
    <s v="Dmax-PCT8869"/>
    <d v="1899-12-30T00:46:37"/>
    <d v="1899-12-30T00:22:01"/>
    <d v="1899-12-30T00:24:36"/>
    <n v="10.34"/>
    <n v="66"/>
    <n v="13.31"/>
    <s v="Avenida 10 De Agosto 1-197, Quito"/>
    <x v="181"/>
    <d v="2018-10-02T00:00:24"/>
    <x v="128"/>
    <x v="19"/>
    <x v="1"/>
    <x v="3"/>
    <x v="5"/>
    <n v="2018"/>
    <x v="0"/>
    <n v="95"/>
    <x v="182"/>
    <x v="0"/>
    <x v="0"/>
    <x v="2"/>
    <s v="Camioneta"/>
    <x v="0"/>
    <s v="Norberto Congo"/>
  </r>
  <r>
    <s v="Dmax-GSG9568"/>
    <d v="1899-12-30T00:50:07"/>
    <d v="1899-12-30T00:24:43"/>
    <d v="1899-12-30T00:25:24"/>
    <n v="10.67"/>
    <n v="68"/>
    <n v="12.78"/>
    <s v="Herradura 51, Guayaquil"/>
    <x v="5"/>
    <d v="2018-10-02T16:42:04"/>
    <x v="129"/>
    <x v="19"/>
    <x v="1"/>
    <x v="3"/>
    <x v="5"/>
    <n v="2018"/>
    <x v="1"/>
    <n v="95"/>
    <x v="7"/>
    <x v="0"/>
    <x v="0"/>
    <x v="16"/>
    <s v="Camioneta"/>
    <x v="4"/>
    <s v="Alejandro Adrian"/>
  </r>
  <r>
    <s v="Plataforma-PCA4311"/>
    <d v="1899-12-30T03:13:16"/>
    <d v="1899-12-30T02:47:15"/>
    <d v="1899-12-30T00:26:01"/>
    <n v="152.96"/>
    <n v="90"/>
    <n v="47.49"/>
    <s v="E49, San Jacinto De Yaguachi"/>
    <x v="161"/>
    <d v="2018-10-02T07:59:18"/>
    <x v="130"/>
    <x v="19"/>
    <x v="1"/>
    <x v="3"/>
    <x v="5"/>
    <n v="2018"/>
    <x v="1"/>
    <n v="95"/>
    <x v="162"/>
    <x v="0"/>
    <x v="0"/>
    <x v="12"/>
    <s v="Plataforma"/>
    <x v="2"/>
    <s v="Cristobal Murillo"/>
  </r>
  <r>
    <s v="Dmax-PCW1831"/>
    <d v="1899-12-30T00:56:03"/>
    <d v="1899-12-30T00:30:00"/>
    <d v="1899-12-30T00:26:03"/>
    <n v="15.38"/>
    <n v="70"/>
    <n v="16.46"/>
    <s v="Avenida 2 So, Guayaquil"/>
    <x v="5"/>
    <d v="2018-10-02T09:41:38"/>
    <x v="131"/>
    <x v="19"/>
    <x v="1"/>
    <x v="3"/>
    <x v="5"/>
    <n v="2018"/>
    <x v="1"/>
    <n v="95"/>
    <x v="7"/>
    <x v="0"/>
    <x v="0"/>
    <x v="7"/>
    <s v="Camioneta"/>
    <x v="1"/>
    <s v="Jose Luis vargas"/>
  </r>
  <r>
    <s v="Vitara-GSK6338"/>
    <d v="1899-12-30T01:08:40"/>
    <d v="1899-12-30T00:41:32"/>
    <d v="1899-12-30T00:27:08"/>
    <n v="21.07"/>
    <n v="87"/>
    <n v="18.41"/>
    <s v="Avenida Agustín Freire Icaza, Guayaquil"/>
    <x v="182"/>
    <d v="2018-10-02T10:11:24"/>
    <x v="132"/>
    <x v="19"/>
    <x v="1"/>
    <x v="3"/>
    <x v="5"/>
    <n v="2018"/>
    <x v="0"/>
    <n v="95"/>
    <x v="183"/>
    <x v="0"/>
    <x v="0"/>
    <x v="19"/>
    <s v="Automovil"/>
    <x v="3"/>
    <s v="Josue Guillen"/>
  </r>
  <r>
    <s v="Dmax-GSF6029"/>
    <d v="1899-12-30T00:00:22"/>
    <d v="1899-12-30T00:00:22"/>
    <d v="1899-12-30T00:00:00"/>
    <n v="0.03"/>
    <n v="11"/>
    <n v="4.78"/>
    <s v="Avenida 40 No, Guayaquil"/>
    <x v="5"/>
    <d v="2018-10-02T11:50:23"/>
    <x v="133"/>
    <x v="19"/>
    <x v="1"/>
    <x v="3"/>
    <x v="5"/>
    <n v="2018"/>
    <x v="1"/>
    <n v="95"/>
    <x v="5"/>
    <x v="1"/>
    <x v="0"/>
    <x v="4"/>
    <s v="Camioneta"/>
    <x v="1"/>
    <s v="Jacob Soriano"/>
  </r>
  <r>
    <s v="Plataforma-PCA4311"/>
    <d v="1899-12-30T00:59:59"/>
    <d v="1899-12-30T00:31:55"/>
    <d v="1899-12-30T00:28:04"/>
    <n v="24.78"/>
    <n v="77"/>
    <n v="24.79"/>
    <s v="E25, El Guabo"/>
    <x v="183"/>
    <d v="2018-10-02T11:21:38"/>
    <x v="134"/>
    <x v="19"/>
    <x v="1"/>
    <x v="3"/>
    <x v="5"/>
    <n v="2018"/>
    <x v="1"/>
    <n v="95"/>
    <x v="184"/>
    <x v="0"/>
    <x v="0"/>
    <x v="12"/>
    <s v="Plataforma"/>
    <x v="2"/>
    <s v="Cristobal Murillo"/>
  </r>
  <r>
    <s v="Dmax-PCT8869"/>
    <d v="1899-12-30T00:43:48"/>
    <d v="1899-12-30T00:14:49"/>
    <d v="1899-12-30T00:28:59"/>
    <n v="5.95"/>
    <n v="51"/>
    <n v="8.15"/>
    <s v="Avenida 10 De Agosto 30-106, Quito"/>
    <x v="0"/>
    <d v="2018-10-02T10:02:54"/>
    <x v="135"/>
    <x v="19"/>
    <x v="1"/>
    <x v="3"/>
    <x v="5"/>
    <n v="2018"/>
    <x v="0"/>
    <n v="95"/>
    <x v="0"/>
    <x v="1"/>
    <x v="0"/>
    <x v="2"/>
    <s v="Camioneta"/>
    <x v="0"/>
    <s v="Norberto Congo"/>
  </r>
  <r>
    <s v="Aveo-PCZ3313"/>
    <d v="1899-12-30T00:41:20"/>
    <d v="1899-12-30T00:11:20"/>
    <d v="1899-12-30T00:30:00"/>
    <n v="4.68"/>
    <n v="70"/>
    <n v="6.79"/>
    <s v="Avenida Juan Tanca Marengo, Guayaquil"/>
    <x v="184"/>
    <d v="2018-10-02T13:57:48"/>
    <x v="136"/>
    <x v="19"/>
    <x v="1"/>
    <x v="3"/>
    <x v="5"/>
    <n v="2018"/>
    <x v="0"/>
    <n v="95"/>
    <x v="185"/>
    <x v="1"/>
    <x v="0"/>
    <x v="15"/>
    <s v="Automovil"/>
    <x v="3"/>
    <s v="Fernando Maldonado"/>
  </r>
  <r>
    <s v="Dmax-GSF6029"/>
    <d v="1899-12-30T01:57:26"/>
    <d v="1899-12-30T01:19:59"/>
    <d v="1899-12-30T00:37:27"/>
    <n v="35.14"/>
    <n v="72"/>
    <n v="17.95"/>
    <s v="Avenida 40 No, Guayaquil"/>
    <x v="185"/>
    <d v="2018-10-02T12:12:56"/>
    <x v="137"/>
    <x v="19"/>
    <x v="1"/>
    <x v="3"/>
    <x v="5"/>
    <n v="2018"/>
    <x v="1"/>
    <n v="95"/>
    <x v="186"/>
    <x v="1"/>
    <x v="0"/>
    <x v="4"/>
    <s v="Camioneta"/>
    <x v="1"/>
    <s v="Jacob Soriano"/>
  </r>
  <r>
    <s v="Dmax-GSG9568"/>
    <d v="1899-12-30T00:38:44"/>
    <d v="1899-12-30T00:06:27"/>
    <d v="1899-12-30T00:32:17"/>
    <n v="1.81"/>
    <n v="42"/>
    <n v="2.8"/>
    <s v="Avenida Juan Tanca Marengo, Guayaquil"/>
    <x v="8"/>
    <d v="2018-10-02T23:21:04"/>
    <x v="138"/>
    <x v="19"/>
    <x v="1"/>
    <x v="3"/>
    <x v="5"/>
    <n v="2018"/>
    <x v="1"/>
    <n v="95"/>
    <x v="5"/>
    <x v="1"/>
    <x v="0"/>
    <x v="16"/>
    <s v="Camioneta"/>
    <x v="4"/>
    <s v="Alejandro Adrian"/>
  </r>
  <r>
    <s v="Dmax-GSG9568"/>
    <d v="1899-12-30T00:55:23"/>
    <d v="1899-12-30T00:21:42"/>
    <d v="1899-12-30T00:33:41"/>
    <n v="8.26"/>
    <n v="55"/>
    <n v="8.94"/>
    <s v="Avenida 40 No, Guayaquil"/>
    <x v="8"/>
    <d v="2018-10-02T18:39:29"/>
    <x v="139"/>
    <x v="19"/>
    <x v="1"/>
    <x v="3"/>
    <x v="5"/>
    <n v="2018"/>
    <x v="1"/>
    <n v="95"/>
    <x v="5"/>
    <x v="1"/>
    <x v="0"/>
    <x v="16"/>
    <s v="Camioneta"/>
    <x v="4"/>
    <s v="Alejandro Adrian"/>
  </r>
  <r>
    <s v="Dmax-GSF6029"/>
    <d v="1899-12-30T01:22:37"/>
    <d v="1899-12-30T00:55:02"/>
    <d v="1899-12-30T00:27:35"/>
    <n v="23.46"/>
    <n v="66"/>
    <n v="17.04"/>
    <s v="Febres Cordero, Guayaquil"/>
    <x v="5"/>
    <d v="2018-10-02T14:28:18"/>
    <x v="140"/>
    <x v="19"/>
    <x v="1"/>
    <x v="3"/>
    <x v="5"/>
    <n v="2018"/>
    <x v="1"/>
    <n v="95"/>
    <x v="7"/>
    <x v="0"/>
    <x v="0"/>
    <x v="4"/>
    <s v="Camioneta"/>
    <x v="1"/>
    <s v="Jacob Soriano"/>
  </r>
  <r>
    <s v="Dmax-GSF6029"/>
    <d v="1899-12-30T01:57:12"/>
    <d v="1899-12-30T01:21:38"/>
    <d v="1899-12-30T00:35:34"/>
    <n v="59.89"/>
    <n v="100"/>
    <n v="30.66"/>
    <s v="Avenida 40 No, Guayaquil"/>
    <x v="5"/>
    <d v="2018-10-02T16:17:21"/>
    <x v="141"/>
    <x v="19"/>
    <x v="1"/>
    <x v="3"/>
    <x v="5"/>
    <n v="2018"/>
    <x v="1"/>
    <n v="95"/>
    <x v="5"/>
    <x v="1"/>
    <x v="0"/>
    <x v="4"/>
    <s v="Camioneta"/>
    <x v="1"/>
    <s v="Jacob Soriano"/>
  </r>
  <r>
    <s v="Dmax-PCW6826"/>
    <d v="1899-12-30T02:10:33"/>
    <d v="1899-12-30T01:33:04"/>
    <d v="1899-12-30T00:37:29"/>
    <n v="50.03"/>
    <n v="83"/>
    <n v="22.99"/>
    <s v="Avenida 40 No, Guayaquil"/>
    <x v="5"/>
    <d v="2018-10-02T14:52:35"/>
    <x v="142"/>
    <x v="19"/>
    <x v="1"/>
    <x v="3"/>
    <x v="5"/>
    <n v="2018"/>
    <x v="1"/>
    <n v="95"/>
    <x v="5"/>
    <x v="1"/>
    <x v="0"/>
    <x v="8"/>
    <s v="Camioneta"/>
    <x v="1"/>
    <s v="Danny Salazar"/>
  </r>
  <r>
    <s v="Plataforma-PCA4311"/>
    <d v="1899-12-30T00:38:05"/>
    <d v="1899-12-30T00:00:00"/>
    <d v="1899-12-30T00:38:05"/>
    <n v="0.17"/>
    <n v="1"/>
    <n v="0.27"/>
    <s v="Avenida 40 No, Guayaquil"/>
    <x v="5"/>
    <d v="2018-10-02T05:58:40"/>
    <x v="143"/>
    <x v="19"/>
    <x v="1"/>
    <x v="3"/>
    <x v="5"/>
    <n v="2018"/>
    <x v="1"/>
    <n v="95"/>
    <x v="5"/>
    <x v="1"/>
    <x v="0"/>
    <x v="12"/>
    <s v="Plataforma"/>
    <x v="2"/>
    <s v="Cristobal Murillo"/>
  </r>
  <r>
    <s v="Dmax-GSI9191"/>
    <d v="1899-12-30T00:50:34"/>
    <d v="1899-12-30T00:10:58"/>
    <d v="1899-12-30T00:39:36"/>
    <n v="3.88"/>
    <n v="55"/>
    <n v="4.6100000000000003"/>
    <s v="E25, Camilo Ponce Enríquez"/>
    <x v="11"/>
    <d v="2018-10-02T07:39:58"/>
    <x v="144"/>
    <x v="19"/>
    <x v="1"/>
    <x v="3"/>
    <x v="5"/>
    <n v="2018"/>
    <x v="1"/>
    <n v="95"/>
    <x v="12"/>
    <x v="1"/>
    <x v="0"/>
    <x v="17"/>
    <s v="Camioneta"/>
    <x v="1"/>
    <s v="Patricio Olaya"/>
  </r>
  <r>
    <s v="Dmax-GSG9568"/>
    <d v="1899-12-30T01:27:56"/>
    <d v="1899-12-30T00:45:33"/>
    <d v="1899-12-30T00:42:23"/>
    <n v="23.72"/>
    <n v="88"/>
    <n v="16.18"/>
    <s v="Avenida Juan Tanca Marengo, Guayaquil"/>
    <x v="89"/>
    <d v="2018-10-02T11:42:20"/>
    <x v="145"/>
    <x v="19"/>
    <x v="1"/>
    <x v="3"/>
    <x v="5"/>
    <n v="2018"/>
    <x v="1"/>
    <n v="95"/>
    <x v="90"/>
    <x v="1"/>
    <x v="0"/>
    <x v="16"/>
    <s v="Camioneta"/>
    <x v="4"/>
    <s v="Alejandro Adrian"/>
  </r>
  <r>
    <s v="Dmax-PCW6826"/>
    <d v="1899-12-30T01:49:50"/>
    <d v="1899-12-30T01:03:19"/>
    <d v="1899-12-30T00:46:31"/>
    <n v="42.89"/>
    <n v="81"/>
    <n v="23.43"/>
    <s v="Avenida 40 No, Guayaquil"/>
    <x v="5"/>
    <d v="2018-10-02T08:57:50"/>
    <x v="146"/>
    <x v="19"/>
    <x v="1"/>
    <x v="3"/>
    <x v="5"/>
    <n v="2018"/>
    <x v="1"/>
    <n v="95"/>
    <x v="5"/>
    <x v="1"/>
    <x v="0"/>
    <x v="8"/>
    <s v="Camioneta"/>
    <x v="1"/>
    <s v="Danny Salazar"/>
  </r>
  <r>
    <s v="Dmax-PCI6941"/>
    <d v="1899-12-30T01:50:00"/>
    <d v="1899-12-30T00:57:01"/>
    <d v="1899-12-30T00:52:59"/>
    <n v="33.700000000000003"/>
    <n v="90"/>
    <n v="18.38"/>
    <s v="Avenida 40 No, Guayaquil"/>
    <x v="90"/>
    <d v="2018-10-02T17:09:43"/>
    <x v="147"/>
    <x v="19"/>
    <x v="1"/>
    <x v="3"/>
    <x v="5"/>
    <n v="2018"/>
    <x v="1"/>
    <n v="95"/>
    <x v="91"/>
    <x v="1"/>
    <x v="0"/>
    <x v="13"/>
    <s v="Camioneta"/>
    <x v="1"/>
    <s v="Michael Resabala"/>
  </r>
  <r>
    <s v="Dmax-GSG9568"/>
    <d v="1899-12-30T02:54:59"/>
    <d v="1899-12-30T01:53:45"/>
    <d v="1899-12-30T01:01:14"/>
    <n v="78.67"/>
    <n v="112"/>
    <n v="26.98"/>
    <s v="Avenida Juan Tanca Marengo, Guayaquil"/>
    <x v="94"/>
    <d v="2018-10-02T00:00:05"/>
    <x v="148"/>
    <x v="19"/>
    <x v="1"/>
    <x v="3"/>
    <x v="5"/>
    <n v="2018"/>
    <x v="1"/>
    <n v="95"/>
    <x v="95"/>
    <x v="1"/>
    <x v="0"/>
    <x v="16"/>
    <s v="Camioneta"/>
    <x v="4"/>
    <s v="Alejandro Adrian"/>
  </r>
  <r>
    <s v="Dmax-GSF6029"/>
    <d v="1899-12-30T03:59:24"/>
    <d v="1899-12-30T02:38:33"/>
    <d v="1899-12-30T01:20:51"/>
    <n v="113.13"/>
    <n v="94"/>
    <n v="28.35"/>
    <s v="Avenida 40 No, Guayaquil"/>
    <x v="186"/>
    <d v="2018-10-02T18:21:48"/>
    <x v="149"/>
    <x v="19"/>
    <x v="1"/>
    <x v="3"/>
    <x v="5"/>
    <n v="2018"/>
    <x v="1"/>
    <n v="95"/>
    <x v="187"/>
    <x v="1"/>
    <x v="0"/>
    <x v="4"/>
    <s v="Camioneta"/>
    <x v="1"/>
    <s v="Jacob Soriano"/>
  </r>
  <r>
    <s v="Dmax-GSG9568"/>
    <d v="1899-12-30T02:32:29"/>
    <d v="1899-12-30T01:00:00"/>
    <d v="1899-12-30T01:32:29"/>
    <n v="29.26"/>
    <n v="96"/>
    <n v="11.51"/>
    <s v="16 No, Guayaquil"/>
    <x v="129"/>
    <d v="2018-10-02T13:31:11"/>
    <x v="150"/>
    <x v="19"/>
    <x v="1"/>
    <x v="3"/>
    <x v="5"/>
    <n v="2018"/>
    <x v="1"/>
    <n v="95"/>
    <x v="130"/>
    <x v="0"/>
    <x v="0"/>
    <x v="16"/>
    <s v="Camioneta"/>
    <x v="4"/>
    <s v="Alejandro Adrian"/>
  </r>
  <r>
    <s v="Dmax-GSF6046"/>
    <d v="1899-12-30T10:34:29"/>
    <d v="1899-12-30T08:25:35"/>
    <d v="1899-12-30T02:08:54"/>
    <n v="410.22"/>
    <n v="124"/>
    <n v="38.79"/>
    <s v="Chongon"/>
    <x v="180"/>
    <d v="2018-10-02T05:11:24"/>
    <x v="151"/>
    <x v="19"/>
    <x v="1"/>
    <x v="3"/>
    <x v="5"/>
    <n v="2018"/>
    <x v="1"/>
    <n v="95"/>
    <x v="181"/>
    <x v="0"/>
    <x v="0"/>
    <x v="5"/>
    <s v="Camioneta"/>
    <x v="1"/>
    <s v="Kevin Perez"/>
  </r>
  <r>
    <s v="Vitara-GSK6338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0"/>
    <n v="95"/>
    <x v="2"/>
    <x v="1"/>
    <x v="1"/>
    <x v="19"/>
    <s v="Automovil"/>
    <x v="3"/>
    <s v="Josue Guillen"/>
  </r>
  <r>
    <s v="Dmax-GSI9179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1"/>
    <n v="95"/>
    <x v="2"/>
    <x v="1"/>
    <x v="1"/>
    <x v="6"/>
    <s v="Camioneta"/>
    <x v="1"/>
    <s v="Deibi Banguera"/>
  </r>
  <r>
    <s v="Dmax-GSF6013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0"/>
    <n v="95"/>
    <x v="2"/>
    <x v="1"/>
    <x v="1"/>
    <x v="0"/>
    <s v="Camioneta"/>
    <x v="0"/>
    <s v="Darwin Vargas"/>
  </r>
  <r>
    <s v="Hilux-GSK6663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1"/>
    <n v="95"/>
    <x v="2"/>
    <x v="1"/>
    <x v="1"/>
    <x v="14"/>
    <s v="Camioneta"/>
    <x v="2"/>
    <s v="Patricio Hidalgo"/>
  </r>
  <r>
    <s v="Yamaha II765J"/>
    <d v="1899-12-30T00:01:40"/>
    <d v="1899-12-30T00:00:00"/>
    <d v="1899-12-30T00:00:00"/>
    <n v="0"/>
    <n v="0"/>
    <n v="0"/>
    <s v="-----"/>
    <x v="2"/>
    <d v="2018-10-03T04:06:28"/>
    <x v="152"/>
    <x v="20"/>
    <x v="1"/>
    <x v="3"/>
    <x v="6"/>
    <n v="2018"/>
    <x v="1"/>
    <n v="95"/>
    <x v="2"/>
    <x v="1"/>
    <x v="1"/>
    <x v="20"/>
    <s v="Motocicleta"/>
    <x v="4"/>
    <s v="Byron "/>
  </r>
  <r>
    <s v="Yamaha II765J"/>
    <d v="1899-12-30T03:58:15"/>
    <d v="1899-12-30T00:00:00"/>
    <d v="1899-12-30T00:00:00"/>
    <n v="0"/>
    <n v="0"/>
    <n v="0"/>
    <s v="-----"/>
    <x v="2"/>
    <d v="2018-10-03T04:39:56"/>
    <x v="153"/>
    <x v="20"/>
    <x v="1"/>
    <x v="3"/>
    <x v="6"/>
    <n v="2018"/>
    <x v="1"/>
    <n v="95"/>
    <x v="2"/>
    <x v="1"/>
    <x v="1"/>
    <x v="20"/>
    <s v="Motocicleta"/>
    <x v="4"/>
    <s v="Byron "/>
  </r>
  <r>
    <s v="Dmax-PCW5709"/>
    <d v="1899-12-30T00:01:51"/>
    <d v="1899-12-30T00:00:00"/>
    <d v="1899-12-30T00:00:00"/>
    <n v="0"/>
    <n v="0"/>
    <n v="0"/>
    <s v="-----"/>
    <x v="2"/>
    <d v="2018-10-03T08:04:01"/>
    <x v="154"/>
    <x v="20"/>
    <x v="1"/>
    <x v="3"/>
    <x v="6"/>
    <n v="2018"/>
    <x v="1"/>
    <n v="95"/>
    <x v="2"/>
    <x v="1"/>
    <x v="1"/>
    <x v="18"/>
    <s v="Camioneta"/>
    <x v="3"/>
    <s v="Proyectos"/>
  </r>
  <r>
    <s v="Yamaha II765J"/>
    <d v="1899-12-30T00:03:54"/>
    <d v="1899-12-30T00:00:00"/>
    <d v="1899-12-30T00:00:00"/>
    <n v="0"/>
    <n v="0"/>
    <n v="0"/>
    <s v="-----"/>
    <x v="2"/>
    <d v="2018-10-03T08:40:55"/>
    <x v="155"/>
    <x v="20"/>
    <x v="1"/>
    <x v="3"/>
    <x v="6"/>
    <n v="2018"/>
    <x v="1"/>
    <n v="95"/>
    <x v="2"/>
    <x v="1"/>
    <x v="1"/>
    <x v="20"/>
    <s v="Motocicleta"/>
    <x v="4"/>
    <s v="Byron "/>
  </r>
  <r>
    <s v="Yamaha II765J"/>
    <d v="1899-12-30T00:05:21"/>
    <d v="1899-12-30T00:05:21"/>
    <d v="1899-12-30T00:00:00"/>
    <n v="2.89"/>
    <n v="53"/>
    <n v="32.450000000000003"/>
    <s v="Avenida 40 No, Guayaquil"/>
    <x v="187"/>
    <d v="2018-10-03T10:14:14"/>
    <x v="156"/>
    <x v="20"/>
    <x v="1"/>
    <x v="3"/>
    <x v="6"/>
    <n v="2018"/>
    <x v="1"/>
    <n v="95"/>
    <x v="188"/>
    <x v="1"/>
    <x v="0"/>
    <x v="20"/>
    <s v="Motocicleta"/>
    <x v="4"/>
    <s v="Byron "/>
  </r>
  <r>
    <s v="Yamaha II765J"/>
    <d v="1899-12-30T00:00:47"/>
    <d v="1899-12-30T00:00:47"/>
    <d v="1899-12-30T00:00:00"/>
    <n v="0.28999999999999998"/>
    <n v="33"/>
    <n v="22.57"/>
    <s v="Las Acacias, Guayaquil"/>
    <x v="187"/>
    <d v="2018-10-03T10:20:36"/>
    <x v="157"/>
    <x v="20"/>
    <x v="1"/>
    <x v="3"/>
    <x v="6"/>
    <n v="2018"/>
    <x v="1"/>
    <n v="95"/>
    <x v="188"/>
    <x v="1"/>
    <x v="0"/>
    <x v="20"/>
    <s v="Motocicleta"/>
    <x v="4"/>
    <s v="Byron "/>
  </r>
  <r>
    <s v="Yamaha II765J"/>
    <d v="1899-12-30T00:08:19"/>
    <d v="1899-12-30T00:08:19"/>
    <d v="1899-12-30T00:00:00"/>
    <n v="3.61"/>
    <n v="48"/>
    <n v="26.03"/>
    <s v="Las Acacias, Guayaquil"/>
    <x v="24"/>
    <d v="2018-10-03T10:33:20"/>
    <x v="158"/>
    <x v="20"/>
    <x v="1"/>
    <x v="3"/>
    <x v="6"/>
    <n v="2018"/>
    <x v="1"/>
    <n v="95"/>
    <x v="25"/>
    <x v="0"/>
    <x v="0"/>
    <x v="20"/>
    <s v="Motocicleta"/>
    <x v="4"/>
    <s v="Byron "/>
  </r>
  <r>
    <s v="Yamaha II765J"/>
    <d v="1899-12-30T00:02:51"/>
    <d v="1899-12-30T00:02:51"/>
    <d v="1899-12-30T00:00:00"/>
    <n v="0.87"/>
    <n v="31"/>
    <n v="18.260000000000002"/>
    <s v="Montalvo, Guayaquil"/>
    <x v="47"/>
    <d v="2018-10-03T11:22:25"/>
    <x v="159"/>
    <x v="20"/>
    <x v="1"/>
    <x v="3"/>
    <x v="6"/>
    <n v="2018"/>
    <x v="1"/>
    <n v="95"/>
    <x v="48"/>
    <x v="0"/>
    <x v="0"/>
    <x v="20"/>
    <s v="Motocicleta"/>
    <x v="4"/>
    <s v="Byron "/>
  </r>
  <r>
    <s v="Dmax-PCW1831"/>
    <d v="1899-12-30T00:01:16"/>
    <d v="1899-12-30T00:01:16"/>
    <d v="1899-12-30T00:00:00"/>
    <n v="0.11"/>
    <n v="29"/>
    <n v="5.32"/>
    <s v="Guayaquil Daule, Guayaquil"/>
    <x v="47"/>
    <d v="2018-10-03T12:39:01"/>
    <x v="160"/>
    <x v="20"/>
    <x v="1"/>
    <x v="3"/>
    <x v="6"/>
    <n v="2018"/>
    <x v="1"/>
    <n v="95"/>
    <x v="48"/>
    <x v="1"/>
    <x v="0"/>
    <x v="7"/>
    <s v="Camioneta"/>
    <x v="1"/>
    <s v="Jose Luis vargas"/>
  </r>
  <r>
    <s v="Yamaha II765J"/>
    <d v="1899-12-30T00:07:33"/>
    <d v="1899-12-30T00:07:33"/>
    <d v="1899-12-30T00:00:00"/>
    <n v="2.62"/>
    <n v="51"/>
    <n v="20.79"/>
    <s v="Avenida 38E, Guayaquil"/>
    <x v="5"/>
    <d v="2018-10-03T13:02:43"/>
    <x v="161"/>
    <x v="20"/>
    <x v="1"/>
    <x v="3"/>
    <x v="6"/>
    <n v="2018"/>
    <x v="1"/>
    <n v="95"/>
    <x v="7"/>
    <x v="0"/>
    <x v="0"/>
    <x v="20"/>
    <s v="Motocicleta"/>
    <x v="4"/>
    <s v="Byron "/>
  </r>
  <r>
    <s v="Dmax-PCI6941"/>
    <d v="1899-12-30T00:01:13"/>
    <d v="1899-12-30T00:01:13"/>
    <d v="1899-12-30T00:00:00"/>
    <n v="7.0000000000000007E-2"/>
    <n v="9"/>
    <n v="3.59"/>
    <s v="Avenida 40 No, Guayaquil"/>
    <x v="5"/>
    <d v="2018-10-03T14:10:34"/>
    <x v="162"/>
    <x v="20"/>
    <x v="1"/>
    <x v="3"/>
    <x v="6"/>
    <n v="2018"/>
    <x v="1"/>
    <n v="95"/>
    <x v="5"/>
    <x v="1"/>
    <x v="0"/>
    <x v="13"/>
    <s v="Camioneta"/>
    <x v="1"/>
    <s v="Michael Resabala"/>
  </r>
  <r>
    <s v="Yamaha II765J"/>
    <d v="1899-12-30T00:02:36"/>
    <d v="1899-12-30T00:02:36"/>
    <d v="1899-12-30T00:00:00"/>
    <n v="0.87"/>
    <n v="37"/>
    <n v="19.97"/>
    <s v="Calle 23C, Guayaquil"/>
    <x v="188"/>
    <d v="2018-10-03T14:51:53"/>
    <x v="163"/>
    <x v="20"/>
    <x v="1"/>
    <x v="3"/>
    <x v="6"/>
    <n v="2018"/>
    <x v="1"/>
    <n v="95"/>
    <x v="189"/>
    <x v="0"/>
    <x v="0"/>
    <x v="20"/>
    <s v="Motocicleta"/>
    <x v="4"/>
    <s v="Byron "/>
  </r>
  <r>
    <s v="Yamaha II765J"/>
    <d v="1899-12-30T00:04:09"/>
    <d v="1899-12-30T00:04:09"/>
    <d v="1899-12-30T00:00:00"/>
    <n v="1.18"/>
    <n v="27"/>
    <n v="17.100000000000001"/>
    <s v="1 Callejón 23A, Guayaquil"/>
    <x v="43"/>
    <d v="2018-10-03T14:58:57"/>
    <x v="164"/>
    <x v="20"/>
    <x v="1"/>
    <x v="3"/>
    <x v="6"/>
    <n v="2018"/>
    <x v="1"/>
    <n v="95"/>
    <x v="44"/>
    <x v="0"/>
    <x v="0"/>
    <x v="20"/>
    <s v="Motocicleta"/>
    <x v="4"/>
    <s v="Byron "/>
  </r>
  <r>
    <s v="Yamaha II765J"/>
    <d v="1899-12-30T00:00:37"/>
    <d v="1899-12-30T00:00:37"/>
    <d v="1899-12-30T00:00:00"/>
    <n v="0.04"/>
    <n v="9"/>
    <n v="3.68"/>
    <s v="23 No, Guayaquil"/>
    <x v="43"/>
    <d v="2018-10-03T15:10:58"/>
    <x v="165"/>
    <x v="20"/>
    <x v="1"/>
    <x v="3"/>
    <x v="6"/>
    <n v="2018"/>
    <x v="1"/>
    <n v="95"/>
    <x v="44"/>
    <x v="1"/>
    <x v="0"/>
    <x v="20"/>
    <s v="Motocicleta"/>
    <x v="4"/>
    <s v="Byron "/>
  </r>
  <r>
    <s v="Yamaha II765J"/>
    <d v="1899-12-30T00:02:46"/>
    <d v="1899-12-30T00:02:46"/>
    <d v="1899-12-30T00:00:00"/>
    <n v="1.38"/>
    <n v="59"/>
    <n v="29.99"/>
    <s v="23 No, Guayaquil"/>
    <x v="24"/>
    <d v="2018-10-03T15:12:11"/>
    <x v="166"/>
    <x v="20"/>
    <x v="1"/>
    <x v="3"/>
    <x v="6"/>
    <n v="2018"/>
    <x v="1"/>
    <n v="95"/>
    <x v="25"/>
    <x v="0"/>
    <x v="0"/>
    <x v="20"/>
    <s v="Motocicleta"/>
    <x v="4"/>
    <s v="Byron "/>
  </r>
  <r>
    <s v="Yamaha II765J"/>
    <d v="1899-12-30T00:06:20"/>
    <d v="1899-12-30T00:06:20"/>
    <d v="1899-12-30T00:00:00"/>
    <n v="2.31"/>
    <n v="25"/>
    <n v="21.88"/>
    <s v="E40, Guayaquil"/>
    <x v="90"/>
    <d v="2018-10-03T16:18:46"/>
    <x v="167"/>
    <x v="20"/>
    <x v="1"/>
    <x v="3"/>
    <x v="6"/>
    <n v="2018"/>
    <x v="1"/>
    <n v="95"/>
    <x v="91"/>
    <x v="1"/>
    <x v="0"/>
    <x v="20"/>
    <s v="Motocicleta"/>
    <x v="4"/>
    <s v="Byron "/>
  </r>
  <r>
    <s v="NLR-IBC3570"/>
    <d v="1899-12-30T01:17:43"/>
    <d v="1899-12-30T00:00:00"/>
    <d v="1899-12-30T00:00:00"/>
    <n v="0"/>
    <n v="0"/>
    <n v="0"/>
    <s v="Avenida 40 No, Guayaquil"/>
    <x v="5"/>
    <d v="2018-10-03T17:04:49"/>
    <x v="168"/>
    <x v="20"/>
    <x v="1"/>
    <x v="3"/>
    <x v="6"/>
    <n v="2018"/>
    <x v="1"/>
    <n v="95"/>
    <x v="5"/>
    <x v="1"/>
    <x v="1"/>
    <x v="9"/>
    <s v="Camion"/>
    <x v="2"/>
    <s v="Cristobal Murillo"/>
  </r>
  <r>
    <s v="Aveo-PCZ3313"/>
    <d v="1899-12-30T00:00:01"/>
    <d v="1899-12-30T00:00:00"/>
    <d v="1899-12-30T00:00:01"/>
    <n v="0"/>
    <n v="0"/>
    <n v="0"/>
    <s v="Padre Solano, Guayaquil"/>
    <x v="36"/>
    <d v="2018-10-03T09:06:32"/>
    <x v="169"/>
    <x v="20"/>
    <x v="1"/>
    <x v="3"/>
    <x v="6"/>
    <n v="2018"/>
    <x v="0"/>
    <n v="95"/>
    <x v="37"/>
    <x v="1"/>
    <x v="0"/>
    <x v="15"/>
    <s v="Automovil"/>
    <x v="3"/>
    <s v="Fernando Maldonado"/>
  </r>
  <r>
    <s v="Dmax-PCW1831"/>
    <d v="1899-12-30T00:00:01"/>
    <d v="1899-12-30T00:00:00"/>
    <d v="1899-12-30T00:00:01"/>
    <n v="0"/>
    <n v="0"/>
    <n v="0"/>
    <s v="Avenida 40 No, Guayaquil"/>
    <x v="5"/>
    <d v="2018-10-03T14:31:38"/>
    <x v="170"/>
    <x v="20"/>
    <x v="1"/>
    <x v="3"/>
    <x v="6"/>
    <n v="2018"/>
    <x v="1"/>
    <n v="95"/>
    <x v="5"/>
    <x v="1"/>
    <x v="0"/>
    <x v="7"/>
    <s v="Camioneta"/>
    <x v="1"/>
    <s v="Jose Luis vargas"/>
  </r>
  <r>
    <s v="Yamaha II765J"/>
    <d v="1899-12-30T00:05:20"/>
    <d v="1899-12-30T00:05:18"/>
    <d v="1899-12-30T00:00:02"/>
    <n v="3.61"/>
    <n v="55"/>
    <n v="40.659999999999997"/>
    <s v="Camilo Ponce Enriquez, Guayaquil"/>
    <x v="189"/>
    <d v="2018-10-03T11:04:30"/>
    <x v="171"/>
    <x v="20"/>
    <x v="1"/>
    <x v="3"/>
    <x v="6"/>
    <n v="2018"/>
    <x v="1"/>
    <n v="95"/>
    <x v="190"/>
    <x v="0"/>
    <x v="0"/>
    <x v="20"/>
    <s v="Motocicleta"/>
    <x v="4"/>
    <s v="Byron "/>
  </r>
  <r>
    <s v="Plataforma-ABE1400"/>
    <d v="1899-12-30T00:00:02"/>
    <d v="1899-12-30T00:00:00"/>
    <d v="1899-12-30T00:00:02"/>
    <n v="0"/>
    <n v="0"/>
    <n v="0.13"/>
    <s v="Avenida 40 No, Guayaquil"/>
    <x v="5"/>
    <d v="2018-10-03T18:10:37"/>
    <x v="172"/>
    <x v="20"/>
    <x v="1"/>
    <x v="3"/>
    <x v="6"/>
    <n v="2018"/>
    <x v="1"/>
    <n v="95"/>
    <x v="5"/>
    <x v="1"/>
    <x v="0"/>
    <x v="11"/>
    <s v="Plataforma"/>
    <x v="2"/>
    <s v="Cristobal Murillo"/>
  </r>
  <r>
    <s v="Dmax-PCT8869"/>
    <d v="1899-12-30T00:00:03"/>
    <d v="1899-12-30T00:00:00"/>
    <d v="1899-12-30T00:00:03"/>
    <n v="0"/>
    <n v="0"/>
    <n v="0"/>
    <s v="Calle De Los Cipreses 2-158, Quito"/>
    <x v="4"/>
    <d v="2018-10-03T10:50:42"/>
    <x v="173"/>
    <x v="20"/>
    <x v="1"/>
    <x v="3"/>
    <x v="6"/>
    <n v="2018"/>
    <x v="0"/>
    <n v="95"/>
    <x v="4"/>
    <x v="1"/>
    <x v="0"/>
    <x v="2"/>
    <s v="Camioneta"/>
    <x v="0"/>
    <s v="Norberto Congo"/>
  </r>
  <r>
    <s v="NLR-IBC3570"/>
    <d v="1899-12-30T00:00:03"/>
    <d v="1899-12-30T00:00:00"/>
    <d v="1899-12-30T00:00:03"/>
    <n v="0"/>
    <n v="1"/>
    <n v="3.24"/>
    <s v="Avenida Agustín Freire Icaza, Guayaquil"/>
    <x v="75"/>
    <d v="2018-10-03T16:32:22"/>
    <x v="174"/>
    <x v="20"/>
    <x v="1"/>
    <x v="3"/>
    <x v="6"/>
    <n v="2018"/>
    <x v="1"/>
    <n v="95"/>
    <x v="76"/>
    <x v="1"/>
    <x v="0"/>
    <x v="9"/>
    <s v="Camion"/>
    <x v="2"/>
    <s v="Cristobal Murillo"/>
  </r>
  <r>
    <s v="Dmax-GSF6029"/>
    <d v="1899-12-30T00:00:04"/>
    <d v="1899-12-30T00:00:00"/>
    <d v="1899-12-30T00:00:04"/>
    <n v="0"/>
    <n v="0"/>
    <n v="0"/>
    <s v="Avenida 40 No, Guayaquil"/>
    <x v="5"/>
    <d v="2018-10-03T09:06:03"/>
    <x v="175"/>
    <x v="20"/>
    <x v="1"/>
    <x v="3"/>
    <x v="6"/>
    <n v="2018"/>
    <x v="1"/>
    <n v="95"/>
    <x v="5"/>
    <x v="1"/>
    <x v="0"/>
    <x v="4"/>
    <s v="Camioneta"/>
    <x v="1"/>
    <s v="Jacob Soriano"/>
  </r>
  <r>
    <s v="Dmax-GSF6029"/>
    <d v="1899-12-30T00:00:05"/>
    <d v="1899-12-30T00:00:00"/>
    <d v="1899-12-30T00:00:05"/>
    <n v="0"/>
    <n v="0"/>
    <n v="0"/>
    <s v="Vía Perimetral, Guayaquil"/>
    <x v="27"/>
    <d v="2018-10-03T14:18:26"/>
    <x v="176"/>
    <x v="20"/>
    <x v="1"/>
    <x v="3"/>
    <x v="6"/>
    <n v="2018"/>
    <x v="1"/>
    <n v="95"/>
    <x v="28"/>
    <x v="1"/>
    <x v="0"/>
    <x v="4"/>
    <s v="Camioneta"/>
    <x v="1"/>
    <s v="Jacob Soriano"/>
  </r>
  <r>
    <s v="Plataforma-PCA4311"/>
    <d v="1899-12-30T00:00:05"/>
    <d v="1899-12-30T00:00:00"/>
    <d v="1899-12-30T00:00:05"/>
    <n v="0"/>
    <n v="0"/>
    <n v="0.49"/>
    <s v="Avenida 40 No, Guayaquil"/>
    <x v="5"/>
    <d v="2018-10-03T17:40:31"/>
    <x v="177"/>
    <x v="20"/>
    <x v="1"/>
    <x v="3"/>
    <x v="6"/>
    <n v="2018"/>
    <x v="1"/>
    <n v="95"/>
    <x v="5"/>
    <x v="1"/>
    <x v="0"/>
    <x v="12"/>
    <s v="Plataforma"/>
    <x v="2"/>
    <s v="Cristobal Murillo"/>
  </r>
  <r>
    <s v="Dmax-PCI6941"/>
    <d v="1899-12-30T00:00:08"/>
    <d v="1899-12-30T00:00:00"/>
    <d v="1899-12-30T00:00:08"/>
    <n v="0"/>
    <n v="0"/>
    <n v="0.22"/>
    <s v="Avenida 40 No, Guayaquil"/>
    <x v="5"/>
    <d v="2018-10-03T14:10:09"/>
    <x v="178"/>
    <x v="20"/>
    <x v="1"/>
    <x v="3"/>
    <x v="6"/>
    <n v="2018"/>
    <x v="1"/>
    <n v="95"/>
    <x v="5"/>
    <x v="1"/>
    <x v="0"/>
    <x v="13"/>
    <s v="Camioneta"/>
    <x v="1"/>
    <s v="Michael Resabala"/>
  </r>
  <r>
    <s v="Plataforma-PCA4311"/>
    <d v="1899-12-30T00:00:09"/>
    <d v="1899-12-30T00:00:00"/>
    <d v="1899-12-30T00:00:09"/>
    <n v="0"/>
    <n v="0"/>
    <n v="0.05"/>
    <s v="Avenida 40 No, Guayaquil"/>
    <x v="5"/>
    <d v="2018-10-03T16:00:35"/>
    <x v="179"/>
    <x v="20"/>
    <x v="1"/>
    <x v="3"/>
    <x v="6"/>
    <n v="2018"/>
    <x v="1"/>
    <n v="95"/>
    <x v="5"/>
    <x v="1"/>
    <x v="0"/>
    <x v="12"/>
    <s v="Plataforma"/>
    <x v="2"/>
    <s v="Cristobal Murillo"/>
  </r>
  <r>
    <s v="Plataforma-ABE1400"/>
    <d v="1899-12-30T00:00:10"/>
    <d v="1899-12-30T00:00:00"/>
    <d v="1899-12-30T00:00:10"/>
    <n v="0"/>
    <n v="0"/>
    <n v="0.56999999999999995"/>
    <s v="Avenida 40 No, Guayaquil"/>
    <x v="5"/>
    <d v="2018-10-03T08:05:02"/>
    <x v="180"/>
    <x v="20"/>
    <x v="1"/>
    <x v="3"/>
    <x v="6"/>
    <n v="2018"/>
    <x v="1"/>
    <n v="95"/>
    <x v="5"/>
    <x v="1"/>
    <x v="0"/>
    <x v="11"/>
    <s v="Plataforma"/>
    <x v="2"/>
    <s v="Cristobal Murillo"/>
  </r>
  <r>
    <s v="NLR-IBC3571"/>
    <d v="1899-12-30T00:00:39"/>
    <d v="1899-12-30T00:00:28"/>
    <d v="1899-12-30T00:00:11"/>
    <n v="0.05"/>
    <n v="12"/>
    <n v="4.9400000000000004"/>
    <s v="Avenida 40 No, Guayaquil"/>
    <x v="5"/>
    <d v="2018-10-03T09:12:03"/>
    <x v="181"/>
    <x v="20"/>
    <x v="1"/>
    <x v="3"/>
    <x v="6"/>
    <n v="2018"/>
    <x v="1"/>
    <n v="95"/>
    <x v="5"/>
    <x v="1"/>
    <x v="0"/>
    <x v="10"/>
    <s v="Camion"/>
    <x v="2"/>
    <s v="Cristobal Murillo"/>
  </r>
  <r>
    <s v="Dmax-GSF6029"/>
    <d v="1899-12-30T00:00:11"/>
    <d v="1899-12-30T00:00:00"/>
    <d v="1899-12-30T00:00:11"/>
    <n v="0"/>
    <n v="0"/>
    <n v="0"/>
    <s v="Marcelino Mariduena"/>
    <x v="190"/>
    <d v="2018-10-03T21:11:25"/>
    <x v="182"/>
    <x v="20"/>
    <x v="1"/>
    <x v="3"/>
    <x v="6"/>
    <n v="2018"/>
    <x v="1"/>
    <n v="95"/>
    <x v="191"/>
    <x v="1"/>
    <x v="0"/>
    <x v="4"/>
    <s v="Camioneta"/>
    <x v="1"/>
    <s v="Jacob Soriano"/>
  </r>
  <r>
    <s v="Dmax-PCW7500"/>
    <d v="1899-12-30T00:00:13"/>
    <d v="1899-12-30T00:00:00"/>
    <d v="1899-12-30T00:00:13"/>
    <n v="0"/>
    <n v="0"/>
    <n v="0"/>
    <s v="Avenida 10 De Agosto 30-106, Quito"/>
    <x v="0"/>
    <d v="2018-10-03T10:51:49"/>
    <x v="183"/>
    <x v="20"/>
    <x v="1"/>
    <x v="3"/>
    <x v="6"/>
    <n v="2018"/>
    <x v="0"/>
    <n v="95"/>
    <x v="0"/>
    <x v="1"/>
    <x v="0"/>
    <x v="1"/>
    <s v="Camioneta"/>
    <x v="0"/>
    <s v="Edison Arellano"/>
  </r>
  <r>
    <s v="Dmax-GSF6046"/>
    <d v="1899-12-30T00:04:42"/>
    <d v="1899-12-30T00:04:28"/>
    <d v="1899-12-30T00:00:14"/>
    <n v="0.41"/>
    <n v="9"/>
    <n v="5.28"/>
    <s v="E45, Los Encuentros"/>
    <x v="180"/>
    <d v="2018-10-03T10:24:12"/>
    <x v="184"/>
    <x v="20"/>
    <x v="1"/>
    <x v="3"/>
    <x v="6"/>
    <n v="2018"/>
    <x v="1"/>
    <n v="95"/>
    <x v="181"/>
    <x v="1"/>
    <x v="0"/>
    <x v="5"/>
    <s v="Camioneta"/>
    <x v="1"/>
    <s v="Kevin Perez"/>
  </r>
  <r>
    <s v="Yamaha II765J"/>
    <d v="1899-12-30T00:00:15"/>
    <d v="1899-12-30T00:00:00"/>
    <d v="1899-12-30T00:00:15"/>
    <n v="0.02"/>
    <n v="0"/>
    <n v="4.5199999999999996"/>
    <s v="Montalvo, Guayaquil"/>
    <x v="189"/>
    <d v="2018-10-03T11:11:22"/>
    <x v="185"/>
    <x v="20"/>
    <x v="1"/>
    <x v="3"/>
    <x v="6"/>
    <n v="2018"/>
    <x v="1"/>
    <n v="95"/>
    <x v="190"/>
    <x v="1"/>
    <x v="0"/>
    <x v="20"/>
    <s v="Motocicleta"/>
    <x v="4"/>
    <s v="Byron "/>
  </r>
  <r>
    <s v="Plataforma-PCA4311"/>
    <d v="1899-12-30T00:00:16"/>
    <d v="1899-12-30T00:00:00"/>
    <d v="1899-12-30T00:00:16"/>
    <n v="0"/>
    <n v="0"/>
    <n v="0.31"/>
    <s v="Avenida 40 No, Guayaquil"/>
    <x v="5"/>
    <d v="2018-10-03T17:40:45"/>
    <x v="186"/>
    <x v="20"/>
    <x v="1"/>
    <x v="3"/>
    <x v="6"/>
    <n v="2018"/>
    <x v="1"/>
    <n v="95"/>
    <x v="5"/>
    <x v="1"/>
    <x v="0"/>
    <x v="12"/>
    <s v="Plataforma"/>
    <x v="2"/>
    <s v="Cristobal Murillo"/>
  </r>
  <r>
    <s v="Plataforma-ABE1400"/>
    <d v="1899-12-30T00:00:19"/>
    <d v="1899-12-30T00:00:00"/>
    <d v="1899-12-30T00:00:19"/>
    <n v="0"/>
    <n v="0"/>
    <n v="0.26"/>
    <s v="Avenida 40 No, Guayaquil"/>
    <x v="5"/>
    <d v="2018-10-03T16:03:05"/>
    <x v="187"/>
    <x v="20"/>
    <x v="1"/>
    <x v="3"/>
    <x v="6"/>
    <n v="2018"/>
    <x v="1"/>
    <n v="95"/>
    <x v="5"/>
    <x v="1"/>
    <x v="0"/>
    <x v="11"/>
    <s v="Plataforma"/>
    <x v="2"/>
    <s v="Cristobal Murillo"/>
  </r>
  <r>
    <s v="Dmax-PCT8869"/>
    <d v="1899-12-30T00:00:23"/>
    <d v="1899-12-30T00:00:00"/>
    <d v="1899-12-30T00:00:23"/>
    <n v="0"/>
    <n v="0"/>
    <n v="0"/>
    <s v="Calle De Los Cipreses 2-158, Quito"/>
    <x v="4"/>
    <d v="2018-10-03T10:50:16"/>
    <x v="188"/>
    <x v="20"/>
    <x v="1"/>
    <x v="3"/>
    <x v="6"/>
    <n v="2018"/>
    <x v="0"/>
    <n v="95"/>
    <x v="4"/>
    <x v="1"/>
    <x v="0"/>
    <x v="2"/>
    <s v="Camioneta"/>
    <x v="0"/>
    <s v="Norberto Congo"/>
  </r>
  <r>
    <s v="Yamaha II765J"/>
    <d v="1899-12-30T00:07:39"/>
    <d v="1899-12-30T00:07:16"/>
    <d v="1899-12-30T00:00:23"/>
    <n v="4.6500000000000004"/>
    <n v="59"/>
    <n v="36.49"/>
    <s v="Guayaquil Daule, Guayaquil"/>
    <x v="27"/>
    <d v="2018-10-03T11:54:10"/>
    <x v="189"/>
    <x v="20"/>
    <x v="1"/>
    <x v="3"/>
    <x v="6"/>
    <n v="2018"/>
    <x v="1"/>
    <n v="95"/>
    <x v="28"/>
    <x v="0"/>
    <x v="0"/>
    <x v="20"/>
    <s v="Motocicleta"/>
    <x v="4"/>
    <s v="Byron "/>
  </r>
  <r>
    <s v="Dmax-GSF6029"/>
    <d v="1899-12-30T00:01:17"/>
    <d v="1899-12-30T00:00:49"/>
    <d v="1899-12-30T00:00:28"/>
    <n v="7.0000000000000007E-2"/>
    <n v="7"/>
    <n v="3.36"/>
    <s v="Avenida 40 No, Guayaquil"/>
    <x v="5"/>
    <d v="2018-10-03T08:49:39"/>
    <x v="190"/>
    <x v="20"/>
    <x v="1"/>
    <x v="3"/>
    <x v="6"/>
    <n v="2018"/>
    <x v="1"/>
    <n v="95"/>
    <x v="5"/>
    <x v="1"/>
    <x v="0"/>
    <x v="4"/>
    <s v="Camioneta"/>
    <x v="1"/>
    <s v="Jacob Soriano"/>
  </r>
  <r>
    <s v="Yamaha II765J"/>
    <d v="1899-12-30T00:06:33"/>
    <d v="1899-12-30T00:06:03"/>
    <d v="1899-12-30T00:00:30"/>
    <n v="2.97"/>
    <n v="61"/>
    <n v="27.17"/>
    <s v="Guayaquil Daule, Guayaquil"/>
    <x v="47"/>
    <d v="2018-10-03T11:27:35"/>
    <x v="191"/>
    <x v="20"/>
    <x v="1"/>
    <x v="3"/>
    <x v="6"/>
    <n v="2018"/>
    <x v="1"/>
    <n v="95"/>
    <x v="48"/>
    <x v="1"/>
    <x v="0"/>
    <x v="20"/>
    <s v="Motocicleta"/>
    <x v="4"/>
    <s v="Byron "/>
  </r>
  <r>
    <s v="Yamaha II765J"/>
    <d v="1899-12-30T00:10:04"/>
    <d v="1899-12-30T00:09:34"/>
    <d v="1899-12-30T00:00:30"/>
    <n v="3.89"/>
    <n v="51"/>
    <n v="23.2"/>
    <s v="Vía Perimetral, Guayaquil"/>
    <x v="24"/>
    <d v="2018-10-03T12:16:38"/>
    <x v="192"/>
    <x v="20"/>
    <x v="1"/>
    <x v="3"/>
    <x v="6"/>
    <n v="2018"/>
    <x v="1"/>
    <n v="95"/>
    <x v="25"/>
    <x v="0"/>
    <x v="0"/>
    <x v="20"/>
    <s v="Motocicleta"/>
    <x v="4"/>
    <s v="Byron "/>
  </r>
  <r>
    <s v="Honda HW228P"/>
    <d v="1899-12-30T00:00:30"/>
    <d v="1899-12-30T00:00:00"/>
    <d v="1899-12-30T00:00:30"/>
    <n v="0"/>
    <n v="0"/>
    <n v="0"/>
    <s v="Calle De Los Cipreses 2-158, Quito"/>
    <x v="4"/>
    <d v="2018-10-03T13:57:16"/>
    <x v="193"/>
    <x v="20"/>
    <x v="1"/>
    <x v="3"/>
    <x v="6"/>
    <n v="2018"/>
    <x v="0"/>
    <n v="95"/>
    <x v="4"/>
    <x v="1"/>
    <x v="0"/>
    <x v="3"/>
    <s v="Motocicleta"/>
    <x v="0"/>
    <s v="Quito"/>
  </r>
  <r>
    <s v="Yamaha II765J"/>
    <d v="1899-12-30T00:03:21"/>
    <d v="1899-12-30T00:02:51"/>
    <d v="1899-12-30T00:00:30"/>
    <n v="0.69"/>
    <n v="42"/>
    <n v="12.37"/>
    <s v="Avenida Agustín Freire Icaza, Guayaquil"/>
    <x v="191"/>
    <d v="2018-10-03T14:05:55"/>
    <x v="194"/>
    <x v="20"/>
    <x v="1"/>
    <x v="3"/>
    <x v="6"/>
    <n v="2018"/>
    <x v="1"/>
    <n v="95"/>
    <x v="192"/>
    <x v="0"/>
    <x v="0"/>
    <x v="20"/>
    <s v="Motocicleta"/>
    <x v="4"/>
    <s v="Byron "/>
  </r>
  <r>
    <s v="Yamaha II765J"/>
    <d v="1899-12-30T00:05:33"/>
    <d v="1899-12-30T00:05:03"/>
    <d v="1899-12-30T00:00:30"/>
    <n v="1.43"/>
    <n v="42"/>
    <n v="15.46"/>
    <s v="Calle 66, Guayaquil"/>
    <x v="8"/>
    <d v="2018-10-03T14:13:12"/>
    <x v="195"/>
    <x v="20"/>
    <x v="1"/>
    <x v="3"/>
    <x v="6"/>
    <n v="2018"/>
    <x v="1"/>
    <n v="95"/>
    <x v="9"/>
    <x v="0"/>
    <x v="0"/>
    <x v="20"/>
    <s v="Motocicleta"/>
    <x v="4"/>
    <s v="Byron "/>
  </r>
  <r>
    <s v="NLR-IBC3570"/>
    <d v="1899-12-30T01:31:14"/>
    <d v="1899-12-30T01:06:15"/>
    <d v="1899-12-30T00:00:30"/>
    <n v="48.42"/>
    <n v="88"/>
    <n v="31.84"/>
    <s v="Avenida 40 No, Guayaquil"/>
    <x v="192"/>
    <d v="2018-10-03T18:22:48"/>
    <x v="196"/>
    <x v="20"/>
    <x v="1"/>
    <x v="3"/>
    <x v="6"/>
    <n v="2018"/>
    <x v="1"/>
    <n v="95"/>
    <x v="193"/>
    <x v="1"/>
    <x v="0"/>
    <x v="9"/>
    <s v="Camion"/>
    <x v="2"/>
    <s v="Cristobal Murillo"/>
  </r>
  <r>
    <s v="Honda HW228P"/>
    <d v="1899-12-30T00:43:01"/>
    <d v="1899-12-30T00:42:30"/>
    <d v="1899-12-30T00:00:31"/>
    <n v="38.950000000000003"/>
    <n v="83"/>
    <n v="54.32"/>
    <s v="Calle Guayanay Ñan 2-248, Quito"/>
    <x v="193"/>
    <d v="2018-10-03T10:04:53"/>
    <x v="197"/>
    <x v="20"/>
    <x v="1"/>
    <x v="3"/>
    <x v="6"/>
    <n v="2018"/>
    <x v="0"/>
    <n v="95"/>
    <x v="194"/>
    <x v="0"/>
    <x v="0"/>
    <x v="3"/>
    <s v="Motocicleta"/>
    <x v="0"/>
    <s v="Quito"/>
  </r>
  <r>
    <s v="Dmax-GSF6029"/>
    <d v="1899-12-30T00:00:34"/>
    <d v="1899-12-30T00:00:00"/>
    <d v="1899-12-30T00:00:34"/>
    <n v="0"/>
    <n v="0"/>
    <n v="0"/>
    <s v="Marcelino Mariduena"/>
    <x v="190"/>
    <d v="2018-10-03T21:11:59"/>
    <x v="198"/>
    <x v="20"/>
    <x v="1"/>
    <x v="3"/>
    <x v="6"/>
    <n v="2018"/>
    <x v="1"/>
    <n v="95"/>
    <x v="191"/>
    <x v="1"/>
    <x v="0"/>
    <x v="4"/>
    <s v="Camioneta"/>
    <x v="1"/>
    <s v="Jacob Soriano"/>
  </r>
  <r>
    <s v="Yamaha II765J"/>
    <d v="1899-12-30T00:26:33"/>
    <d v="1899-12-30T00:25:58"/>
    <d v="1899-12-30T00:00:35"/>
    <n v="20.87"/>
    <n v="62"/>
    <n v="47.17"/>
    <s v="Avenida 40 No, Guayaquil"/>
    <x v="90"/>
    <d v="2018-10-03T15:43:07"/>
    <x v="199"/>
    <x v="20"/>
    <x v="1"/>
    <x v="3"/>
    <x v="6"/>
    <n v="2018"/>
    <x v="1"/>
    <n v="95"/>
    <x v="91"/>
    <x v="1"/>
    <x v="0"/>
    <x v="20"/>
    <s v="Motocicleta"/>
    <x v="4"/>
    <s v="Byron "/>
  </r>
  <r>
    <s v="Dmax-GSI9191"/>
    <d v="1899-12-30T00:05:37"/>
    <d v="1899-12-30T00:04:58"/>
    <d v="1899-12-30T00:00:39"/>
    <n v="1.19"/>
    <n v="27"/>
    <n v="12.76"/>
    <s v="E25, Camilo Ponce Enríquez"/>
    <x v="11"/>
    <d v="2018-10-03T20:11:05"/>
    <x v="200"/>
    <x v="20"/>
    <x v="1"/>
    <x v="3"/>
    <x v="6"/>
    <n v="2018"/>
    <x v="1"/>
    <n v="95"/>
    <x v="12"/>
    <x v="1"/>
    <x v="0"/>
    <x v="17"/>
    <s v="Camioneta"/>
    <x v="1"/>
    <s v="Patricio Olaya"/>
  </r>
  <r>
    <s v="Frontier-HCN0517"/>
    <d v="1899-12-30T00:16:23"/>
    <d v="1899-12-30T00:15:38"/>
    <d v="1899-12-30T00:00:45"/>
    <n v="12.05"/>
    <n v="88"/>
    <n v="44.13"/>
    <s v="Tenguel"/>
    <x v="11"/>
    <d v="2018-10-03T08:08:36"/>
    <x v="201"/>
    <x v="20"/>
    <x v="1"/>
    <x v="3"/>
    <x v="6"/>
    <n v="2018"/>
    <x v="1"/>
    <n v="95"/>
    <x v="12"/>
    <x v="0"/>
    <x v="0"/>
    <x v="21"/>
    <s v="Camioneta"/>
    <x v="1"/>
    <s v="Marcelo Murillo"/>
  </r>
  <r>
    <s v="Plataforma-PCA4311"/>
    <d v="1899-12-30T00:00:56"/>
    <d v="1899-12-30T00:00:00"/>
    <d v="1899-12-30T00:00:56"/>
    <n v="0.01"/>
    <n v="0"/>
    <n v="0.47"/>
    <s v="Avenida 40 No, Guayaquil"/>
    <x v="5"/>
    <d v="2018-10-03T17:43:16"/>
    <x v="202"/>
    <x v="20"/>
    <x v="1"/>
    <x v="3"/>
    <x v="6"/>
    <n v="2018"/>
    <x v="1"/>
    <n v="95"/>
    <x v="5"/>
    <x v="1"/>
    <x v="0"/>
    <x v="12"/>
    <s v="Plataforma"/>
    <x v="2"/>
    <s v="Cristobal Murillo"/>
  </r>
  <r>
    <s v="Dmax-GSF6046"/>
    <d v="1899-12-30T00:02:58"/>
    <d v="1899-12-30T00:02:00"/>
    <d v="1899-12-30T00:00:58"/>
    <n v="0.38"/>
    <n v="18"/>
    <n v="7.76"/>
    <s v="E45, Los Encuentros"/>
    <x v="180"/>
    <d v="2018-10-03T14:43:41"/>
    <x v="203"/>
    <x v="20"/>
    <x v="1"/>
    <x v="3"/>
    <x v="6"/>
    <n v="2018"/>
    <x v="1"/>
    <n v="95"/>
    <x v="181"/>
    <x v="1"/>
    <x v="0"/>
    <x v="5"/>
    <s v="Camioneta"/>
    <x v="1"/>
    <s v="Kevin Perez"/>
  </r>
  <r>
    <s v="Dmax-GSF6046"/>
    <d v="1899-12-30T02:15:24"/>
    <d v="1899-12-30T02:14:26"/>
    <d v="1899-12-30T00:00:58"/>
    <n v="39.880000000000003"/>
    <n v="48"/>
    <n v="17.670000000000002"/>
    <s v="E45, Los Encuentros"/>
    <x v="13"/>
    <d v="2018-10-03T14:54:40"/>
    <x v="204"/>
    <x v="20"/>
    <x v="1"/>
    <x v="3"/>
    <x v="6"/>
    <n v="2018"/>
    <x v="1"/>
    <n v="95"/>
    <x v="14"/>
    <x v="0"/>
    <x v="0"/>
    <x v="5"/>
    <s v="Camioneta"/>
    <x v="1"/>
    <s v="Kevin Perez"/>
  </r>
  <r>
    <s v="NLR-IBC3570"/>
    <d v="1899-12-30T00:03:23"/>
    <d v="1899-12-30T00:02:23"/>
    <d v="1899-12-30T00:01:00"/>
    <n v="0.22"/>
    <n v="12"/>
    <n v="3.97"/>
    <s v="Avenida 40 No, Guayaquil"/>
    <x v="5"/>
    <d v="2018-10-03T15:38:35"/>
    <x v="205"/>
    <x v="20"/>
    <x v="1"/>
    <x v="3"/>
    <x v="6"/>
    <n v="2018"/>
    <x v="1"/>
    <n v="95"/>
    <x v="5"/>
    <x v="1"/>
    <x v="0"/>
    <x v="9"/>
    <s v="Camion"/>
    <x v="2"/>
    <s v="Cristobal Murillo"/>
  </r>
  <r>
    <s v="Dmax-GSG9568"/>
    <d v="1899-12-30T00:11:34"/>
    <d v="1899-12-30T00:10:32"/>
    <d v="1899-12-30T00:01:02"/>
    <n v="3.16"/>
    <n v="37"/>
    <n v="16.399999999999999"/>
    <s v="Avenida Juan Tanca Marengo, Guayaquil"/>
    <x v="56"/>
    <d v="2018-10-03T13:08:33"/>
    <x v="206"/>
    <x v="20"/>
    <x v="1"/>
    <x v="3"/>
    <x v="6"/>
    <n v="2018"/>
    <x v="1"/>
    <n v="95"/>
    <x v="57"/>
    <x v="1"/>
    <x v="0"/>
    <x v="16"/>
    <s v="Camioneta"/>
    <x v="4"/>
    <s v="Alejandro Adrian"/>
  </r>
  <r>
    <s v="Dmax-GSG9568"/>
    <d v="1899-12-30T00:17:24"/>
    <d v="1899-12-30T00:16:14"/>
    <d v="1899-12-30T00:01:10"/>
    <n v="5.56"/>
    <n v="59"/>
    <n v="19.170000000000002"/>
    <s v="Benjamin Carrión, Guayaquil"/>
    <x v="169"/>
    <d v="2018-10-03T21:05:45"/>
    <x v="207"/>
    <x v="20"/>
    <x v="1"/>
    <x v="3"/>
    <x v="6"/>
    <n v="2018"/>
    <x v="1"/>
    <n v="95"/>
    <x v="170"/>
    <x v="0"/>
    <x v="0"/>
    <x v="16"/>
    <s v="Camioneta"/>
    <x v="4"/>
    <s v="Alejandro Adrian"/>
  </r>
  <r>
    <s v="Yamaha II765J"/>
    <d v="1899-12-30T00:09:36"/>
    <d v="1899-12-30T00:08:13"/>
    <d v="1899-12-30T00:01:23"/>
    <n v="2.76"/>
    <n v="48"/>
    <n v="17.28"/>
    <s v="Camilo Ponce Enriquez, Guayaquil"/>
    <x v="35"/>
    <d v="2018-10-03T12:38:37"/>
    <x v="208"/>
    <x v="20"/>
    <x v="1"/>
    <x v="3"/>
    <x v="6"/>
    <n v="2018"/>
    <x v="1"/>
    <n v="95"/>
    <x v="36"/>
    <x v="0"/>
    <x v="0"/>
    <x v="20"/>
    <s v="Motocicleta"/>
    <x v="4"/>
    <s v="Byron "/>
  </r>
  <r>
    <s v="Yamaha II765J"/>
    <d v="1899-12-30T00:19:19"/>
    <d v="1899-12-30T00:17:51"/>
    <d v="1899-12-30T00:01:28"/>
    <n v="9.56"/>
    <n v="64"/>
    <n v="29.71"/>
    <s v="Avenida Juan Tanca Marengo, Guayaquil"/>
    <x v="23"/>
    <d v="2018-10-03T14:24:12"/>
    <x v="209"/>
    <x v="20"/>
    <x v="1"/>
    <x v="3"/>
    <x v="6"/>
    <n v="2018"/>
    <x v="1"/>
    <n v="95"/>
    <x v="24"/>
    <x v="1"/>
    <x v="0"/>
    <x v="20"/>
    <s v="Motocicleta"/>
    <x v="4"/>
    <s v="Byron "/>
  </r>
  <r>
    <s v="Dmax-PCI6941"/>
    <d v="1899-12-30T00:04:53"/>
    <d v="1899-12-30T00:03:23"/>
    <d v="1899-12-30T00:01:30"/>
    <n v="0.2"/>
    <n v="11"/>
    <n v="2.4700000000000002"/>
    <s v="Avenida 40 No, Guayaquil"/>
    <x v="5"/>
    <d v="2018-10-03T13:21:59"/>
    <x v="210"/>
    <x v="20"/>
    <x v="1"/>
    <x v="3"/>
    <x v="6"/>
    <n v="2018"/>
    <x v="1"/>
    <n v="95"/>
    <x v="5"/>
    <x v="1"/>
    <x v="0"/>
    <x v="13"/>
    <s v="Camioneta"/>
    <x v="1"/>
    <s v="Michael Resabala"/>
  </r>
  <r>
    <s v="Dmax-GSG9568"/>
    <d v="1899-12-30T00:07:12"/>
    <d v="1899-12-30T00:05:30"/>
    <d v="1899-12-30T00:01:42"/>
    <n v="2.4700000000000002"/>
    <n v="57"/>
    <n v="20.54"/>
    <s v="Avenida Juan Tanca Marengo, Guayaquil"/>
    <x v="56"/>
    <d v="2018-10-03T20:43:19"/>
    <x v="211"/>
    <x v="20"/>
    <x v="1"/>
    <x v="3"/>
    <x v="6"/>
    <n v="2018"/>
    <x v="1"/>
    <n v="95"/>
    <x v="57"/>
    <x v="1"/>
    <x v="0"/>
    <x v="16"/>
    <s v="Camioneta"/>
    <x v="4"/>
    <s v="Alejandro Adrian"/>
  </r>
  <r>
    <s v="Plataforma-PCA4311"/>
    <d v="1899-12-30T01:03:31"/>
    <d v="1899-12-30T01:01:46"/>
    <d v="1899-12-30T00:01:45"/>
    <n v="43.96"/>
    <n v="64"/>
    <n v="41.52"/>
    <s v="Leon Febres Cordero 2-924, Eloy Alfaro"/>
    <x v="5"/>
    <d v="2018-10-03T12:24:20"/>
    <x v="212"/>
    <x v="20"/>
    <x v="1"/>
    <x v="3"/>
    <x v="6"/>
    <n v="2018"/>
    <x v="1"/>
    <n v="95"/>
    <x v="7"/>
    <x v="0"/>
    <x v="0"/>
    <x v="12"/>
    <s v="Plataforma"/>
    <x v="2"/>
    <s v="Cristobal Murillo"/>
  </r>
  <r>
    <s v="Yamaha II765J"/>
    <d v="1899-12-30T00:10:24"/>
    <d v="1899-12-30T00:08:31"/>
    <d v="1899-12-30T00:01:53"/>
    <n v="2.67"/>
    <n v="48"/>
    <n v="15.41"/>
    <s v="Camilo Ponce Enriquez, Guayaquil"/>
    <x v="5"/>
    <d v="2018-10-03T15:30:06"/>
    <x v="213"/>
    <x v="20"/>
    <x v="1"/>
    <x v="3"/>
    <x v="6"/>
    <n v="2018"/>
    <x v="1"/>
    <n v="95"/>
    <x v="7"/>
    <x v="0"/>
    <x v="0"/>
    <x v="20"/>
    <s v="Motocicleta"/>
    <x v="4"/>
    <s v="Byron "/>
  </r>
  <r>
    <s v="Dmax-GSG9568"/>
    <d v="1899-12-30T00:08:56"/>
    <d v="1899-12-30T00:07:02"/>
    <d v="1899-12-30T00:01:54"/>
    <n v="2.5299999999999998"/>
    <n v="64"/>
    <n v="17"/>
    <s v="Benjamin Carrión, Guayaquil"/>
    <x v="8"/>
    <d v="2018-10-03T13:56:26"/>
    <x v="214"/>
    <x v="20"/>
    <x v="1"/>
    <x v="3"/>
    <x v="6"/>
    <n v="2018"/>
    <x v="1"/>
    <n v="95"/>
    <x v="9"/>
    <x v="0"/>
    <x v="0"/>
    <x v="16"/>
    <s v="Camioneta"/>
    <x v="4"/>
    <s v="Alejandro Adrian"/>
  </r>
  <r>
    <s v="Dmax-PCI6941"/>
    <d v="1899-12-30T00:01:55"/>
    <d v="1899-12-30T00:00:00"/>
    <d v="1899-12-30T00:01:55"/>
    <n v="0.01"/>
    <n v="0"/>
    <n v="0.16"/>
    <s v="Avenida 40 No, Guayaquil"/>
    <x v="5"/>
    <d v="2018-10-03T08:10:31"/>
    <x v="215"/>
    <x v="20"/>
    <x v="1"/>
    <x v="3"/>
    <x v="6"/>
    <n v="2018"/>
    <x v="1"/>
    <n v="95"/>
    <x v="5"/>
    <x v="1"/>
    <x v="0"/>
    <x v="13"/>
    <s v="Camioneta"/>
    <x v="1"/>
    <s v="Michael Resabala"/>
  </r>
  <r>
    <s v="Honda HW228P"/>
    <d v="1899-12-30T00:28:32"/>
    <d v="1899-12-30T00:24:31"/>
    <d v="1899-12-30T00:02:01"/>
    <n v="11.6"/>
    <n v="68"/>
    <n v="24.4"/>
    <s v="Calle De Los Cipreses 2-158, Quito"/>
    <x v="194"/>
    <d v="2018-10-03T08:44:35"/>
    <x v="216"/>
    <x v="20"/>
    <x v="1"/>
    <x v="3"/>
    <x v="6"/>
    <n v="2018"/>
    <x v="0"/>
    <n v="95"/>
    <x v="195"/>
    <x v="0"/>
    <x v="0"/>
    <x v="3"/>
    <s v="Motocicleta"/>
    <x v="0"/>
    <s v="Quito"/>
  </r>
  <r>
    <s v="Honda HW228P"/>
    <d v="1899-12-30T00:28:06"/>
    <d v="1899-12-30T00:25:55"/>
    <d v="1899-12-30T00:02:11"/>
    <n v="14.87"/>
    <n v="72"/>
    <n v="31.76"/>
    <s v="Avenida 12 De Octubre 2-118, Quito"/>
    <x v="195"/>
    <d v="2018-10-03T09:28:17"/>
    <x v="217"/>
    <x v="20"/>
    <x v="1"/>
    <x v="3"/>
    <x v="6"/>
    <n v="2018"/>
    <x v="0"/>
    <n v="95"/>
    <x v="196"/>
    <x v="0"/>
    <x v="0"/>
    <x v="3"/>
    <s v="Motocicleta"/>
    <x v="0"/>
    <s v="Quito"/>
  </r>
  <r>
    <s v="Aveo-PCZ3313"/>
    <d v="1899-12-30T00:10:00"/>
    <d v="1899-12-30T00:07:32"/>
    <d v="1899-12-30T00:02:28"/>
    <n v="3.47"/>
    <n v="53"/>
    <n v="20.85"/>
    <s v="Jaime Roldos Aguilera, Guayaquil"/>
    <x v="196"/>
    <d v="2018-10-03T08:56:30"/>
    <x v="218"/>
    <x v="20"/>
    <x v="1"/>
    <x v="3"/>
    <x v="6"/>
    <n v="2018"/>
    <x v="0"/>
    <n v="95"/>
    <x v="197"/>
    <x v="0"/>
    <x v="0"/>
    <x v="15"/>
    <s v="Automovil"/>
    <x v="3"/>
    <s v="Fernando Maldonado"/>
  </r>
  <r>
    <s v="Dmax-PCW6826"/>
    <d v="1899-12-30T01:22:46"/>
    <d v="1899-12-30T01:20:18"/>
    <d v="1899-12-30T00:02:28"/>
    <n v="73.849999999999994"/>
    <n v="85"/>
    <n v="53.53"/>
    <s v="E25, Alfredo Baquerizo Moreno"/>
    <x v="5"/>
    <d v="2018-10-03T16:35:21"/>
    <x v="219"/>
    <x v="20"/>
    <x v="1"/>
    <x v="3"/>
    <x v="6"/>
    <n v="2018"/>
    <x v="1"/>
    <n v="95"/>
    <x v="7"/>
    <x v="0"/>
    <x v="0"/>
    <x v="8"/>
    <s v="Camioneta"/>
    <x v="1"/>
    <s v="Danny Salazar"/>
  </r>
  <r>
    <s v="Yamaha II765J"/>
    <d v="1899-12-30T01:00:51"/>
    <d v="1899-12-30T00:58:21"/>
    <d v="1899-12-30T00:02:30"/>
    <n v="10.27"/>
    <n v="62"/>
    <n v="10.130000000000001"/>
    <s v="-----"/>
    <x v="5"/>
    <d v="2018-10-03T09:02:49"/>
    <x v="220"/>
    <x v="20"/>
    <x v="1"/>
    <x v="3"/>
    <x v="6"/>
    <n v="2018"/>
    <x v="1"/>
    <n v="95"/>
    <x v="7"/>
    <x v="0"/>
    <x v="0"/>
    <x v="20"/>
    <s v="Motocicleta"/>
    <x v="4"/>
    <s v="Byron "/>
  </r>
  <r>
    <s v="NLR-IBC3571"/>
    <d v="1899-12-30T00:02:58"/>
    <d v="1899-12-30T00:00:28"/>
    <d v="1899-12-30T00:02:30"/>
    <n v="0.06"/>
    <n v="14"/>
    <n v="1.24"/>
    <s v="Avenida 40 No, Guayaquil"/>
    <x v="5"/>
    <d v="2018-10-03T23:56:43"/>
    <x v="221"/>
    <x v="20"/>
    <x v="1"/>
    <x v="3"/>
    <x v="6"/>
    <n v="2018"/>
    <x v="1"/>
    <n v="95"/>
    <x v="5"/>
    <x v="1"/>
    <x v="0"/>
    <x v="10"/>
    <s v="Camion"/>
    <x v="2"/>
    <s v="Cristobal Murillo"/>
  </r>
  <r>
    <s v="Aveo-PCZ3313"/>
    <d v="1899-12-30T00:11:59"/>
    <d v="1899-12-30T00:09:27"/>
    <d v="1899-12-30T00:02:32"/>
    <n v="6.01"/>
    <n v="66"/>
    <n v="30.11"/>
    <s v="Padre Solano, Guayaquil"/>
    <x v="8"/>
    <d v="2018-10-03T10:23:11"/>
    <x v="222"/>
    <x v="20"/>
    <x v="1"/>
    <x v="3"/>
    <x v="6"/>
    <n v="2018"/>
    <x v="0"/>
    <n v="95"/>
    <x v="9"/>
    <x v="0"/>
    <x v="0"/>
    <x v="15"/>
    <s v="Automovil"/>
    <x v="3"/>
    <s v="Fernando Maldonado"/>
  </r>
  <r>
    <s v="Dmax-PCI6941"/>
    <d v="1899-12-30T00:05:54"/>
    <d v="1899-12-30T00:03:18"/>
    <d v="1899-12-30T00:02:36"/>
    <n v="0.12"/>
    <n v="14"/>
    <n v="1.22"/>
    <s v="Avenida 40 No, Guayaquil"/>
    <x v="5"/>
    <d v="2018-10-03T13:27:43"/>
    <x v="223"/>
    <x v="20"/>
    <x v="1"/>
    <x v="3"/>
    <x v="6"/>
    <n v="2018"/>
    <x v="1"/>
    <n v="95"/>
    <x v="5"/>
    <x v="1"/>
    <x v="0"/>
    <x v="13"/>
    <s v="Camioneta"/>
    <x v="1"/>
    <s v="Michael Resabala"/>
  </r>
  <r>
    <s v="Dmax-PCW1831"/>
    <d v="1899-12-30T00:02:45"/>
    <d v="1899-12-30T00:00:00"/>
    <d v="1899-12-30T00:02:45"/>
    <n v="0"/>
    <n v="0"/>
    <n v="0"/>
    <s v="Avenida 40 No, Guayaquil"/>
    <x v="5"/>
    <d v="2018-10-03T08:59:37"/>
    <x v="224"/>
    <x v="20"/>
    <x v="1"/>
    <x v="3"/>
    <x v="6"/>
    <n v="2018"/>
    <x v="1"/>
    <n v="95"/>
    <x v="5"/>
    <x v="1"/>
    <x v="0"/>
    <x v="7"/>
    <s v="Camioneta"/>
    <x v="1"/>
    <s v="Jose Luis vargas"/>
  </r>
  <r>
    <s v="Dmax-PCI6941"/>
    <d v="1899-12-30T00:05:51"/>
    <d v="1899-12-30T00:02:51"/>
    <d v="1899-12-30T00:03:00"/>
    <n v="0.76"/>
    <n v="44"/>
    <n v="7.78"/>
    <s v="Avenida 40 No, Guayaquil"/>
    <x v="5"/>
    <d v="2018-10-03T14:25:20"/>
    <x v="225"/>
    <x v="20"/>
    <x v="1"/>
    <x v="3"/>
    <x v="6"/>
    <n v="2018"/>
    <x v="1"/>
    <n v="95"/>
    <x v="5"/>
    <x v="1"/>
    <x v="0"/>
    <x v="13"/>
    <s v="Camioneta"/>
    <x v="1"/>
    <s v="Michael Resabala"/>
  </r>
  <r>
    <s v="Dmax-PCW1831"/>
    <d v="1899-12-30T00:13:32"/>
    <d v="1899-12-30T00:10:28"/>
    <d v="1899-12-30T00:03:04"/>
    <n v="6.28"/>
    <n v="70"/>
    <n v="27.82"/>
    <s v="Guayaquil Daule, Guayaquil"/>
    <x v="5"/>
    <d v="2018-10-03T12:40:24"/>
    <x v="226"/>
    <x v="20"/>
    <x v="1"/>
    <x v="3"/>
    <x v="6"/>
    <n v="2018"/>
    <x v="1"/>
    <n v="95"/>
    <x v="7"/>
    <x v="0"/>
    <x v="0"/>
    <x v="7"/>
    <s v="Camioneta"/>
    <x v="1"/>
    <s v="Jose Luis vargas"/>
  </r>
  <r>
    <s v="NLR-IBC3570"/>
    <d v="1899-12-30T00:06:19"/>
    <d v="1899-12-30T00:03:11"/>
    <d v="1899-12-30T00:03:08"/>
    <n v="0.4"/>
    <n v="18"/>
    <n v="3.77"/>
    <s v="Avenida 40 No, Guayaquil"/>
    <x v="5"/>
    <d v="2018-10-03T13:17:32"/>
    <x v="227"/>
    <x v="20"/>
    <x v="1"/>
    <x v="3"/>
    <x v="6"/>
    <n v="2018"/>
    <x v="1"/>
    <n v="95"/>
    <x v="5"/>
    <x v="1"/>
    <x v="0"/>
    <x v="9"/>
    <s v="Camion"/>
    <x v="2"/>
    <s v="Cristobal Murillo"/>
  </r>
  <r>
    <s v="Dmax-PCI6941"/>
    <d v="1899-12-30T00:17:28"/>
    <d v="1899-12-30T00:14:00"/>
    <d v="1899-12-30T00:03:28"/>
    <n v="6.69"/>
    <n v="66"/>
    <n v="22.99"/>
    <s v="Guayaquil Daule, Guayaquil"/>
    <x v="5"/>
    <d v="2018-10-03T12:09:28"/>
    <x v="228"/>
    <x v="20"/>
    <x v="1"/>
    <x v="3"/>
    <x v="6"/>
    <n v="2018"/>
    <x v="1"/>
    <n v="95"/>
    <x v="7"/>
    <x v="0"/>
    <x v="0"/>
    <x v="13"/>
    <s v="Camioneta"/>
    <x v="1"/>
    <s v="Michael Resabala"/>
  </r>
  <r>
    <s v="Aveo-PCZ3313"/>
    <d v="1899-12-30T00:21:02"/>
    <d v="1899-12-30T00:17:30"/>
    <d v="1899-12-30T00:03:32"/>
    <n v="6.97"/>
    <n v="77"/>
    <n v="19.89"/>
    <s v="Avenida Juan Tanca Marengo, Guayaquil"/>
    <x v="24"/>
    <d v="2018-10-03T13:25:17"/>
    <x v="229"/>
    <x v="20"/>
    <x v="1"/>
    <x v="3"/>
    <x v="6"/>
    <n v="2018"/>
    <x v="0"/>
    <n v="95"/>
    <x v="25"/>
    <x v="1"/>
    <x v="0"/>
    <x v="15"/>
    <s v="Automovil"/>
    <x v="3"/>
    <s v="Fernando Maldonado"/>
  </r>
  <r>
    <s v="NLR-IBC3570"/>
    <d v="1899-12-30T00:07:10"/>
    <d v="1899-12-30T00:03:20"/>
    <d v="1899-12-30T00:03:50"/>
    <n v="1.91"/>
    <n v="59"/>
    <n v="16"/>
    <s v="Avenida Agustín Freire Icaza, Guayaquil"/>
    <x v="8"/>
    <d v="2018-10-03T16:33:40"/>
    <x v="230"/>
    <x v="20"/>
    <x v="1"/>
    <x v="3"/>
    <x v="6"/>
    <n v="2018"/>
    <x v="1"/>
    <n v="95"/>
    <x v="9"/>
    <x v="0"/>
    <x v="0"/>
    <x v="9"/>
    <s v="Camion"/>
    <x v="2"/>
    <s v="Cristobal Murillo"/>
  </r>
  <r>
    <s v="Dmax-GSG9568"/>
    <d v="1899-12-30T00:10:54"/>
    <d v="1899-12-30T00:07:02"/>
    <d v="1899-12-30T00:03:52"/>
    <n v="3.01"/>
    <n v="61"/>
    <n v="16.59"/>
    <s v="Avenida Francisco De Orellana, Guayaquil"/>
    <x v="8"/>
    <d v="2018-10-03T22:27:05"/>
    <x v="231"/>
    <x v="20"/>
    <x v="1"/>
    <x v="3"/>
    <x v="6"/>
    <n v="2018"/>
    <x v="1"/>
    <n v="95"/>
    <x v="9"/>
    <x v="0"/>
    <x v="0"/>
    <x v="16"/>
    <s v="Camioneta"/>
    <x v="4"/>
    <s v="Alejandro Adrian"/>
  </r>
  <r>
    <s v="Dmax-PCW6826"/>
    <d v="1899-12-30T00:20:05"/>
    <d v="1899-12-30T00:15:58"/>
    <d v="1899-12-30T00:04:07"/>
    <n v="8.9"/>
    <n v="70"/>
    <n v="26.6"/>
    <s v="Enrique Ponce Luque 1-109, Babahoyo"/>
    <x v="197"/>
    <d v="2018-10-03T15:51:46"/>
    <x v="232"/>
    <x v="20"/>
    <x v="1"/>
    <x v="3"/>
    <x v="6"/>
    <n v="2018"/>
    <x v="1"/>
    <n v="95"/>
    <x v="198"/>
    <x v="0"/>
    <x v="0"/>
    <x v="8"/>
    <s v="Camioneta"/>
    <x v="1"/>
    <s v="Danny Salazar"/>
  </r>
  <r>
    <s v="Dmax-PCI6941"/>
    <d v="1899-12-30T00:16:34"/>
    <d v="1899-12-30T00:11:58"/>
    <d v="1899-12-30T00:04:36"/>
    <n v="2.96"/>
    <n v="46"/>
    <n v="10.74"/>
    <s v="Avenida 42 No, Guayaquil"/>
    <x v="5"/>
    <d v="2018-10-03T17:23:18"/>
    <x v="233"/>
    <x v="20"/>
    <x v="1"/>
    <x v="3"/>
    <x v="6"/>
    <n v="2018"/>
    <x v="1"/>
    <n v="95"/>
    <x v="7"/>
    <x v="0"/>
    <x v="0"/>
    <x v="13"/>
    <s v="Camioneta"/>
    <x v="1"/>
    <s v="Michael Resabala"/>
  </r>
  <r>
    <s v="Plataforma-ABE1400"/>
    <d v="1899-12-30T00:35:38"/>
    <d v="1899-12-30T00:30:43"/>
    <d v="1899-12-30T00:04:55"/>
    <n v="22.31"/>
    <n v="74"/>
    <n v="37.56"/>
    <s v="Vía Perimetral, Guayaquil"/>
    <x v="198"/>
    <d v="2018-10-03T09:38:27"/>
    <x v="234"/>
    <x v="20"/>
    <x v="1"/>
    <x v="3"/>
    <x v="6"/>
    <n v="2018"/>
    <x v="1"/>
    <n v="95"/>
    <x v="199"/>
    <x v="0"/>
    <x v="0"/>
    <x v="11"/>
    <s v="Plataforma"/>
    <x v="2"/>
    <s v="Cristobal Murillo"/>
  </r>
  <r>
    <s v="Dmax-PCT8869"/>
    <d v="1899-12-30T00:26:22"/>
    <d v="1899-12-30T00:21:24"/>
    <d v="1899-12-30T00:04:58"/>
    <n v="9.6999999999999993"/>
    <n v="62"/>
    <n v="22.08"/>
    <s v="Calle De Los Cipreses 2-158, Quito"/>
    <x v="4"/>
    <d v="2018-10-03T13:17:35"/>
    <x v="235"/>
    <x v="20"/>
    <x v="1"/>
    <x v="3"/>
    <x v="6"/>
    <n v="2018"/>
    <x v="0"/>
    <n v="95"/>
    <x v="4"/>
    <x v="1"/>
    <x v="0"/>
    <x v="2"/>
    <s v="Camioneta"/>
    <x v="0"/>
    <s v="Norberto Congo"/>
  </r>
  <r>
    <s v="Dmax-PCT8869"/>
    <d v="1899-12-30T00:39:24"/>
    <d v="1899-12-30T00:34:00"/>
    <d v="1899-12-30T00:05:24"/>
    <n v="20.6"/>
    <n v="81"/>
    <n v="31.37"/>
    <s v="E28, San Antonio"/>
    <x v="4"/>
    <d v="2018-10-03T17:58:19"/>
    <x v="236"/>
    <x v="20"/>
    <x v="1"/>
    <x v="3"/>
    <x v="6"/>
    <n v="2018"/>
    <x v="0"/>
    <n v="95"/>
    <x v="4"/>
    <x v="0"/>
    <x v="0"/>
    <x v="2"/>
    <s v="Camioneta"/>
    <x v="0"/>
    <s v="Norberto Congo"/>
  </r>
  <r>
    <s v="Dmax-GSF6029"/>
    <d v="1899-12-30T00:15:35"/>
    <d v="1899-12-30T00:09:57"/>
    <d v="1899-12-30T00:05:38"/>
    <n v="5.74"/>
    <n v="66"/>
    <n v="22.12"/>
    <s v="Vía Perimetral, Guayaquil"/>
    <x v="5"/>
    <d v="2018-10-03T14:21:02"/>
    <x v="237"/>
    <x v="20"/>
    <x v="1"/>
    <x v="3"/>
    <x v="6"/>
    <n v="2018"/>
    <x v="1"/>
    <n v="95"/>
    <x v="7"/>
    <x v="0"/>
    <x v="0"/>
    <x v="4"/>
    <s v="Camioneta"/>
    <x v="1"/>
    <s v="Jacob Soriano"/>
  </r>
  <r>
    <s v="Dmax-PCI6941"/>
    <d v="1899-12-30T00:46:12"/>
    <d v="1899-12-30T00:40:01"/>
    <d v="1899-12-30T00:06:11"/>
    <n v="24.41"/>
    <n v="68"/>
    <n v="31.7"/>
    <s v="Avenida 40 No, Guayaquil"/>
    <x v="47"/>
    <d v="2018-10-03T10:14:21"/>
    <x v="238"/>
    <x v="20"/>
    <x v="1"/>
    <x v="3"/>
    <x v="6"/>
    <n v="2018"/>
    <x v="1"/>
    <n v="95"/>
    <x v="48"/>
    <x v="1"/>
    <x v="0"/>
    <x v="13"/>
    <s v="Camioneta"/>
    <x v="1"/>
    <s v="Michael Resabala"/>
  </r>
  <r>
    <s v="NLR-IBC3571"/>
    <d v="1899-12-30T00:22:11"/>
    <d v="1899-12-30T00:15:54"/>
    <d v="1899-12-30T00:06:17"/>
    <n v="10.07"/>
    <n v="72"/>
    <n v="27.24"/>
    <s v="Avenida Juan Tanca Marengo, Guayaquil"/>
    <x v="5"/>
    <d v="2018-10-03T06:25:58"/>
    <x v="239"/>
    <x v="20"/>
    <x v="1"/>
    <x v="3"/>
    <x v="6"/>
    <n v="2018"/>
    <x v="1"/>
    <n v="95"/>
    <x v="5"/>
    <x v="1"/>
    <x v="0"/>
    <x v="10"/>
    <s v="Camion"/>
    <x v="2"/>
    <s v="Cristobal Murillo"/>
  </r>
  <r>
    <s v="Yamaha II765J"/>
    <d v="1899-12-30T00:35:51"/>
    <d v="1899-12-30T00:29:21"/>
    <d v="1899-12-30T00:06:30"/>
    <n v="18.46"/>
    <n v="70"/>
    <n v="30.9"/>
    <s v="E40, Guayaquil"/>
    <x v="5"/>
    <d v="2018-10-03T16:47:21"/>
    <x v="240"/>
    <x v="20"/>
    <x v="1"/>
    <x v="3"/>
    <x v="6"/>
    <n v="2018"/>
    <x v="1"/>
    <n v="95"/>
    <x v="7"/>
    <x v="0"/>
    <x v="0"/>
    <x v="20"/>
    <s v="Motocicleta"/>
    <x v="4"/>
    <s v="Byron "/>
  </r>
  <r>
    <s v="Plataforma-ABE1400"/>
    <d v="1899-12-30T00:07:17"/>
    <d v="1899-12-30T00:00:00"/>
    <d v="1899-12-30T00:07:17"/>
    <n v="0.02"/>
    <n v="0"/>
    <n v="0.18"/>
    <s v="Avenida 40 No, Guayaquil"/>
    <x v="5"/>
    <d v="2018-10-03T15:55:44"/>
    <x v="241"/>
    <x v="20"/>
    <x v="1"/>
    <x v="3"/>
    <x v="6"/>
    <n v="2018"/>
    <x v="1"/>
    <n v="95"/>
    <x v="5"/>
    <x v="1"/>
    <x v="0"/>
    <x v="11"/>
    <s v="Plataforma"/>
    <x v="2"/>
    <s v="Cristobal Murillo"/>
  </r>
  <r>
    <s v="Dmax-GSF6029"/>
    <d v="1899-12-30T00:44:21"/>
    <d v="1899-12-30T00:36:19"/>
    <d v="1899-12-30T00:08:02"/>
    <n v="22.87"/>
    <n v="85"/>
    <n v="30.94"/>
    <s v="E40, Guayaquil"/>
    <x v="5"/>
    <d v="2018-10-03T18:15:27"/>
    <x v="242"/>
    <x v="20"/>
    <x v="1"/>
    <x v="3"/>
    <x v="6"/>
    <n v="2018"/>
    <x v="1"/>
    <n v="95"/>
    <x v="7"/>
    <x v="0"/>
    <x v="0"/>
    <x v="4"/>
    <s v="Camioneta"/>
    <x v="1"/>
    <s v="Jacob Soriano"/>
  </r>
  <r>
    <s v="NLR-IBC3571"/>
    <d v="1899-12-30T00:11:36"/>
    <d v="1899-12-30T00:02:43"/>
    <d v="1899-12-30T00:08:53"/>
    <n v="0.27"/>
    <n v="18"/>
    <n v="1.39"/>
    <s v="Avenida 40 No, Guayaquil"/>
    <x v="5"/>
    <d v="2018-10-03T15:15:05"/>
    <x v="243"/>
    <x v="20"/>
    <x v="1"/>
    <x v="3"/>
    <x v="6"/>
    <n v="2018"/>
    <x v="1"/>
    <n v="95"/>
    <x v="5"/>
    <x v="1"/>
    <x v="0"/>
    <x v="10"/>
    <s v="Camion"/>
    <x v="2"/>
    <s v="Cristobal Murillo"/>
  </r>
  <r>
    <s v="Honda HW228P"/>
    <d v="1899-12-30T00:11:37"/>
    <d v="1899-12-30T00:02:30"/>
    <d v="1899-12-30T00:09:07"/>
    <n v="0.52"/>
    <n v="20"/>
    <n v="2.69"/>
    <s v="O 3M, Quito"/>
    <x v="199"/>
    <d v="2018-10-03T12:47:30"/>
    <x v="244"/>
    <x v="20"/>
    <x v="1"/>
    <x v="3"/>
    <x v="6"/>
    <n v="2018"/>
    <x v="0"/>
    <n v="95"/>
    <x v="200"/>
    <x v="0"/>
    <x v="0"/>
    <x v="3"/>
    <s v="Motocicleta"/>
    <x v="0"/>
    <s v="Quito"/>
  </r>
  <r>
    <s v="Dmax-PCW1831"/>
    <d v="1899-12-30T00:26:22"/>
    <d v="1899-12-30T00:16:30"/>
    <d v="1899-12-30T00:09:52"/>
    <n v="10.24"/>
    <n v="77"/>
    <n v="23.31"/>
    <s v="Avenida 40 No, Guayaquil"/>
    <x v="47"/>
    <d v="2018-10-03T09:22:24"/>
    <x v="245"/>
    <x v="20"/>
    <x v="1"/>
    <x v="3"/>
    <x v="6"/>
    <n v="2018"/>
    <x v="1"/>
    <n v="95"/>
    <x v="48"/>
    <x v="1"/>
    <x v="0"/>
    <x v="7"/>
    <s v="Camioneta"/>
    <x v="1"/>
    <s v="Jose Luis vargas"/>
  </r>
  <r>
    <s v="NLR-IBC3570"/>
    <d v="1899-12-30T00:12:59"/>
    <d v="1899-12-30T00:02:17"/>
    <d v="1899-12-30T00:10:42"/>
    <n v="0.22"/>
    <n v="9"/>
    <n v="1"/>
    <s v="Avenida 40 No, Guayaquil"/>
    <x v="5"/>
    <d v="2018-10-03T09:11:57"/>
    <x v="246"/>
    <x v="20"/>
    <x v="1"/>
    <x v="3"/>
    <x v="6"/>
    <n v="2018"/>
    <x v="1"/>
    <n v="95"/>
    <x v="5"/>
    <x v="1"/>
    <x v="0"/>
    <x v="9"/>
    <s v="Camion"/>
    <x v="2"/>
    <s v="Cristobal Murillo"/>
  </r>
  <r>
    <s v="NLR-IBC3570"/>
    <d v="1899-12-30T00:20:23"/>
    <d v="1899-12-30T00:09:28"/>
    <d v="1899-12-30T00:10:55"/>
    <n v="7.04"/>
    <n v="70"/>
    <n v="20.73"/>
    <s v="Avenida Juan Tanca Marengo, Guayaquil"/>
    <x v="5"/>
    <d v="2018-10-03T16:41:23"/>
    <x v="247"/>
    <x v="20"/>
    <x v="1"/>
    <x v="3"/>
    <x v="6"/>
    <n v="2018"/>
    <x v="1"/>
    <n v="95"/>
    <x v="5"/>
    <x v="1"/>
    <x v="0"/>
    <x v="9"/>
    <s v="Camion"/>
    <x v="2"/>
    <s v="Cristobal Murillo"/>
  </r>
  <r>
    <s v="Dmax-GSF6029"/>
    <d v="1899-12-30T01:45:10"/>
    <d v="1899-12-30T01:33:15"/>
    <d v="1899-12-30T00:11:55"/>
    <n v="87.8"/>
    <n v="107"/>
    <n v="50.09"/>
    <s v="Calle 2 2-72, Pimocha"/>
    <x v="5"/>
    <d v="2018-10-03T05:45:05"/>
    <x v="248"/>
    <x v="20"/>
    <x v="1"/>
    <x v="3"/>
    <x v="6"/>
    <n v="2018"/>
    <x v="1"/>
    <n v="95"/>
    <x v="7"/>
    <x v="0"/>
    <x v="0"/>
    <x v="4"/>
    <s v="Camioneta"/>
    <x v="1"/>
    <s v="Jacob Soriano"/>
  </r>
  <r>
    <s v="Frontier-HCN0517"/>
    <d v="1899-12-30T00:28:51"/>
    <d v="1899-12-30T00:16:40"/>
    <d v="1899-12-30T00:12:11"/>
    <n v="12.07"/>
    <n v="79"/>
    <n v="25.11"/>
    <s v="E25, Camilo Ponce Enríquez"/>
    <x v="128"/>
    <d v="2018-10-03T20:17:43"/>
    <x v="249"/>
    <x v="20"/>
    <x v="1"/>
    <x v="3"/>
    <x v="6"/>
    <n v="2018"/>
    <x v="1"/>
    <n v="95"/>
    <x v="129"/>
    <x v="0"/>
    <x v="0"/>
    <x v="21"/>
    <s v="Camioneta"/>
    <x v="1"/>
    <s v="Marcelo Murillo"/>
  </r>
  <r>
    <s v="Dmax-GSF6029"/>
    <d v="1899-12-30T02:06:26"/>
    <d v="1899-12-30T01:54:11"/>
    <d v="1899-12-30T00:12:15"/>
    <n v="89.02"/>
    <n v="101"/>
    <n v="42.24"/>
    <s v="Avenida 40 No, Guayaquil"/>
    <x v="190"/>
    <d v="2018-10-03T19:03:46"/>
    <x v="250"/>
    <x v="20"/>
    <x v="1"/>
    <x v="3"/>
    <x v="6"/>
    <n v="2018"/>
    <x v="1"/>
    <n v="95"/>
    <x v="191"/>
    <x v="1"/>
    <x v="0"/>
    <x v="4"/>
    <s v="Camioneta"/>
    <x v="1"/>
    <s v="Jacob Soriano"/>
  </r>
  <r>
    <s v="Dmax-GSF6029"/>
    <d v="1899-12-30T00:22:14"/>
    <d v="1899-12-30T00:09:46"/>
    <d v="1899-12-30T00:12:28"/>
    <n v="3.88"/>
    <n v="62"/>
    <n v="10.46"/>
    <s v="13 Paseo 24B, Guayaquil"/>
    <x v="27"/>
    <d v="2018-10-03T13:54:58"/>
    <x v="251"/>
    <x v="20"/>
    <x v="1"/>
    <x v="3"/>
    <x v="6"/>
    <n v="2018"/>
    <x v="1"/>
    <n v="95"/>
    <x v="28"/>
    <x v="0"/>
    <x v="0"/>
    <x v="4"/>
    <s v="Camioneta"/>
    <x v="1"/>
    <s v="Jacob Soriano"/>
  </r>
  <r>
    <s v="Dmax-GSG9568"/>
    <d v="1899-12-30T00:27:41"/>
    <d v="1899-12-30T00:15:07"/>
    <d v="1899-12-30T00:12:34"/>
    <n v="10.02"/>
    <n v="81"/>
    <n v="21.72"/>
    <s v="Avenida Juan Tanca Marengo, Guayaquil"/>
    <x v="5"/>
    <d v="2018-10-03T23:31:54"/>
    <x v="252"/>
    <x v="20"/>
    <x v="1"/>
    <x v="3"/>
    <x v="6"/>
    <n v="2018"/>
    <x v="1"/>
    <n v="95"/>
    <x v="5"/>
    <x v="1"/>
    <x v="0"/>
    <x v="16"/>
    <s v="Camioneta"/>
    <x v="4"/>
    <s v="Alejandro Adrian"/>
  </r>
  <r>
    <s v="Dmax-GSF6029"/>
    <d v="1899-12-30T00:34:50"/>
    <d v="1899-12-30T00:21:29"/>
    <d v="1899-12-30T00:13:21"/>
    <n v="19.36"/>
    <n v="94"/>
    <n v="33.340000000000003"/>
    <s v="Avenida 40 No, Guayaquil"/>
    <x v="90"/>
    <d v="2018-10-03T17:26:48"/>
    <x v="253"/>
    <x v="20"/>
    <x v="1"/>
    <x v="3"/>
    <x v="6"/>
    <n v="2018"/>
    <x v="1"/>
    <n v="95"/>
    <x v="91"/>
    <x v="1"/>
    <x v="0"/>
    <x v="4"/>
    <s v="Camioneta"/>
    <x v="1"/>
    <s v="Jacob Soriano"/>
  </r>
  <r>
    <s v="Dmax-GSF6029"/>
    <d v="1899-12-30T00:42:40"/>
    <d v="1899-12-30T00:25:15"/>
    <d v="1899-12-30T00:17:25"/>
    <n v="10.199999999999999"/>
    <n v="85"/>
    <n v="14.34"/>
    <s v="Avenida 40 No, Guayaquil"/>
    <x v="5"/>
    <d v="2018-10-03T15:13:30"/>
    <x v="254"/>
    <x v="20"/>
    <x v="1"/>
    <x v="3"/>
    <x v="6"/>
    <n v="2018"/>
    <x v="1"/>
    <n v="95"/>
    <x v="5"/>
    <x v="1"/>
    <x v="0"/>
    <x v="4"/>
    <s v="Camioneta"/>
    <x v="1"/>
    <s v="Jacob Soriano"/>
  </r>
  <r>
    <s v="Dmax-PCW1831"/>
    <d v="1899-12-30T00:20:02"/>
    <d v="1899-12-30T00:01:30"/>
    <d v="1899-12-30T00:18:32"/>
    <n v="0.11"/>
    <n v="5"/>
    <n v="0.34"/>
    <s v="Avenida 40 No, Guayaquil"/>
    <x v="5"/>
    <d v="2018-10-03T08:30:02"/>
    <x v="255"/>
    <x v="20"/>
    <x v="1"/>
    <x v="3"/>
    <x v="6"/>
    <n v="2018"/>
    <x v="1"/>
    <n v="95"/>
    <x v="5"/>
    <x v="1"/>
    <x v="0"/>
    <x v="7"/>
    <s v="Camioneta"/>
    <x v="1"/>
    <s v="Jose Luis vargas"/>
  </r>
  <r>
    <s v="Dmax-GSG9568"/>
    <d v="1899-12-30T00:56:13"/>
    <d v="1899-12-30T00:36:58"/>
    <d v="1899-12-30T00:19:15"/>
    <n v="16.23"/>
    <n v="64"/>
    <n v="17.329999999999998"/>
    <s v="38C No, Guayaquil"/>
    <x v="8"/>
    <d v="2018-10-03T10:31:47"/>
    <x v="256"/>
    <x v="20"/>
    <x v="1"/>
    <x v="3"/>
    <x v="6"/>
    <n v="2018"/>
    <x v="1"/>
    <n v="95"/>
    <x v="9"/>
    <x v="0"/>
    <x v="0"/>
    <x v="16"/>
    <s v="Camioneta"/>
    <x v="4"/>
    <s v="Alejandro Adrian"/>
  </r>
  <r>
    <s v="NLR-IBC3570"/>
    <d v="1899-12-30T00:46:58"/>
    <d v="1899-12-30T00:26:27"/>
    <d v="1899-12-30T00:20:31"/>
    <n v="14"/>
    <n v="75"/>
    <n v="17.88"/>
    <s v="Avenida 40 No, Guayaquil"/>
    <x v="75"/>
    <d v="2018-10-03T15:45:02"/>
    <x v="257"/>
    <x v="20"/>
    <x v="1"/>
    <x v="3"/>
    <x v="6"/>
    <n v="2018"/>
    <x v="1"/>
    <n v="95"/>
    <x v="76"/>
    <x v="1"/>
    <x v="0"/>
    <x v="9"/>
    <s v="Camion"/>
    <x v="2"/>
    <s v="Cristobal Murillo"/>
  </r>
  <r>
    <s v="Dmax-PCI6941"/>
    <d v="1899-12-30T01:06:40"/>
    <d v="1899-12-30T00:44:41"/>
    <d v="1899-12-30T00:21:59"/>
    <n v="17.3"/>
    <n v="55"/>
    <n v="15.57"/>
    <s v="Avenida 40 No, Guayaquil"/>
    <x v="200"/>
    <d v="2018-10-03T14:31:14"/>
    <x v="258"/>
    <x v="20"/>
    <x v="1"/>
    <x v="3"/>
    <x v="6"/>
    <n v="2018"/>
    <x v="1"/>
    <n v="95"/>
    <x v="201"/>
    <x v="1"/>
    <x v="0"/>
    <x v="13"/>
    <s v="Camioneta"/>
    <x v="1"/>
    <s v="Michael Resabala"/>
  </r>
  <r>
    <s v="Dmax-PCI6941"/>
    <d v="1899-12-30T01:25:38"/>
    <d v="1899-12-30T01:03:29"/>
    <d v="1899-12-30T00:22:09"/>
    <n v="45.04"/>
    <n v="100"/>
    <n v="31.56"/>
    <s v="Avenida 40 No, Guayaquil"/>
    <x v="5"/>
    <d v="2018-10-03T06:44:17"/>
    <x v="259"/>
    <x v="20"/>
    <x v="1"/>
    <x v="3"/>
    <x v="6"/>
    <n v="2018"/>
    <x v="1"/>
    <n v="95"/>
    <x v="5"/>
    <x v="1"/>
    <x v="0"/>
    <x v="13"/>
    <s v="Camioneta"/>
    <x v="1"/>
    <s v="Michael Resabala"/>
  </r>
  <r>
    <s v="Dmax-PCW1831"/>
    <d v="1899-12-30T00:24:58"/>
    <d v="1899-12-30T00:01:59"/>
    <d v="1899-12-30T00:22:59"/>
    <n v="0.13"/>
    <n v="11"/>
    <n v="0.32"/>
    <s v="Avenida 40 No, Guayaquil"/>
    <x v="5"/>
    <d v="2018-10-03T13:58:05"/>
    <x v="260"/>
    <x v="20"/>
    <x v="1"/>
    <x v="3"/>
    <x v="6"/>
    <n v="2018"/>
    <x v="1"/>
    <n v="95"/>
    <x v="5"/>
    <x v="1"/>
    <x v="0"/>
    <x v="7"/>
    <s v="Camioneta"/>
    <x v="1"/>
    <s v="Jose Luis vargas"/>
  </r>
  <r>
    <s v="Plataforma-ABE1400"/>
    <d v="1899-12-30T00:38:41"/>
    <d v="1899-12-30T00:10:30"/>
    <d v="1899-12-30T00:28:11"/>
    <n v="5.16"/>
    <n v="53"/>
    <n v="8"/>
    <s v="Avenida 40 No, Guayaquil"/>
    <x v="27"/>
    <d v="2018-10-03T08:46:01"/>
    <x v="261"/>
    <x v="20"/>
    <x v="1"/>
    <x v="3"/>
    <x v="6"/>
    <n v="2018"/>
    <x v="1"/>
    <n v="95"/>
    <x v="28"/>
    <x v="1"/>
    <x v="0"/>
    <x v="11"/>
    <s v="Plataforma"/>
    <x v="2"/>
    <s v="Cristobal Murillo"/>
  </r>
  <r>
    <s v="Dmax-GSG9568"/>
    <d v="1899-12-30T03:12:08"/>
    <d v="1899-12-30T02:43:03"/>
    <d v="1899-12-30T00:29:05"/>
    <n v="100.35"/>
    <n v="103"/>
    <n v="31.34"/>
    <s v="Avenida Juan Tanca Marengo, Guayaquil"/>
    <x v="94"/>
    <d v="2018-10-03T00:00:18"/>
    <x v="262"/>
    <x v="20"/>
    <x v="1"/>
    <x v="3"/>
    <x v="6"/>
    <n v="2018"/>
    <x v="1"/>
    <n v="95"/>
    <x v="95"/>
    <x v="1"/>
    <x v="0"/>
    <x v="16"/>
    <s v="Camioneta"/>
    <x v="4"/>
    <s v="Alejandro Adrian"/>
  </r>
  <r>
    <s v="Dmax-GSF6029"/>
    <d v="1899-12-30T04:21:42"/>
    <d v="1899-12-30T03:48:44"/>
    <d v="1899-12-30T00:32:58"/>
    <n v="120.2"/>
    <n v="96"/>
    <n v="27.56"/>
    <s v="Avenida 40 No, Guayaquil"/>
    <x v="201"/>
    <d v="2018-10-03T09:06:23"/>
    <x v="263"/>
    <x v="20"/>
    <x v="1"/>
    <x v="3"/>
    <x v="6"/>
    <n v="2018"/>
    <x v="1"/>
    <n v="95"/>
    <x v="202"/>
    <x v="1"/>
    <x v="0"/>
    <x v="4"/>
    <s v="Camioneta"/>
    <x v="1"/>
    <s v="Jacob Soriano"/>
  </r>
  <r>
    <s v="Dmax-PCW1831"/>
    <d v="1899-12-30T01:19:14"/>
    <d v="1899-12-30T00:42:33"/>
    <d v="1899-12-30T00:36:41"/>
    <n v="21.16"/>
    <n v="64"/>
    <n v="16.02"/>
    <s v="Avenida 40 No, Guayaquil"/>
    <x v="47"/>
    <d v="2018-10-03T14:31:54"/>
    <x v="264"/>
    <x v="20"/>
    <x v="1"/>
    <x v="3"/>
    <x v="6"/>
    <n v="2018"/>
    <x v="1"/>
    <n v="95"/>
    <x v="48"/>
    <x v="1"/>
    <x v="0"/>
    <x v="7"/>
    <s v="Camioneta"/>
    <x v="1"/>
    <s v="Jose Luis vargas"/>
  </r>
  <r>
    <s v="Dmax-PCT8869"/>
    <d v="1899-12-30T01:08:47"/>
    <d v="1899-12-30T00:30:19"/>
    <d v="1899-12-30T00:38:28"/>
    <n v="21.5"/>
    <n v="75"/>
    <n v="18.75"/>
    <s v="Calle De Los Cipreses 2-158, Quito"/>
    <x v="202"/>
    <d v="2018-10-03T13:55:13"/>
    <x v="265"/>
    <x v="20"/>
    <x v="1"/>
    <x v="3"/>
    <x v="6"/>
    <n v="2018"/>
    <x v="0"/>
    <n v="95"/>
    <x v="203"/>
    <x v="0"/>
    <x v="0"/>
    <x v="2"/>
    <s v="Camioneta"/>
    <x v="0"/>
    <s v="Norberto Congo"/>
  </r>
  <r>
    <s v="Dmax-GSI9191"/>
    <d v="1899-12-30T01:20:52"/>
    <d v="1899-12-30T00:41:55"/>
    <d v="1899-12-30T00:38:57"/>
    <n v="14.58"/>
    <n v="96"/>
    <n v="10.81"/>
    <s v="La López"/>
    <x v="11"/>
    <d v="2018-10-03T12:42:35"/>
    <x v="266"/>
    <x v="20"/>
    <x v="1"/>
    <x v="3"/>
    <x v="6"/>
    <n v="2018"/>
    <x v="1"/>
    <n v="95"/>
    <x v="12"/>
    <x v="0"/>
    <x v="0"/>
    <x v="17"/>
    <s v="Camioneta"/>
    <x v="1"/>
    <s v="Patricio Olaya"/>
  </r>
  <r>
    <s v="Dmax-GSI9191"/>
    <d v="1899-12-30T01:37:27"/>
    <d v="1899-12-30T00:51:55"/>
    <d v="1899-12-30T00:45:32"/>
    <n v="33.03"/>
    <n v="94"/>
    <n v="20.34"/>
    <s v="E25, Camilo Ponce Enríquez"/>
    <x v="174"/>
    <d v="2018-10-03T14:50:12"/>
    <x v="267"/>
    <x v="20"/>
    <x v="1"/>
    <x v="3"/>
    <x v="6"/>
    <n v="2018"/>
    <x v="1"/>
    <n v="95"/>
    <x v="175"/>
    <x v="0"/>
    <x v="0"/>
    <x v="17"/>
    <s v="Camioneta"/>
    <x v="1"/>
    <s v="Patricio Olaya"/>
  </r>
  <r>
    <s v="Yamaha II765J"/>
    <d v="1899-12-30T00:49:29"/>
    <d v="1899-12-30T00:01:29"/>
    <d v="1899-12-30T00:48:00"/>
    <n v="7.22"/>
    <n v="24"/>
    <n v="8.75"/>
    <s v="Avenida 40 No, Guayaquil"/>
    <x v="75"/>
    <d v="2018-10-03T13:15:17"/>
    <x v="268"/>
    <x v="20"/>
    <x v="1"/>
    <x v="3"/>
    <x v="6"/>
    <n v="2018"/>
    <x v="1"/>
    <n v="95"/>
    <x v="76"/>
    <x v="1"/>
    <x v="0"/>
    <x v="20"/>
    <s v="Motocicleta"/>
    <x v="4"/>
    <s v="Byron "/>
  </r>
  <r>
    <s v="Dmax-PCW6826"/>
    <d v="1899-12-30T02:29:53"/>
    <d v="1899-12-30T01:41:04"/>
    <d v="1899-12-30T00:48:49"/>
    <n v="85.01"/>
    <n v="88"/>
    <n v="34.03"/>
    <s v="Avenida 40 No, Guayaquil"/>
    <x v="203"/>
    <d v="2018-10-03T08:43:38"/>
    <x v="269"/>
    <x v="20"/>
    <x v="1"/>
    <x v="3"/>
    <x v="6"/>
    <n v="2018"/>
    <x v="1"/>
    <n v="95"/>
    <x v="204"/>
    <x v="1"/>
    <x v="0"/>
    <x v="8"/>
    <s v="Camioneta"/>
    <x v="1"/>
    <s v="Danny Salazar"/>
  </r>
  <r>
    <s v="Dmax-GSF6046"/>
    <d v="1899-12-30T00:53:36"/>
    <d v="1899-12-30T00:03:29"/>
    <d v="1899-12-30T00:50:07"/>
    <n v="0.42"/>
    <n v="27"/>
    <n v="0.47"/>
    <s v="E45, Los Encuentros"/>
    <x v="180"/>
    <d v="2018-10-03T13:44:20"/>
    <x v="270"/>
    <x v="20"/>
    <x v="1"/>
    <x v="3"/>
    <x v="6"/>
    <n v="2018"/>
    <x v="1"/>
    <n v="95"/>
    <x v="181"/>
    <x v="1"/>
    <x v="0"/>
    <x v="5"/>
    <s v="Camioneta"/>
    <x v="1"/>
    <s v="Kevin Perez"/>
  </r>
  <r>
    <s v="Dmax-PCW1831"/>
    <d v="1899-12-30T01:41:28"/>
    <d v="1899-12-30T00:48:29"/>
    <d v="1899-12-30T00:52:59"/>
    <n v="34.99"/>
    <n v="79"/>
    <n v="20.69"/>
    <s v="Guayaquil Daule, Guayaquil"/>
    <x v="5"/>
    <d v="2018-10-03T16:57:49"/>
    <x v="271"/>
    <x v="20"/>
    <x v="1"/>
    <x v="3"/>
    <x v="6"/>
    <n v="2018"/>
    <x v="1"/>
    <n v="95"/>
    <x v="7"/>
    <x v="0"/>
    <x v="0"/>
    <x v="7"/>
    <s v="Camioneta"/>
    <x v="1"/>
    <s v="Jose Luis vargas"/>
  </r>
  <r>
    <s v="Dmax-GSF6046"/>
    <d v="1899-12-30T00:57:15"/>
    <d v="1899-12-30T00:03:00"/>
    <d v="1899-12-30T00:54:15"/>
    <n v="0.43"/>
    <n v="12"/>
    <n v="0.45"/>
    <s v="E45, Los Encuentros"/>
    <x v="180"/>
    <d v="2018-10-03T09:24:22"/>
    <x v="272"/>
    <x v="20"/>
    <x v="1"/>
    <x v="3"/>
    <x v="6"/>
    <n v="2018"/>
    <x v="1"/>
    <n v="95"/>
    <x v="181"/>
    <x v="1"/>
    <x v="0"/>
    <x v="5"/>
    <s v="Camioneta"/>
    <x v="1"/>
    <s v="Kevin Perez"/>
  </r>
  <r>
    <s v="Dmax-PCW5709"/>
    <d v="1899-12-30T06:08:20"/>
    <d v="1899-12-30T05:01:21"/>
    <d v="1899-12-30T01:06:59"/>
    <n v="53.21"/>
    <n v="101"/>
    <n v="8.67"/>
    <s v="Avenida Juan Tanca Marengo, Guayaquil"/>
    <x v="8"/>
    <d v="2018-10-03T08:27:35"/>
    <x v="273"/>
    <x v="20"/>
    <x v="1"/>
    <x v="3"/>
    <x v="6"/>
    <n v="2018"/>
    <x v="1"/>
    <n v="95"/>
    <x v="5"/>
    <x v="1"/>
    <x v="0"/>
    <x v="18"/>
    <s v="Camioneta"/>
    <x v="3"/>
    <s v="Proyectos"/>
  </r>
  <r>
    <s v="Dmax-GSI9191"/>
    <d v="1899-12-30T02:10:16"/>
    <d v="1899-12-30T00:56:29"/>
    <d v="1899-12-30T01:13:47"/>
    <n v="34.979999999999997"/>
    <n v="100"/>
    <n v="16.11"/>
    <s v="E25, El Cambio"/>
    <x v="11"/>
    <d v="2018-10-03T17:30:37"/>
    <x v="274"/>
    <x v="20"/>
    <x v="1"/>
    <x v="3"/>
    <x v="6"/>
    <n v="2018"/>
    <x v="1"/>
    <n v="95"/>
    <x v="12"/>
    <x v="0"/>
    <x v="0"/>
    <x v="17"/>
    <s v="Camioneta"/>
    <x v="1"/>
    <s v="Patricio Olaya"/>
  </r>
  <r>
    <s v="Plataforma-ABE1400"/>
    <d v="1899-12-30T03:00:57"/>
    <d v="1899-12-30T01:42:37"/>
    <d v="1899-12-30T01:18:20"/>
    <n v="70.11"/>
    <n v="72"/>
    <n v="23.25"/>
    <s v="Puente Alterno Norte, San Jacinto De Yaguachi"/>
    <x v="5"/>
    <d v="2018-10-03T10:26:31"/>
    <x v="275"/>
    <x v="20"/>
    <x v="1"/>
    <x v="3"/>
    <x v="6"/>
    <n v="2018"/>
    <x v="1"/>
    <n v="95"/>
    <x v="7"/>
    <x v="0"/>
    <x v="0"/>
    <x v="11"/>
    <s v="Plataforma"/>
    <x v="2"/>
    <s v="Cristobal Murillo"/>
  </r>
  <r>
    <s v="Honda HW228P"/>
    <d v="1899-12-30T01:46:29"/>
    <d v="1899-12-30T00:27:55"/>
    <d v="1899-12-30T01:18:34"/>
    <n v="10.34"/>
    <n v="59"/>
    <n v="5.83"/>
    <s v="Gabriel García Moreno, Calderón"/>
    <x v="60"/>
    <d v="2018-10-03T10:47:59"/>
    <x v="276"/>
    <x v="20"/>
    <x v="1"/>
    <x v="3"/>
    <x v="6"/>
    <n v="2018"/>
    <x v="0"/>
    <n v="95"/>
    <x v="61"/>
    <x v="0"/>
    <x v="0"/>
    <x v="3"/>
    <s v="Motocicleta"/>
    <x v="0"/>
    <s v="Quito"/>
  </r>
  <r>
    <s v="Plataforma-PCA4311"/>
    <d v="1899-12-30T02:34:11"/>
    <d v="1899-12-30T01:11:30"/>
    <d v="1899-12-30T01:22:41"/>
    <n v="51.91"/>
    <n v="83"/>
    <n v="20.2"/>
    <s v="Avenida 40 No, Guayaquil"/>
    <x v="52"/>
    <d v="2018-10-03T08:44:29"/>
    <x v="277"/>
    <x v="20"/>
    <x v="1"/>
    <x v="3"/>
    <x v="6"/>
    <n v="2018"/>
    <x v="1"/>
    <n v="95"/>
    <x v="53"/>
    <x v="1"/>
    <x v="0"/>
    <x v="12"/>
    <s v="Plataforma"/>
    <x v="2"/>
    <s v="Cristobal Murillo"/>
  </r>
  <r>
    <s v="Dmax-GSI9191"/>
    <d v="1899-12-30T01:58:17"/>
    <d v="1899-12-30T00:32:43"/>
    <d v="1899-12-30T01:25:34"/>
    <n v="14.86"/>
    <n v="81"/>
    <n v="7.54"/>
    <s v="E25, Camilo Ponce Enríquez"/>
    <x v="26"/>
    <d v="2018-10-03T08:31:28"/>
    <x v="278"/>
    <x v="20"/>
    <x v="1"/>
    <x v="3"/>
    <x v="6"/>
    <n v="2018"/>
    <x v="1"/>
    <n v="95"/>
    <x v="27"/>
    <x v="0"/>
    <x v="0"/>
    <x v="17"/>
    <s v="Camioneta"/>
    <x v="1"/>
    <s v="Patricio Olaya"/>
  </r>
  <r>
    <s v="Dmax-GSG9568"/>
    <d v="1899-12-30T02:40:17"/>
    <d v="1899-12-30T01:04:53"/>
    <d v="1899-12-30T01:35:24"/>
    <n v="33.729999999999997"/>
    <n v="75"/>
    <n v="12.63"/>
    <s v="Avenida 40 No, Guayaquil"/>
    <x v="8"/>
    <d v="2018-10-03T17:04:01"/>
    <x v="279"/>
    <x v="20"/>
    <x v="1"/>
    <x v="3"/>
    <x v="6"/>
    <n v="2018"/>
    <x v="1"/>
    <n v="95"/>
    <x v="5"/>
    <x v="1"/>
    <x v="0"/>
    <x v="16"/>
    <s v="Camioneta"/>
    <x v="4"/>
    <s v="Alejandro Adrian"/>
  </r>
  <r>
    <s v="Aveo-PCZ3313"/>
    <d v="1899-12-30T02:22:03"/>
    <d v="1899-12-30T00:36:00"/>
    <d v="1899-12-30T01:46:03"/>
    <n v="14.06"/>
    <n v="62"/>
    <n v="5.94"/>
    <s v="Camilo Ponce Enriquez, Guayaquil"/>
    <x v="8"/>
    <d v="2018-10-03T14:17:49"/>
    <x v="280"/>
    <x v="20"/>
    <x v="1"/>
    <x v="3"/>
    <x v="6"/>
    <n v="2018"/>
    <x v="0"/>
    <n v="95"/>
    <x v="9"/>
    <x v="0"/>
    <x v="0"/>
    <x v="15"/>
    <s v="Automovil"/>
    <x v="3"/>
    <s v="Fernando Maldonado"/>
  </r>
  <r>
    <s v="Dmax-GSG9568"/>
    <d v="1899-12-30T02:29:29"/>
    <d v="1899-12-30T00:36:25"/>
    <d v="1899-12-30T01:53:04"/>
    <n v="13.54"/>
    <n v="79"/>
    <n v="5.43"/>
    <s v="Avenida Juan Tanca Marengo, Guayaquil"/>
    <x v="5"/>
    <d v="2018-10-03T14:32:14"/>
    <x v="281"/>
    <x v="20"/>
    <x v="1"/>
    <x v="3"/>
    <x v="6"/>
    <n v="2018"/>
    <x v="1"/>
    <n v="95"/>
    <x v="5"/>
    <x v="1"/>
    <x v="0"/>
    <x v="16"/>
    <s v="Camioneta"/>
    <x v="4"/>
    <s v="Alejandro Adrian"/>
  </r>
  <r>
    <s v="NLR-IBC3571"/>
    <d v="1899-12-30T03:58:24"/>
    <d v="1899-12-30T01:35:52"/>
    <d v="1899-12-30T02:22:32"/>
    <n v="59.25"/>
    <n v="81"/>
    <n v="14.91"/>
    <s v="Avenida 40 No, Guayaquil"/>
    <x v="5"/>
    <d v="2018-10-03T09:13:27"/>
    <x v="282"/>
    <x v="20"/>
    <x v="1"/>
    <x v="3"/>
    <x v="6"/>
    <n v="2018"/>
    <x v="1"/>
    <n v="95"/>
    <x v="5"/>
    <x v="1"/>
    <x v="0"/>
    <x v="10"/>
    <s v="Camion"/>
    <x v="2"/>
    <s v="Cristobal Murillo"/>
  </r>
  <r>
    <s v="Yamaha II765J"/>
    <d v="1899-12-30T02:46:35"/>
    <d v="1899-12-30T00:21:53"/>
    <d v="1899-12-30T02:24:42"/>
    <n v="10"/>
    <n v="57"/>
    <n v="3.6"/>
    <s v="Avenida 40 No, Guayaquil"/>
    <x v="8"/>
    <d v="2018-10-03T17:33:16"/>
    <x v="283"/>
    <x v="20"/>
    <x v="1"/>
    <x v="3"/>
    <x v="6"/>
    <n v="2018"/>
    <x v="1"/>
    <n v="95"/>
    <x v="5"/>
    <x v="1"/>
    <x v="0"/>
    <x v="20"/>
    <s v="Motocicleta"/>
    <x v="4"/>
    <s v="Byron "/>
  </r>
  <r>
    <s v="Dmax-GSI9179"/>
    <d v="1899-12-30T00:00:00"/>
    <d v="1899-12-30T00:00:00"/>
    <d v="1899-12-30T00:00:00"/>
    <n v="0"/>
    <n v="0"/>
    <n v="0"/>
    <s v="-----"/>
    <x v="2"/>
    <s v="-----"/>
    <x v="1"/>
    <x v="21"/>
    <x v="1"/>
    <x v="3"/>
    <x v="0"/>
    <n v="2018"/>
    <x v="1"/>
    <n v="95"/>
    <x v="2"/>
    <x v="1"/>
    <x v="1"/>
    <x v="6"/>
    <s v="Camioneta"/>
    <x v="1"/>
    <s v="Deibi Banguera"/>
  </r>
  <r>
    <s v="Dmax-GSF6013"/>
    <d v="1899-12-30T00:00:00"/>
    <d v="1899-12-30T00:00:00"/>
    <d v="1899-12-30T00:00:00"/>
    <n v="0"/>
    <n v="0"/>
    <n v="0"/>
    <s v="-----"/>
    <x v="2"/>
    <s v="-----"/>
    <x v="1"/>
    <x v="21"/>
    <x v="1"/>
    <x v="3"/>
    <x v="0"/>
    <n v="2018"/>
    <x v="0"/>
    <n v="95"/>
    <x v="2"/>
    <x v="1"/>
    <x v="1"/>
    <x v="0"/>
    <s v="Camioneta"/>
    <x v="0"/>
    <s v="Darwin Vargas"/>
  </r>
  <r>
    <s v="Yamaha II765J"/>
    <d v="1899-12-30T00:06:45"/>
    <d v="1899-12-30T00:00:00"/>
    <d v="1899-12-30T00:00:00"/>
    <n v="0"/>
    <n v="0"/>
    <n v="0"/>
    <s v="-----"/>
    <x v="2"/>
    <d v="2018-10-04T03:30:38"/>
    <x v="284"/>
    <x v="21"/>
    <x v="1"/>
    <x v="3"/>
    <x v="0"/>
    <n v="2018"/>
    <x v="1"/>
    <n v="95"/>
    <x v="2"/>
    <x v="1"/>
    <x v="1"/>
    <x v="20"/>
    <s v="Motocicleta"/>
    <x v="4"/>
    <s v="Byron "/>
  </r>
  <r>
    <s v="Yamaha II765J"/>
    <d v="1899-12-30T00:26:09"/>
    <d v="1899-12-30T00:00:00"/>
    <d v="1899-12-30T00:00:00"/>
    <n v="0"/>
    <n v="0"/>
    <n v="0"/>
    <s v="-----"/>
    <x v="2"/>
    <d v="2018-10-04T03:52:00"/>
    <x v="285"/>
    <x v="21"/>
    <x v="1"/>
    <x v="3"/>
    <x v="0"/>
    <n v="2018"/>
    <x v="1"/>
    <n v="95"/>
    <x v="2"/>
    <x v="1"/>
    <x v="1"/>
    <x v="20"/>
    <s v="Motocicleta"/>
    <x v="4"/>
    <s v="Byron "/>
  </r>
  <r>
    <s v="Yamaha II765J"/>
    <d v="1899-12-30T02:40:35"/>
    <d v="1899-12-30T00:00:00"/>
    <d v="1899-12-30T00:00:00"/>
    <n v="0"/>
    <n v="0"/>
    <n v="0"/>
    <s v="-----"/>
    <x v="2"/>
    <d v="2018-10-04T04:49:25"/>
    <x v="286"/>
    <x v="21"/>
    <x v="1"/>
    <x v="3"/>
    <x v="0"/>
    <n v="2018"/>
    <x v="1"/>
    <n v="95"/>
    <x v="2"/>
    <x v="1"/>
    <x v="1"/>
    <x v="20"/>
    <s v="Motocicleta"/>
    <x v="4"/>
    <s v="Byron "/>
  </r>
  <r>
    <s v="Dmax-GSF6046"/>
    <d v="1899-12-30T08:50:41"/>
    <d v="1899-12-30T00:00:00"/>
    <d v="1899-12-30T00:00:00"/>
    <n v="0"/>
    <n v="0"/>
    <n v="0"/>
    <s v="-----"/>
    <x v="2"/>
    <d v="2018-10-04T06:59:05"/>
    <x v="287"/>
    <x v="21"/>
    <x v="1"/>
    <x v="3"/>
    <x v="0"/>
    <n v="2018"/>
    <x v="1"/>
    <n v="95"/>
    <x v="2"/>
    <x v="1"/>
    <x v="1"/>
    <x v="5"/>
    <s v="Camioneta"/>
    <x v="1"/>
    <s v="Kevin Perez"/>
  </r>
  <r>
    <s v="Yamaha II765J"/>
    <d v="1899-12-30T00:13:58"/>
    <d v="1899-12-30T00:00:00"/>
    <d v="1899-12-30T00:00:00"/>
    <n v="0"/>
    <n v="0"/>
    <n v="0"/>
    <s v="-----"/>
    <x v="2"/>
    <d v="2018-10-04T07:34:52"/>
    <x v="288"/>
    <x v="21"/>
    <x v="1"/>
    <x v="3"/>
    <x v="0"/>
    <n v="2018"/>
    <x v="1"/>
    <n v="95"/>
    <x v="2"/>
    <x v="1"/>
    <x v="1"/>
    <x v="20"/>
    <s v="Motocicleta"/>
    <x v="4"/>
    <s v="Byron "/>
  </r>
  <r>
    <s v="Yamaha II765J"/>
    <d v="1899-12-30T00:02:10"/>
    <d v="1899-12-30T00:02:10"/>
    <d v="1899-12-30T00:00:00"/>
    <n v="0.69"/>
    <n v="29"/>
    <n v="19.13"/>
    <s v="Avenida Juan Tanca Marengo, Guayaquil"/>
    <x v="204"/>
    <d v="2018-10-04T08:31:00"/>
    <x v="289"/>
    <x v="21"/>
    <x v="1"/>
    <x v="3"/>
    <x v="0"/>
    <n v="2018"/>
    <x v="1"/>
    <n v="95"/>
    <x v="205"/>
    <x v="1"/>
    <x v="0"/>
    <x v="20"/>
    <s v="Motocicleta"/>
    <x v="4"/>
    <s v="Byron "/>
  </r>
  <r>
    <s v="Yamaha II765J"/>
    <d v="1899-12-30T00:02:58"/>
    <d v="1899-12-30T00:02:58"/>
    <d v="1899-12-30T00:00:00"/>
    <n v="0.81"/>
    <n v="27"/>
    <n v="16.41"/>
    <s v="4 Pasaje 8, Guayaquil"/>
    <x v="8"/>
    <d v="2018-10-04T08:34:37"/>
    <x v="290"/>
    <x v="21"/>
    <x v="1"/>
    <x v="3"/>
    <x v="0"/>
    <n v="2018"/>
    <x v="1"/>
    <n v="95"/>
    <x v="9"/>
    <x v="0"/>
    <x v="0"/>
    <x v="20"/>
    <s v="Motocicleta"/>
    <x v="4"/>
    <s v="Byron "/>
  </r>
  <r>
    <s v="Yamaha II765J"/>
    <d v="1899-12-30T00:01:05"/>
    <d v="1899-12-30T00:01:05"/>
    <d v="1899-12-30T00:00:00"/>
    <n v="0.11"/>
    <n v="12"/>
    <n v="5.88"/>
    <s v="Avenida Juan Tanca Marengo, Guayaquil"/>
    <x v="75"/>
    <d v="2018-10-04T08:52:28"/>
    <x v="291"/>
    <x v="21"/>
    <x v="1"/>
    <x v="3"/>
    <x v="0"/>
    <n v="2018"/>
    <x v="1"/>
    <n v="95"/>
    <x v="76"/>
    <x v="1"/>
    <x v="0"/>
    <x v="20"/>
    <s v="Motocicleta"/>
    <x v="4"/>
    <s v="Byron "/>
  </r>
  <r>
    <s v="Yamaha II765J"/>
    <d v="1899-12-30T00:06:22"/>
    <d v="1899-12-30T00:06:22"/>
    <d v="1899-12-30T00:00:00"/>
    <n v="2.58"/>
    <n v="50"/>
    <n v="24.35"/>
    <s v="Avenida Juan Tanca Marengo, Guayaquil"/>
    <x v="56"/>
    <d v="2018-10-04T08:53:35"/>
    <x v="292"/>
    <x v="21"/>
    <x v="1"/>
    <x v="3"/>
    <x v="0"/>
    <n v="2018"/>
    <x v="1"/>
    <n v="95"/>
    <x v="57"/>
    <x v="1"/>
    <x v="0"/>
    <x v="20"/>
    <s v="Motocicleta"/>
    <x v="4"/>
    <s v="Byron "/>
  </r>
  <r>
    <s v="Dmax-GSF6029"/>
    <d v="1899-12-30T00:01:33"/>
    <d v="1899-12-30T00:01:33"/>
    <d v="1899-12-30T00:00:00"/>
    <n v="0.19"/>
    <n v="14"/>
    <n v="7.17"/>
    <s v="E15, Jaramijo"/>
    <x v="115"/>
    <d v="2018-10-04T09:03:35"/>
    <x v="293"/>
    <x v="21"/>
    <x v="1"/>
    <x v="3"/>
    <x v="0"/>
    <n v="2018"/>
    <x v="1"/>
    <n v="95"/>
    <x v="116"/>
    <x v="1"/>
    <x v="0"/>
    <x v="4"/>
    <s v="Camioneta"/>
    <x v="1"/>
    <s v="Jacob Soriano"/>
  </r>
  <r>
    <s v="Yamaha II765J"/>
    <d v="1899-12-30T00:08:17"/>
    <d v="1899-12-30T00:08:17"/>
    <d v="1899-12-30T00:00:00"/>
    <n v="2.36"/>
    <n v="53"/>
    <n v="17.11"/>
    <s v="Benjamin Carrión, Guayaquil"/>
    <x v="8"/>
    <d v="2018-10-04T09:06:54"/>
    <x v="294"/>
    <x v="21"/>
    <x v="1"/>
    <x v="3"/>
    <x v="0"/>
    <n v="2018"/>
    <x v="1"/>
    <n v="95"/>
    <x v="9"/>
    <x v="0"/>
    <x v="0"/>
    <x v="20"/>
    <s v="Motocicleta"/>
    <x v="4"/>
    <s v="Byron "/>
  </r>
  <r>
    <s v="Yamaha II765J"/>
    <d v="1899-12-30T00:00:19"/>
    <d v="1899-12-30T00:00:00"/>
    <d v="1899-12-30T00:00:00"/>
    <n v="0"/>
    <n v="0"/>
    <n v="0"/>
    <s v="Avenida Juan Tanca Marengo, Guayaquil"/>
    <x v="8"/>
    <d v="2018-10-04T09:15:33"/>
    <x v="295"/>
    <x v="21"/>
    <x v="1"/>
    <x v="3"/>
    <x v="0"/>
    <n v="2018"/>
    <x v="1"/>
    <n v="95"/>
    <x v="5"/>
    <x v="1"/>
    <x v="1"/>
    <x v="20"/>
    <s v="Motocicleta"/>
    <x v="4"/>
    <s v="Byron "/>
  </r>
  <r>
    <s v="Yamaha II765J"/>
    <d v="1899-12-30T00:00:01"/>
    <d v="1899-12-30T00:00:00"/>
    <d v="1899-12-30T00:00:00"/>
    <n v="0"/>
    <n v="0"/>
    <n v="0"/>
    <s v="Avenida 40 No, Guayaquil"/>
    <x v="5"/>
    <d v="2018-10-04T10:14:52"/>
    <x v="296"/>
    <x v="21"/>
    <x v="1"/>
    <x v="3"/>
    <x v="0"/>
    <n v="2018"/>
    <x v="1"/>
    <n v="95"/>
    <x v="5"/>
    <x v="1"/>
    <x v="1"/>
    <x v="20"/>
    <s v="Motocicleta"/>
    <x v="4"/>
    <s v="Byron "/>
  </r>
  <r>
    <s v="Yamaha II765J"/>
    <d v="1899-12-30T00:00:01"/>
    <d v="1899-12-30T00:00:00"/>
    <d v="1899-12-30T00:00:00"/>
    <n v="0"/>
    <n v="0"/>
    <n v="0"/>
    <s v="Avenida 40 No, Guayaquil"/>
    <x v="5"/>
    <d v="2018-10-04T10:15:22"/>
    <x v="297"/>
    <x v="21"/>
    <x v="1"/>
    <x v="3"/>
    <x v="0"/>
    <n v="2018"/>
    <x v="1"/>
    <n v="95"/>
    <x v="5"/>
    <x v="1"/>
    <x v="1"/>
    <x v="20"/>
    <s v="Motocicleta"/>
    <x v="4"/>
    <s v="Byron "/>
  </r>
  <r>
    <s v="Yamaha II765J"/>
    <d v="1899-12-30T00:00:01"/>
    <d v="1899-12-30T00:00:00"/>
    <d v="1899-12-30T00:00:00"/>
    <n v="0"/>
    <n v="0"/>
    <n v="0"/>
    <s v="Avenida 40 No, Guayaquil"/>
    <x v="5"/>
    <d v="2018-10-04T10:15:52"/>
    <x v="298"/>
    <x v="21"/>
    <x v="1"/>
    <x v="3"/>
    <x v="0"/>
    <n v="2018"/>
    <x v="1"/>
    <n v="95"/>
    <x v="5"/>
    <x v="1"/>
    <x v="1"/>
    <x v="20"/>
    <s v="Motocicleta"/>
    <x v="4"/>
    <s v="Byron "/>
  </r>
  <r>
    <s v="Dmax-PCI6941"/>
    <d v="1899-12-30T00:01:15"/>
    <d v="1899-12-30T00:01:15"/>
    <d v="1899-12-30T00:00:00"/>
    <n v="0.05"/>
    <n v="5"/>
    <n v="2.17"/>
    <s v="Avenida 40 No, Guayaquil"/>
    <x v="5"/>
    <d v="2018-10-04T10:35:31"/>
    <x v="299"/>
    <x v="21"/>
    <x v="1"/>
    <x v="3"/>
    <x v="0"/>
    <n v="2018"/>
    <x v="1"/>
    <n v="95"/>
    <x v="5"/>
    <x v="1"/>
    <x v="0"/>
    <x v="13"/>
    <s v="Camioneta"/>
    <x v="1"/>
    <s v="Michael Resabala"/>
  </r>
  <r>
    <s v="Yamaha II765J"/>
    <d v="1899-12-30T00:21:08"/>
    <d v="1899-12-30T00:21:08"/>
    <d v="1899-12-30T00:00:00"/>
    <n v="17.350000000000001"/>
    <n v="74"/>
    <n v="49.26"/>
    <s v="Guayaquil Daule, Guayaquil"/>
    <x v="27"/>
    <d v="2018-10-04T11:12:16"/>
    <x v="300"/>
    <x v="21"/>
    <x v="1"/>
    <x v="3"/>
    <x v="0"/>
    <n v="2018"/>
    <x v="1"/>
    <n v="95"/>
    <x v="28"/>
    <x v="0"/>
    <x v="0"/>
    <x v="20"/>
    <s v="Motocicleta"/>
    <x v="4"/>
    <s v="Byron "/>
  </r>
  <r>
    <s v="Honda HW228P"/>
    <d v="1899-12-30T00:05:07"/>
    <d v="1899-12-30T00:05:07"/>
    <d v="1899-12-30T00:00:00"/>
    <n v="2.54"/>
    <n v="57"/>
    <n v="29.79"/>
    <s v="Avenida 10 De Agosto 2-128, Quito"/>
    <x v="120"/>
    <d v="2018-10-04T11:29:40"/>
    <x v="301"/>
    <x v="21"/>
    <x v="1"/>
    <x v="3"/>
    <x v="0"/>
    <n v="2018"/>
    <x v="0"/>
    <n v="95"/>
    <x v="121"/>
    <x v="0"/>
    <x v="0"/>
    <x v="3"/>
    <s v="Motocicleta"/>
    <x v="0"/>
    <s v="Quito"/>
  </r>
  <r>
    <s v="Yamaha II765J"/>
    <d v="1899-12-30T00:04:41"/>
    <d v="1899-12-30T00:04:41"/>
    <d v="1899-12-30T00:00:00"/>
    <n v="1.38"/>
    <n v="38"/>
    <n v="17.690000000000001"/>
    <s v="José Antonio Gomez Gault, Guayaquil"/>
    <x v="205"/>
    <d v="2018-10-04T14:35:20"/>
    <x v="302"/>
    <x v="21"/>
    <x v="1"/>
    <x v="3"/>
    <x v="0"/>
    <n v="2018"/>
    <x v="1"/>
    <n v="95"/>
    <x v="206"/>
    <x v="0"/>
    <x v="0"/>
    <x v="20"/>
    <s v="Motocicleta"/>
    <x v="4"/>
    <s v="Byron "/>
  </r>
  <r>
    <s v="Honda HW228P"/>
    <d v="1899-12-30T00:01:41"/>
    <d v="1899-12-30T00:01:41"/>
    <d v="1899-12-30T00:00:00"/>
    <n v="0.36"/>
    <n v="48"/>
    <n v="12.9"/>
    <s v="Calle Santa María 2-115, Quito"/>
    <x v="206"/>
    <d v="2018-10-04T15:00:37"/>
    <x v="303"/>
    <x v="21"/>
    <x v="1"/>
    <x v="3"/>
    <x v="0"/>
    <n v="2018"/>
    <x v="0"/>
    <n v="95"/>
    <x v="207"/>
    <x v="0"/>
    <x v="0"/>
    <x v="3"/>
    <s v="Motocicleta"/>
    <x v="0"/>
    <s v="Quito"/>
  </r>
  <r>
    <s v="Honda HW228P"/>
    <d v="1899-12-30T00:02:18"/>
    <d v="1899-12-30T00:02:18"/>
    <d v="1899-12-30T00:00:00"/>
    <n v="1.18"/>
    <n v="53"/>
    <n v="30.78"/>
    <s v="Calle Santa María 2-98, Quito"/>
    <x v="207"/>
    <d v="2018-10-04T15:07:48"/>
    <x v="304"/>
    <x v="21"/>
    <x v="1"/>
    <x v="3"/>
    <x v="0"/>
    <n v="2018"/>
    <x v="0"/>
    <n v="95"/>
    <x v="208"/>
    <x v="0"/>
    <x v="0"/>
    <x v="3"/>
    <s v="Motocicleta"/>
    <x v="0"/>
    <s v="Quito"/>
  </r>
  <r>
    <s v="Dmax-GSF6046"/>
    <d v="1899-12-30T01:46:05"/>
    <d v="1899-12-30T00:00:00"/>
    <d v="1899-12-30T00:00:00"/>
    <n v="0"/>
    <n v="0"/>
    <n v="0"/>
    <s v="-----"/>
    <x v="2"/>
    <d v="2018-10-04T15:54:11"/>
    <x v="305"/>
    <x v="21"/>
    <x v="1"/>
    <x v="3"/>
    <x v="0"/>
    <n v="2018"/>
    <x v="1"/>
    <n v="95"/>
    <x v="2"/>
    <x v="1"/>
    <x v="1"/>
    <x v="5"/>
    <s v="Camioneta"/>
    <x v="1"/>
    <s v="Kevin Perez"/>
  </r>
  <r>
    <s v="Dmax-PCW5709"/>
    <d v="1899-12-30T00:00:05"/>
    <d v="1899-12-30T00:00:00"/>
    <d v="1899-12-30T00:00:00"/>
    <n v="0"/>
    <n v="0"/>
    <n v="0"/>
    <s v="16 No, Guayaquil"/>
    <x v="89"/>
    <d v="2018-10-04T17:47:49"/>
    <x v="306"/>
    <x v="21"/>
    <x v="1"/>
    <x v="3"/>
    <x v="0"/>
    <n v="2018"/>
    <x v="1"/>
    <n v="95"/>
    <x v="90"/>
    <x v="1"/>
    <x v="1"/>
    <x v="18"/>
    <s v="Camioneta"/>
    <x v="3"/>
    <s v="Proyectos"/>
  </r>
  <r>
    <s v="Dmax-GSF6046"/>
    <d v="1899-12-30T00:04:56"/>
    <d v="1899-12-30T00:00:00"/>
    <d v="1899-12-30T00:00:00"/>
    <n v="0"/>
    <n v="0"/>
    <n v="0"/>
    <s v="-----"/>
    <x v="2"/>
    <d v="2018-10-04T17:50:00"/>
    <x v="307"/>
    <x v="21"/>
    <x v="1"/>
    <x v="3"/>
    <x v="0"/>
    <n v="2018"/>
    <x v="1"/>
    <n v="95"/>
    <x v="2"/>
    <x v="1"/>
    <x v="1"/>
    <x v="5"/>
    <s v="Camioneta"/>
    <x v="1"/>
    <s v="Kevin Perez"/>
  </r>
  <r>
    <s v="NLR-IBC3571"/>
    <d v="1899-12-30T00:00:02"/>
    <d v="1899-12-30T00:00:00"/>
    <d v="1899-12-30T00:00:02"/>
    <n v="0"/>
    <n v="0"/>
    <n v="0.84"/>
    <s v="Constitución, Guayaquil"/>
    <x v="98"/>
    <d v="2018-10-04T18:04:13"/>
    <x v="308"/>
    <x v="21"/>
    <x v="1"/>
    <x v="3"/>
    <x v="0"/>
    <n v="2018"/>
    <x v="1"/>
    <n v="95"/>
    <x v="99"/>
    <x v="1"/>
    <x v="0"/>
    <x v="10"/>
    <s v="Camion"/>
    <x v="2"/>
    <s v="Cristobal Murillo"/>
  </r>
  <r>
    <s v="Vitara-GSK6338"/>
    <d v="1899-12-30T00:01:03"/>
    <d v="1899-12-30T00:01:00"/>
    <d v="1899-12-30T00:00:03"/>
    <n v="0.14000000000000001"/>
    <n v="29"/>
    <n v="8.16"/>
    <s v="Avenida Juan Tanca Marengo, Guayaquil"/>
    <x v="75"/>
    <d v="2018-10-04T14:23:51"/>
    <x v="309"/>
    <x v="21"/>
    <x v="1"/>
    <x v="3"/>
    <x v="0"/>
    <n v="2018"/>
    <x v="0"/>
    <n v="95"/>
    <x v="76"/>
    <x v="1"/>
    <x v="0"/>
    <x v="19"/>
    <s v="Automovil"/>
    <x v="3"/>
    <s v="Josue Guillen"/>
  </r>
  <r>
    <s v="Dmax-GSF6029"/>
    <d v="1899-12-30T00:00:39"/>
    <d v="1899-12-30T00:00:29"/>
    <d v="1899-12-30T00:00:10"/>
    <n v="0.06"/>
    <n v="9"/>
    <n v="5.65"/>
    <s v="E15, Jaramijo"/>
    <x v="115"/>
    <d v="2018-10-04T14:03:57"/>
    <x v="310"/>
    <x v="21"/>
    <x v="1"/>
    <x v="3"/>
    <x v="0"/>
    <n v="2018"/>
    <x v="1"/>
    <n v="95"/>
    <x v="116"/>
    <x v="1"/>
    <x v="0"/>
    <x v="4"/>
    <s v="Camioneta"/>
    <x v="1"/>
    <s v="Jacob Soriano"/>
  </r>
  <r>
    <s v="Dmax-PCI6941"/>
    <d v="1899-12-30T00:00:11"/>
    <d v="1899-12-30T00:00:00"/>
    <d v="1899-12-30T00:00:11"/>
    <n v="0"/>
    <n v="0"/>
    <n v="0.16"/>
    <s v="Avenida 40 No, Guayaquil"/>
    <x v="5"/>
    <d v="2018-10-04T09:32:22"/>
    <x v="311"/>
    <x v="21"/>
    <x v="1"/>
    <x v="3"/>
    <x v="0"/>
    <n v="2018"/>
    <x v="1"/>
    <n v="95"/>
    <x v="5"/>
    <x v="1"/>
    <x v="0"/>
    <x v="13"/>
    <s v="Camioneta"/>
    <x v="1"/>
    <s v="Michael Resabala"/>
  </r>
  <r>
    <s v="Vitara-GSK6338"/>
    <d v="1899-12-30T00:00:35"/>
    <d v="1899-12-30T00:00:23"/>
    <d v="1899-12-30T00:00:12"/>
    <n v="0.03"/>
    <n v="7"/>
    <n v="2.84"/>
    <s v="4 Pasaje 8, Guayaquil"/>
    <x v="8"/>
    <d v="2018-10-04T11:52:04"/>
    <x v="312"/>
    <x v="21"/>
    <x v="1"/>
    <x v="3"/>
    <x v="0"/>
    <n v="2018"/>
    <x v="0"/>
    <n v="95"/>
    <x v="9"/>
    <x v="0"/>
    <x v="0"/>
    <x v="19"/>
    <s v="Automovil"/>
    <x v="3"/>
    <s v="Josue Guillen"/>
  </r>
  <r>
    <s v="Dmax-PCW1831"/>
    <d v="1899-12-30T00:00:16"/>
    <d v="1899-12-30T00:00:00"/>
    <d v="1899-12-30T00:00:16"/>
    <n v="0"/>
    <n v="0"/>
    <n v="0"/>
    <s v="Avenida 40 No, Guayaquil"/>
    <x v="5"/>
    <d v="2018-10-04T19:23:25"/>
    <x v="313"/>
    <x v="21"/>
    <x v="1"/>
    <x v="3"/>
    <x v="0"/>
    <n v="2018"/>
    <x v="1"/>
    <n v="95"/>
    <x v="5"/>
    <x v="1"/>
    <x v="0"/>
    <x v="7"/>
    <s v="Camioneta"/>
    <x v="1"/>
    <s v="Jose Luis vargas"/>
  </r>
  <r>
    <s v="Yamaha II765J"/>
    <d v="1899-12-30T00:00:22"/>
    <d v="1899-12-30T00:00:00"/>
    <d v="1899-12-30T00:00:22"/>
    <n v="0"/>
    <n v="0"/>
    <n v="0.59"/>
    <s v="Avenida Juan Tanca Marengo, Guayaquil"/>
    <x v="8"/>
    <d v="2018-10-04T09:16:43"/>
    <x v="314"/>
    <x v="21"/>
    <x v="1"/>
    <x v="3"/>
    <x v="0"/>
    <n v="2018"/>
    <x v="1"/>
    <n v="95"/>
    <x v="5"/>
    <x v="1"/>
    <x v="0"/>
    <x v="20"/>
    <s v="Motocicleta"/>
    <x v="4"/>
    <s v="Byron "/>
  </r>
  <r>
    <s v="Dmax-PCW7500"/>
    <d v="1899-12-30T00:00:27"/>
    <d v="1899-12-30T00:00:00"/>
    <d v="1899-12-30T00:00:27"/>
    <n v="0"/>
    <n v="0"/>
    <n v="0"/>
    <s v="Calle De Los Cipreses 2-158, Quito"/>
    <x v="4"/>
    <d v="2018-10-04T08:48:07"/>
    <x v="315"/>
    <x v="21"/>
    <x v="1"/>
    <x v="3"/>
    <x v="0"/>
    <n v="2018"/>
    <x v="0"/>
    <n v="95"/>
    <x v="4"/>
    <x v="1"/>
    <x v="0"/>
    <x v="1"/>
    <s v="Camioneta"/>
    <x v="0"/>
    <s v="Edison Arellano"/>
  </r>
  <r>
    <s v="Vitara-GSK6338"/>
    <d v="1899-12-30T00:04:37"/>
    <d v="1899-12-30T00:04:10"/>
    <d v="1899-12-30T00:00:27"/>
    <n v="1.38"/>
    <n v="59"/>
    <n v="17.93"/>
    <s v="Leon Febres Cordero 2-134, Eloy Alfaro"/>
    <x v="52"/>
    <d v="2018-10-04T15:34:55"/>
    <x v="316"/>
    <x v="21"/>
    <x v="1"/>
    <x v="3"/>
    <x v="0"/>
    <n v="2018"/>
    <x v="0"/>
    <n v="95"/>
    <x v="53"/>
    <x v="0"/>
    <x v="0"/>
    <x v="19"/>
    <s v="Automovil"/>
    <x v="3"/>
    <s v="Josue Guillen"/>
  </r>
  <r>
    <s v="Honda HW228P"/>
    <d v="1899-12-30T00:01:56"/>
    <d v="1899-12-30T00:01:28"/>
    <d v="1899-12-30T00:00:28"/>
    <n v="0.75"/>
    <n v="48"/>
    <n v="23.33"/>
    <s v="Avenida 10 De Agosto 30-106, Quito"/>
    <x v="208"/>
    <d v="2018-10-04T11:25:23"/>
    <x v="317"/>
    <x v="21"/>
    <x v="1"/>
    <x v="3"/>
    <x v="0"/>
    <n v="2018"/>
    <x v="0"/>
    <n v="95"/>
    <x v="209"/>
    <x v="0"/>
    <x v="0"/>
    <x v="3"/>
    <s v="Motocicleta"/>
    <x v="0"/>
    <s v="Quito"/>
  </r>
  <r>
    <s v="Honda HW228P"/>
    <d v="1899-12-30T00:00:39"/>
    <d v="1899-12-30T00:00:11"/>
    <d v="1899-12-30T00:00:28"/>
    <n v="7.0000000000000007E-2"/>
    <n v="7"/>
    <n v="6.38"/>
    <s v="Calle Santa María 2-115, Quito"/>
    <x v="209"/>
    <d v="2018-10-04T14:57:07"/>
    <x v="318"/>
    <x v="21"/>
    <x v="1"/>
    <x v="3"/>
    <x v="0"/>
    <n v="2018"/>
    <x v="0"/>
    <n v="95"/>
    <x v="210"/>
    <x v="1"/>
    <x v="0"/>
    <x v="3"/>
    <s v="Motocicleta"/>
    <x v="0"/>
    <s v="Quito"/>
  </r>
  <r>
    <s v="Yamaha II765J"/>
    <d v="1899-12-30T00:07:33"/>
    <d v="1899-12-30T00:07:05"/>
    <d v="1899-12-30T00:00:28"/>
    <n v="4.3099999999999996"/>
    <n v="64"/>
    <n v="34.270000000000003"/>
    <s v="Camilo Ponce Enriquez, Guayaquil"/>
    <x v="210"/>
    <d v="2018-10-04T16:17:09"/>
    <x v="319"/>
    <x v="21"/>
    <x v="1"/>
    <x v="3"/>
    <x v="0"/>
    <n v="2018"/>
    <x v="1"/>
    <n v="95"/>
    <x v="211"/>
    <x v="0"/>
    <x v="0"/>
    <x v="20"/>
    <s v="Motocicleta"/>
    <x v="4"/>
    <s v="Byron "/>
  </r>
  <r>
    <s v="Honda HW228P"/>
    <d v="1899-12-30T00:12:35"/>
    <d v="1899-12-30T00:12:06"/>
    <d v="1899-12-30T00:00:29"/>
    <n v="5.83"/>
    <n v="70"/>
    <n v="27.81"/>
    <s v="Galo Plaza Lasso, Quito"/>
    <x v="211"/>
    <d v="2018-10-04T11:44:14"/>
    <x v="320"/>
    <x v="21"/>
    <x v="1"/>
    <x v="3"/>
    <x v="0"/>
    <n v="2018"/>
    <x v="0"/>
    <n v="95"/>
    <x v="212"/>
    <x v="0"/>
    <x v="0"/>
    <x v="3"/>
    <s v="Motocicleta"/>
    <x v="0"/>
    <s v="Quito"/>
  </r>
  <r>
    <s v="Honda HW228P"/>
    <d v="1899-12-30T00:15:27"/>
    <d v="1899-12-30T00:13:29"/>
    <d v="1899-12-30T00:00:29"/>
    <n v="10.28"/>
    <n v="70"/>
    <n v="39.909999999999997"/>
    <s v="Avenida 10 De Agosto 30-106, Quito"/>
    <x v="212"/>
    <d v="2018-10-04T14:37:07"/>
    <x v="321"/>
    <x v="21"/>
    <x v="1"/>
    <x v="3"/>
    <x v="0"/>
    <n v="2018"/>
    <x v="0"/>
    <n v="95"/>
    <x v="213"/>
    <x v="0"/>
    <x v="0"/>
    <x v="3"/>
    <s v="Motocicleta"/>
    <x v="0"/>
    <s v="Quito"/>
  </r>
  <r>
    <s v="Honda HW228P"/>
    <d v="1899-12-30T00:02:25"/>
    <d v="1899-12-30T00:01:56"/>
    <d v="1899-12-30T00:00:29"/>
    <n v="0.71"/>
    <n v="37"/>
    <n v="17.75"/>
    <s v="Avenida Eloy Alfaro 2-96, Quito"/>
    <x v="213"/>
    <d v="2018-10-04T15:18:59"/>
    <x v="322"/>
    <x v="21"/>
    <x v="1"/>
    <x v="3"/>
    <x v="0"/>
    <n v="2018"/>
    <x v="0"/>
    <n v="95"/>
    <x v="214"/>
    <x v="0"/>
    <x v="0"/>
    <x v="3"/>
    <s v="Motocicleta"/>
    <x v="0"/>
    <s v="Quito"/>
  </r>
  <r>
    <s v="Dmax-GSG9568"/>
    <d v="1899-12-30T00:06:31"/>
    <d v="1899-12-30T00:06:02"/>
    <d v="1899-12-30T00:00:29"/>
    <n v="0.99"/>
    <n v="40"/>
    <n v="9.1300000000000008"/>
    <s v="Felipe Pezo Campuzano, Guayaquil"/>
    <x v="8"/>
    <d v="2018-10-04T19:29:15"/>
    <x v="323"/>
    <x v="21"/>
    <x v="1"/>
    <x v="3"/>
    <x v="0"/>
    <n v="2018"/>
    <x v="1"/>
    <n v="95"/>
    <x v="9"/>
    <x v="0"/>
    <x v="0"/>
    <x v="16"/>
    <s v="Camioneta"/>
    <x v="4"/>
    <s v="Alejandro Adrian"/>
  </r>
  <r>
    <s v="Yamaha II765J"/>
    <d v="1899-12-30T00:30:25"/>
    <d v="1899-12-30T00:29:55"/>
    <d v="1899-12-30T00:00:30"/>
    <n v="22.59"/>
    <n v="66"/>
    <n v="44.57"/>
    <s v="Avenida 40 No, Guayaquil"/>
    <x v="47"/>
    <d v="2018-10-04T10:23:03"/>
    <x v="324"/>
    <x v="21"/>
    <x v="1"/>
    <x v="3"/>
    <x v="0"/>
    <n v="2018"/>
    <x v="1"/>
    <n v="95"/>
    <x v="48"/>
    <x v="1"/>
    <x v="0"/>
    <x v="20"/>
    <s v="Motocicleta"/>
    <x v="4"/>
    <s v="Byron "/>
  </r>
  <r>
    <s v="Aveo-PCZ3313"/>
    <d v="1899-12-30T00:13:59"/>
    <d v="1899-12-30T00:13:29"/>
    <d v="1899-12-30T00:00:30"/>
    <n v="6.97"/>
    <n v="70"/>
    <n v="29.91"/>
    <s v="Padre Solano, Guayaquil"/>
    <x v="8"/>
    <d v="2018-10-04T11:05:50"/>
    <x v="325"/>
    <x v="21"/>
    <x v="1"/>
    <x v="3"/>
    <x v="0"/>
    <n v="2018"/>
    <x v="0"/>
    <n v="95"/>
    <x v="9"/>
    <x v="0"/>
    <x v="0"/>
    <x v="15"/>
    <s v="Automovil"/>
    <x v="3"/>
    <s v="Fernando Maldonado"/>
  </r>
  <r>
    <s v="Honda HW228P"/>
    <d v="1899-12-30T00:22:48"/>
    <d v="1899-12-30T00:22:18"/>
    <d v="1899-12-30T00:00:30"/>
    <n v="12.31"/>
    <n v="74"/>
    <n v="32.39"/>
    <s v="Avenida De Los Shyris 45-135, Quito"/>
    <x v="60"/>
    <d v="2018-10-04T12:00:16"/>
    <x v="326"/>
    <x v="21"/>
    <x v="1"/>
    <x v="3"/>
    <x v="0"/>
    <n v="2018"/>
    <x v="0"/>
    <n v="95"/>
    <x v="61"/>
    <x v="0"/>
    <x v="0"/>
    <x v="3"/>
    <s v="Motocicleta"/>
    <x v="0"/>
    <s v="Quito"/>
  </r>
  <r>
    <s v="Yamaha II765J"/>
    <d v="1899-12-30T00:03:36"/>
    <d v="1899-12-30T00:03:06"/>
    <d v="1899-12-30T00:00:30"/>
    <n v="0.82"/>
    <n v="27"/>
    <n v="13.75"/>
    <s v="Manuela Garaycoa De Calderon, Guayaquil"/>
    <x v="24"/>
    <d v="2018-10-04T16:27:55"/>
    <x v="327"/>
    <x v="21"/>
    <x v="1"/>
    <x v="3"/>
    <x v="0"/>
    <n v="2018"/>
    <x v="1"/>
    <n v="95"/>
    <x v="25"/>
    <x v="0"/>
    <x v="0"/>
    <x v="20"/>
    <s v="Motocicleta"/>
    <x v="4"/>
    <s v="Byron "/>
  </r>
  <r>
    <s v="Yamaha II765J"/>
    <d v="1899-12-30T00:20:46"/>
    <d v="1899-12-30T00:20:16"/>
    <d v="1899-12-30T00:00:30"/>
    <n v="9.93"/>
    <n v="55"/>
    <n v="28.69"/>
    <s v="Avenida 40 No, Guayaquil"/>
    <x v="8"/>
    <d v="2018-10-04T17:06:40"/>
    <x v="328"/>
    <x v="21"/>
    <x v="1"/>
    <x v="3"/>
    <x v="0"/>
    <n v="2018"/>
    <x v="1"/>
    <n v="95"/>
    <x v="5"/>
    <x v="1"/>
    <x v="0"/>
    <x v="20"/>
    <s v="Motocicleta"/>
    <x v="4"/>
    <s v="Byron "/>
  </r>
  <r>
    <s v="Plataforma-PCA4311"/>
    <d v="1899-12-30T00:01:28"/>
    <d v="1899-12-30T00:00:55"/>
    <d v="1899-12-30T00:00:33"/>
    <n v="0.05"/>
    <n v="7"/>
    <n v="2.19"/>
    <s v="Avenida 40 No, Guayaquil"/>
    <x v="5"/>
    <d v="2018-10-04T13:53:52"/>
    <x v="329"/>
    <x v="21"/>
    <x v="1"/>
    <x v="3"/>
    <x v="0"/>
    <n v="2018"/>
    <x v="1"/>
    <n v="95"/>
    <x v="5"/>
    <x v="1"/>
    <x v="0"/>
    <x v="12"/>
    <s v="Plataforma"/>
    <x v="2"/>
    <s v="Cristobal Murillo"/>
  </r>
  <r>
    <s v="Dmax-GSF6046"/>
    <d v="1899-12-30T00:04:03"/>
    <d v="1899-12-30T00:03:30"/>
    <d v="1899-12-30T00:00:33"/>
    <n v="0.31"/>
    <n v="11"/>
    <n v="4.53"/>
    <s v="E45, Los Encuentros"/>
    <x v="180"/>
    <d v="2018-10-04T21:47:15"/>
    <x v="330"/>
    <x v="21"/>
    <x v="1"/>
    <x v="3"/>
    <x v="0"/>
    <n v="2018"/>
    <x v="1"/>
    <n v="95"/>
    <x v="181"/>
    <x v="1"/>
    <x v="0"/>
    <x v="5"/>
    <s v="Camioneta"/>
    <x v="1"/>
    <s v="Kevin Perez"/>
  </r>
  <r>
    <s v="Dmax-GSI9191"/>
    <d v="1899-12-30T01:02:34"/>
    <d v="1899-12-30T01:01:56"/>
    <d v="1899-12-30T00:00:38"/>
    <n v="19.64"/>
    <n v="53"/>
    <n v="18.829999999999998"/>
    <s v="Gena"/>
    <x v="11"/>
    <d v="2018-10-04T21:31:10"/>
    <x v="331"/>
    <x v="21"/>
    <x v="1"/>
    <x v="3"/>
    <x v="0"/>
    <n v="2018"/>
    <x v="1"/>
    <n v="95"/>
    <x v="12"/>
    <x v="0"/>
    <x v="0"/>
    <x v="17"/>
    <s v="Camioneta"/>
    <x v="1"/>
    <s v="Patricio Olaya"/>
  </r>
  <r>
    <s v="Dmax-PCI6941"/>
    <d v="1899-12-30T00:00:45"/>
    <d v="1899-12-30T00:00:00"/>
    <d v="1899-12-30T00:00:45"/>
    <n v="0"/>
    <n v="0"/>
    <n v="0.15"/>
    <s v="Antonio Parra Velasco, Guayaquil"/>
    <x v="38"/>
    <d v="2018-10-04T11:04:58"/>
    <x v="332"/>
    <x v="21"/>
    <x v="1"/>
    <x v="3"/>
    <x v="0"/>
    <n v="2018"/>
    <x v="1"/>
    <n v="95"/>
    <x v="39"/>
    <x v="1"/>
    <x v="0"/>
    <x v="13"/>
    <s v="Camioneta"/>
    <x v="1"/>
    <s v="Michael Resabala"/>
  </r>
  <r>
    <s v="NLR-IBC3571"/>
    <d v="1899-12-30T00:01:51"/>
    <d v="1899-12-30T00:00:58"/>
    <d v="1899-12-30T00:00:53"/>
    <n v="0.09"/>
    <n v="5"/>
    <n v="2.84"/>
    <s v="Q1, Los Lojas"/>
    <x v="214"/>
    <d v="2018-10-04T09:06:33"/>
    <x v="333"/>
    <x v="21"/>
    <x v="1"/>
    <x v="3"/>
    <x v="0"/>
    <n v="2018"/>
    <x v="1"/>
    <n v="95"/>
    <x v="215"/>
    <x v="1"/>
    <x v="0"/>
    <x v="10"/>
    <s v="Camion"/>
    <x v="2"/>
    <s v="Cristobal Murillo"/>
  </r>
  <r>
    <s v="Dmax-GSF6029"/>
    <d v="1899-12-30T00:04:24"/>
    <d v="1899-12-30T00:03:27"/>
    <d v="1899-12-30T00:00:57"/>
    <n v="0.95"/>
    <n v="29"/>
    <n v="12.96"/>
    <s v="Marcelino Mariduena"/>
    <x v="190"/>
    <d v="2018-10-04T04:22:25"/>
    <x v="334"/>
    <x v="21"/>
    <x v="1"/>
    <x v="3"/>
    <x v="0"/>
    <n v="2018"/>
    <x v="1"/>
    <n v="95"/>
    <x v="191"/>
    <x v="1"/>
    <x v="0"/>
    <x v="4"/>
    <s v="Camioneta"/>
    <x v="1"/>
    <s v="Jacob Soriano"/>
  </r>
  <r>
    <s v="Dmax-GSG9568"/>
    <d v="1899-12-30T00:02:59"/>
    <d v="1899-12-30T00:02:00"/>
    <d v="1899-12-30T00:00:59"/>
    <n v="0.27"/>
    <n v="31"/>
    <n v="5.38"/>
    <s v="Avenida Juan Tanca Marengo, Guayaquil"/>
    <x v="8"/>
    <d v="2018-10-04T13:49:24"/>
    <x v="335"/>
    <x v="21"/>
    <x v="1"/>
    <x v="3"/>
    <x v="0"/>
    <n v="2018"/>
    <x v="1"/>
    <n v="95"/>
    <x v="5"/>
    <x v="1"/>
    <x v="0"/>
    <x v="16"/>
    <s v="Camioneta"/>
    <x v="4"/>
    <s v="Alejandro Adrian"/>
  </r>
  <r>
    <s v="Dmax-PCW5709"/>
    <d v="1899-12-30T00:01:00"/>
    <d v="1899-12-30T00:00:00"/>
    <d v="1899-12-30T00:01:00"/>
    <n v="0"/>
    <n v="0"/>
    <n v="0"/>
    <s v="Guayaquil Daule, Guayaquil"/>
    <x v="47"/>
    <d v="2018-10-04T13:15:48"/>
    <x v="336"/>
    <x v="21"/>
    <x v="1"/>
    <x v="3"/>
    <x v="0"/>
    <n v="2018"/>
    <x v="1"/>
    <n v="95"/>
    <x v="48"/>
    <x v="1"/>
    <x v="0"/>
    <x v="18"/>
    <s v="Camioneta"/>
    <x v="3"/>
    <s v="Proyectos"/>
  </r>
  <r>
    <s v="Yamaha II765J"/>
    <d v="1899-12-30T00:06:58"/>
    <d v="1899-12-30T00:05:58"/>
    <d v="1899-12-30T00:01:00"/>
    <n v="1.26"/>
    <n v="24"/>
    <n v="10.88"/>
    <s v="Juan Ignacio Pareja, Guayaquil"/>
    <x v="142"/>
    <d v="2018-10-04T13:31:55"/>
    <x v="337"/>
    <x v="21"/>
    <x v="1"/>
    <x v="3"/>
    <x v="0"/>
    <n v="2018"/>
    <x v="1"/>
    <n v="95"/>
    <x v="143"/>
    <x v="0"/>
    <x v="0"/>
    <x v="20"/>
    <s v="Motocicleta"/>
    <x v="4"/>
    <s v="Byron "/>
  </r>
  <r>
    <s v="Honda HW228P"/>
    <d v="1899-12-30T00:17:25"/>
    <d v="1899-12-30T00:16:25"/>
    <d v="1899-12-30T00:01:00"/>
    <n v="8.5"/>
    <n v="66"/>
    <n v="29.28"/>
    <s v="Avenida De Los Shyris 34-58, Quito"/>
    <x v="0"/>
    <d v="2018-10-04T15:32:00"/>
    <x v="338"/>
    <x v="21"/>
    <x v="1"/>
    <x v="3"/>
    <x v="0"/>
    <n v="2018"/>
    <x v="0"/>
    <n v="95"/>
    <x v="0"/>
    <x v="0"/>
    <x v="0"/>
    <x v="3"/>
    <s v="Motocicleta"/>
    <x v="0"/>
    <s v="Quito"/>
  </r>
  <r>
    <s v="Dmax-PCW5709"/>
    <d v="1899-12-30T00:06:16"/>
    <d v="1899-12-30T00:02:18"/>
    <d v="1899-12-30T00:01:00"/>
    <n v="0.06"/>
    <n v="5"/>
    <n v="0.56999999999999995"/>
    <s v="16 No, Guayaquil"/>
    <x v="8"/>
    <d v="2018-10-04T18:28:29"/>
    <x v="339"/>
    <x v="21"/>
    <x v="1"/>
    <x v="3"/>
    <x v="0"/>
    <n v="2018"/>
    <x v="1"/>
    <n v="95"/>
    <x v="9"/>
    <x v="0"/>
    <x v="0"/>
    <x v="18"/>
    <s v="Camioneta"/>
    <x v="3"/>
    <s v="Proyectos"/>
  </r>
  <r>
    <s v="Dmax-PCW7500"/>
    <d v="1899-12-30T00:06:07"/>
    <d v="1899-12-30T00:05:02"/>
    <d v="1899-12-30T00:01:05"/>
    <n v="1.84"/>
    <n v="50"/>
    <n v="18.05"/>
    <s v="Calle De Las Anonas 1-54, Quito"/>
    <x v="0"/>
    <d v="2018-10-04T09:22:30"/>
    <x v="340"/>
    <x v="21"/>
    <x v="1"/>
    <x v="3"/>
    <x v="0"/>
    <n v="2018"/>
    <x v="0"/>
    <n v="95"/>
    <x v="0"/>
    <x v="0"/>
    <x v="0"/>
    <x v="1"/>
    <s v="Camioneta"/>
    <x v="0"/>
    <s v="Edison Arellano"/>
  </r>
  <r>
    <s v="Dmax-PCW5709"/>
    <d v="1899-12-30T00:09:53"/>
    <d v="1899-12-30T00:08:46"/>
    <d v="1899-12-30T00:01:07"/>
    <n v="4.25"/>
    <n v="79"/>
    <n v="25.8"/>
    <s v="Guayaquil Daule, Guayaquil"/>
    <x v="47"/>
    <d v="2018-10-04T12:56:09"/>
    <x v="341"/>
    <x v="21"/>
    <x v="1"/>
    <x v="3"/>
    <x v="0"/>
    <n v="2018"/>
    <x v="1"/>
    <n v="95"/>
    <x v="48"/>
    <x v="1"/>
    <x v="0"/>
    <x v="18"/>
    <s v="Camioneta"/>
    <x v="3"/>
    <s v="Proyectos"/>
  </r>
  <r>
    <s v="Dmax-PCW6826"/>
    <d v="1899-12-30T00:02:18"/>
    <d v="1899-12-30T00:01:01"/>
    <d v="1899-12-30T00:01:17"/>
    <n v="0.06"/>
    <n v="5"/>
    <n v="1.56"/>
    <s v="Avenida 40 No, Guayaquil"/>
    <x v="5"/>
    <d v="2018-10-04T09:32:11"/>
    <x v="342"/>
    <x v="21"/>
    <x v="1"/>
    <x v="3"/>
    <x v="0"/>
    <n v="2018"/>
    <x v="1"/>
    <n v="95"/>
    <x v="5"/>
    <x v="1"/>
    <x v="0"/>
    <x v="8"/>
    <s v="Camioneta"/>
    <x v="1"/>
    <s v="Danny Salazar"/>
  </r>
  <r>
    <s v="Dmax-PCI6941"/>
    <d v="1899-12-30T00:01:23"/>
    <d v="1899-12-30T00:00:00"/>
    <d v="1899-12-30T00:01:23"/>
    <n v="0"/>
    <n v="0"/>
    <n v="0.14000000000000001"/>
    <s v="Avenida 40 No, Guayaquil"/>
    <x v="5"/>
    <d v="2018-10-04T10:17:41"/>
    <x v="343"/>
    <x v="21"/>
    <x v="1"/>
    <x v="3"/>
    <x v="0"/>
    <n v="2018"/>
    <x v="1"/>
    <n v="95"/>
    <x v="5"/>
    <x v="1"/>
    <x v="0"/>
    <x v="13"/>
    <s v="Camioneta"/>
    <x v="1"/>
    <s v="Michael Resabala"/>
  </r>
  <r>
    <s v="Dmax-GSG9568"/>
    <d v="1899-12-30T00:06:28"/>
    <d v="1899-12-30T00:05:02"/>
    <d v="1899-12-30T00:01:26"/>
    <n v="1.47"/>
    <n v="50"/>
    <n v="13.59"/>
    <s v="Avenida Juan Tanca Marengo, Guayaquil"/>
    <x v="8"/>
    <d v="2018-10-04T15:04:25"/>
    <x v="344"/>
    <x v="21"/>
    <x v="1"/>
    <x v="3"/>
    <x v="0"/>
    <n v="2018"/>
    <x v="1"/>
    <n v="95"/>
    <x v="5"/>
    <x v="1"/>
    <x v="0"/>
    <x v="16"/>
    <s v="Camioneta"/>
    <x v="4"/>
    <s v="Alejandro Adrian"/>
  </r>
  <r>
    <s v="Yamaha II765J"/>
    <d v="1899-12-30T00:12:26"/>
    <d v="1899-12-30T00:10:56"/>
    <d v="1899-12-30T00:01:30"/>
    <n v="4.05"/>
    <n v="55"/>
    <n v="19.54"/>
    <s v="Avenida Juan Tanca Marengo, Guayaquil"/>
    <x v="168"/>
    <d v="2018-10-04T14:16:03"/>
    <x v="345"/>
    <x v="21"/>
    <x v="1"/>
    <x v="3"/>
    <x v="0"/>
    <n v="2018"/>
    <x v="1"/>
    <n v="95"/>
    <x v="169"/>
    <x v="1"/>
    <x v="0"/>
    <x v="20"/>
    <s v="Motocicleta"/>
    <x v="4"/>
    <s v="Byron "/>
  </r>
  <r>
    <s v="Vitara-GSK6338"/>
    <d v="1899-12-30T00:04:45"/>
    <d v="1899-12-30T00:03:10"/>
    <d v="1899-12-30T00:01:35"/>
    <n v="0.57999999999999996"/>
    <n v="24"/>
    <n v="7.39"/>
    <s v="Isla Fernandina, Guayaquil"/>
    <x v="8"/>
    <d v="2018-10-04T13:48:53"/>
    <x v="346"/>
    <x v="21"/>
    <x v="1"/>
    <x v="3"/>
    <x v="0"/>
    <n v="2018"/>
    <x v="0"/>
    <n v="95"/>
    <x v="9"/>
    <x v="0"/>
    <x v="0"/>
    <x v="19"/>
    <s v="Automovil"/>
    <x v="3"/>
    <s v="Josue Guillen"/>
  </r>
  <r>
    <s v="Plataforma-PCA4311"/>
    <d v="1899-12-30T00:02:05"/>
    <d v="1899-12-30T00:00:30"/>
    <d v="1899-12-30T00:01:35"/>
    <n v="0.08"/>
    <n v="7"/>
    <n v="2.3199999999999998"/>
    <s v="Avenida 40 No, Guayaquil"/>
    <x v="5"/>
    <d v="2018-10-04T18:24:16"/>
    <x v="347"/>
    <x v="21"/>
    <x v="1"/>
    <x v="3"/>
    <x v="0"/>
    <n v="2018"/>
    <x v="1"/>
    <n v="95"/>
    <x v="5"/>
    <x v="1"/>
    <x v="0"/>
    <x v="12"/>
    <s v="Plataforma"/>
    <x v="2"/>
    <s v="Cristobal Murillo"/>
  </r>
  <r>
    <s v="Dmax-PCW7500"/>
    <d v="1899-12-30T00:10:42"/>
    <d v="1899-12-30T00:09:02"/>
    <d v="1899-12-30T00:01:40"/>
    <n v="2.97"/>
    <n v="44"/>
    <n v="16.66"/>
    <s v="Avenida 10 De Agosto 30-106, Quito"/>
    <x v="215"/>
    <d v="2018-10-04T09:37:38"/>
    <x v="348"/>
    <x v="21"/>
    <x v="1"/>
    <x v="3"/>
    <x v="0"/>
    <n v="2018"/>
    <x v="0"/>
    <n v="95"/>
    <x v="216"/>
    <x v="0"/>
    <x v="0"/>
    <x v="1"/>
    <s v="Camioneta"/>
    <x v="0"/>
    <s v="Edison Arellano"/>
  </r>
  <r>
    <s v="Dmax-PCI6941"/>
    <d v="1899-12-30T00:25:41"/>
    <d v="1899-12-30T00:23:59"/>
    <d v="1899-12-30T00:01:42"/>
    <n v="20.190000000000001"/>
    <n v="87"/>
    <n v="47.16"/>
    <s v="Avenida 40 No, Guayaquil"/>
    <x v="38"/>
    <d v="2018-10-04T10:39:14"/>
    <x v="349"/>
    <x v="21"/>
    <x v="1"/>
    <x v="3"/>
    <x v="0"/>
    <n v="2018"/>
    <x v="1"/>
    <n v="95"/>
    <x v="39"/>
    <x v="1"/>
    <x v="0"/>
    <x v="13"/>
    <s v="Camioneta"/>
    <x v="1"/>
    <s v="Michael Resabala"/>
  </r>
  <r>
    <s v="Aveo-PCZ3313"/>
    <d v="1899-12-30T00:08:20"/>
    <d v="1899-12-30T00:06:32"/>
    <d v="1899-12-30T00:01:48"/>
    <n v="3.19"/>
    <n v="55"/>
    <n v="22.97"/>
    <s v="Jaime Roldos Aguilera, Guayaquil"/>
    <x v="36"/>
    <d v="2018-10-04T09:38:01"/>
    <x v="350"/>
    <x v="21"/>
    <x v="1"/>
    <x v="3"/>
    <x v="0"/>
    <n v="2018"/>
    <x v="0"/>
    <n v="95"/>
    <x v="37"/>
    <x v="0"/>
    <x v="0"/>
    <x v="15"/>
    <s v="Automovil"/>
    <x v="3"/>
    <s v="Fernando Maldonado"/>
  </r>
  <r>
    <s v="Dmax-PCW6826"/>
    <d v="1899-12-30T00:28:19"/>
    <d v="1899-12-30T00:26:31"/>
    <d v="1899-12-30T00:01:48"/>
    <n v="20.07"/>
    <n v="87"/>
    <n v="42.52"/>
    <s v="Guayaquil Daule, Guayaquil"/>
    <x v="24"/>
    <d v="2018-10-04T13:04:24"/>
    <x v="351"/>
    <x v="21"/>
    <x v="1"/>
    <x v="3"/>
    <x v="0"/>
    <n v="2018"/>
    <x v="1"/>
    <n v="95"/>
    <x v="25"/>
    <x v="0"/>
    <x v="0"/>
    <x v="8"/>
    <s v="Camioneta"/>
    <x v="1"/>
    <s v="Danny Salazar"/>
  </r>
  <r>
    <s v="Honda HW228P"/>
    <d v="1899-12-30T00:13:06"/>
    <d v="1899-12-30T00:11:10"/>
    <d v="1899-12-30T00:01:56"/>
    <n v="5.33"/>
    <n v="70"/>
    <n v="24.39"/>
    <s v="O 3M, Quito"/>
    <x v="0"/>
    <d v="2018-10-04T13:15:33"/>
    <x v="352"/>
    <x v="21"/>
    <x v="1"/>
    <x v="3"/>
    <x v="0"/>
    <n v="2018"/>
    <x v="0"/>
    <n v="95"/>
    <x v="0"/>
    <x v="0"/>
    <x v="0"/>
    <x v="3"/>
    <s v="Motocicleta"/>
    <x v="0"/>
    <s v="Quito"/>
  </r>
  <r>
    <s v="Yamaha II765J"/>
    <d v="1899-12-30T00:07:22"/>
    <d v="1899-12-30T00:05:24"/>
    <d v="1899-12-30T00:01:58"/>
    <n v="1.86"/>
    <n v="51"/>
    <n v="15.15"/>
    <s v="Demetrio Aguilera, Guayaquil"/>
    <x v="8"/>
    <d v="2018-10-04T13:42:05"/>
    <x v="353"/>
    <x v="21"/>
    <x v="1"/>
    <x v="3"/>
    <x v="0"/>
    <n v="2018"/>
    <x v="1"/>
    <n v="95"/>
    <x v="9"/>
    <x v="0"/>
    <x v="0"/>
    <x v="20"/>
    <s v="Motocicleta"/>
    <x v="4"/>
    <s v="Byron "/>
  </r>
  <r>
    <s v="Dmax-GSI9191"/>
    <d v="1899-12-30T00:17:00"/>
    <d v="1899-12-30T00:15:01"/>
    <d v="1899-12-30T00:01:59"/>
    <n v="1.75"/>
    <n v="31"/>
    <n v="6.19"/>
    <s v="Malvas"/>
    <x v="42"/>
    <d v="2018-10-04T15:39:43"/>
    <x v="354"/>
    <x v="21"/>
    <x v="1"/>
    <x v="3"/>
    <x v="0"/>
    <n v="2018"/>
    <x v="1"/>
    <n v="95"/>
    <x v="43"/>
    <x v="1"/>
    <x v="0"/>
    <x v="17"/>
    <s v="Camioneta"/>
    <x v="1"/>
    <s v="Patricio Olaya"/>
  </r>
  <r>
    <s v="Dmax-GSG9568"/>
    <d v="1899-12-30T00:05:50"/>
    <d v="1899-12-30T00:03:30"/>
    <d v="1899-12-30T00:02:20"/>
    <n v="1.26"/>
    <n v="48"/>
    <n v="12.99"/>
    <s v="Ignacio Robles Santistevan, Guayaquil"/>
    <x v="8"/>
    <d v="2018-10-04T20:47:15"/>
    <x v="355"/>
    <x v="21"/>
    <x v="1"/>
    <x v="3"/>
    <x v="0"/>
    <n v="2018"/>
    <x v="1"/>
    <n v="95"/>
    <x v="9"/>
    <x v="0"/>
    <x v="0"/>
    <x v="16"/>
    <s v="Camioneta"/>
    <x v="4"/>
    <s v="Alejandro Adrian"/>
  </r>
  <r>
    <s v="Dmax-PCW5709"/>
    <d v="1899-12-30T00:13:58"/>
    <d v="1899-12-30T00:11:31"/>
    <d v="1899-12-30T00:02:27"/>
    <n v="3.38"/>
    <n v="66"/>
    <n v="14.51"/>
    <s v="Avenida Juan Tanca Marengo, Guayaquil"/>
    <x v="89"/>
    <d v="2018-10-04T17:26:50"/>
    <x v="356"/>
    <x v="21"/>
    <x v="1"/>
    <x v="3"/>
    <x v="0"/>
    <n v="2018"/>
    <x v="1"/>
    <n v="95"/>
    <x v="90"/>
    <x v="1"/>
    <x v="0"/>
    <x v="18"/>
    <s v="Camioneta"/>
    <x v="3"/>
    <s v="Proyectos"/>
  </r>
  <r>
    <s v="Aveo-PCZ3313"/>
    <d v="1899-12-30T00:12:10"/>
    <d v="1899-12-30T00:09:41"/>
    <d v="1899-12-30T00:02:29"/>
    <n v="6.01"/>
    <n v="85"/>
    <n v="29.65"/>
    <s v="Avenida Francisco De Orellana, Guayaquil"/>
    <x v="8"/>
    <d v="2018-10-04T15:14:51"/>
    <x v="357"/>
    <x v="21"/>
    <x v="1"/>
    <x v="3"/>
    <x v="0"/>
    <n v="2018"/>
    <x v="0"/>
    <n v="95"/>
    <x v="9"/>
    <x v="0"/>
    <x v="0"/>
    <x v="15"/>
    <s v="Automovil"/>
    <x v="3"/>
    <s v="Fernando Maldonado"/>
  </r>
  <r>
    <s v="Yamaha II765J"/>
    <d v="1899-12-30T00:07:59"/>
    <d v="1899-12-30T00:05:29"/>
    <d v="1899-12-30T00:02:30"/>
    <n v="2.52"/>
    <n v="48"/>
    <n v="18.96"/>
    <s v="Vía Perimetral, Guayaquil"/>
    <x v="5"/>
    <d v="2018-10-04T12:23:43"/>
    <x v="358"/>
    <x v="21"/>
    <x v="1"/>
    <x v="3"/>
    <x v="0"/>
    <n v="2018"/>
    <x v="1"/>
    <n v="95"/>
    <x v="7"/>
    <x v="0"/>
    <x v="0"/>
    <x v="20"/>
    <s v="Motocicleta"/>
    <x v="4"/>
    <s v="Byron "/>
  </r>
  <r>
    <s v="Dmax-GSG9568"/>
    <d v="1899-12-30T00:13:38"/>
    <d v="1899-12-30T00:11:04"/>
    <d v="1899-12-30T00:02:34"/>
    <n v="5.97"/>
    <n v="72"/>
    <n v="26.29"/>
    <s v="Avenida 40 No, Guayaquil"/>
    <x v="94"/>
    <d v="2018-10-04T00:00:06"/>
    <x v="359"/>
    <x v="21"/>
    <x v="1"/>
    <x v="3"/>
    <x v="0"/>
    <n v="2018"/>
    <x v="1"/>
    <n v="95"/>
    <x v="95"/>
    <x v="1"/>
    <x v="0"/>
    <x v="16"/>
    <s v="Camioneta"/>
    <x v="4"/>
    <s v="Alejandro Adrian"/>
  </r>
  <r>
    <s v="Frontier-HCN0517"/>
    <d v="1899-12-30T00:19:34"/>
    <d v="1899-12-30T00:16:55"/>
    <d v="1899-12-30T00:02:39"/>
    <n v="12.05"/>
    <n v="72"/>
    <n v="36.950000000000003"/>
    <s v="Tenguel"/>
    <x v="11"/>
    <d v="2018-10-04T06:16:41"/>
    <x v="360"/>
    <x v="21"/>
    <x v="1"/>
    <x v="3"/>
    <x v="0"/>
    <n v="2018"/>
    <x v="1"/>
    <n v="95"/>
    <x v="12"/>
    <x v="0"/>
    <x v="0"/>
    <x v="21"/>
    <s v="Camioneta"/>
    <x v="1"/>
    <s v="Marcelo Murillo"/>
  </r>
  <r>
    <s v="Dmax-PCW7500"/>
    <d v="1899-12-30T00:09:40"/>
    <d v="1899-12-30T00:06:42"/>
    <d v="1899-12-30T00:02:58"/>
    <n v="2.68"/>
    <n v="48"/>
    <n v="16.62"/>
    <s v="Calle De Los Pinos 1-53, Quito"/>
    <x v="0"/>
    <d v="2018-10-04T09:57:48"/>
    <x v="361"/>
    <x v="21"/>
    <x v="1"/>
    <x v="3"/>
    <x v="0"/>
    <n v="2018"/>
    <x v="0"/>
    <n v="95"/>
    <x v="0"/>
    <x v="0"/>
    <x v="0"/>
    <x v="1"/>
    <s v="Camioneta"/>
    <x v="0"/>
    <s v="Edison Arellano"/>
  </r>
  <r>
    <s v="Yamaha II765J"/>
    <d v="1899-12-30T00:22:06"/>
    <d v="1899-12-30T00:19:06"/>
    <d v="1899-12-30T00:03:00"/>
    <n v="8.8699999999999992"/>
    <n v="61"/>
    <n v="24.09"/>
    <s v="Avenida 40 No, Guayaquil"/>
    <x v="216"/>
    <d v="2018-10-04T13:08:06"/>
    <x v="362"/>
    <x v="21"/>
    <x v="1"/>
    <x v="3"/>
    <x v="0"/>
    <n v="2018"/>
    <x v="1"/>
    <n v="95"/>
    <x v="217"/>
    <x v="1"/>
    <x v="0"/>
    <x v="20"/>
    <s v="Motocicleta"/>
    <x v="4"/>
    <s v="Byron "/>
  </r>
  <r>
    <s v="Hilux-GSK6663"/>
    <d v="1899-12-30T00:23:32"/>
    <d v="1899-12-30T00:20:29"/>
    <d v="1899-12-30T00:03:03"/>
    <n v="8.84"/>
    <n v="74"/>
    <n v="22.53"/>
    <s v="Avenida Juan Tanca Marengo, Guayaquil"/>
    <x v="5"/>
    <d v="2018-10-04T13:00:27"/>
    <x v="363"/>
    <x v="21"/>
    <x v="1"/>
    <x v="3"/>
    <x v="0"/>
    <n v="2018"/>
    <x v="1"/>
    <n v="95"/>
    <x v="5"/>
    <x v="1"/>
    <x v="0"/>
    <x v="14"/>
    <s v="Camioneta"/>
    <x v="2"/>
    <s v="Patricio Hidalgo"/>
  </r>
  <r>
    <s v="Dmax-PCW5709"/>
    <d v="1899-12-30T00:14:43"/>
    <d v="1899-12-30T00:08:30"/>
    <d v="1899-12-30T00:03:16"/>
    <n v="4.2699999999999996"/>
    <n v="64"/>
    <n v="17.420000000000002"/>
    <s v="Avenida Juan Tanca Marengo, Guayaquil"/>
    <x v="8"/>
    <d v="2018-10-04T16:44:48"/>
    <x v="364"/>
    <x v="21"/>
    <x v="1"/>
    <x v="3"/>
    <x v="0"/>
    <n v="2018"/>
    <x v="1"/>
    <n v="95"/>
    <x v="5"/>
    <x v="1"/>
    <x v="0"/>
    <x v="18"/>
    <s v="Camioneta"/>
    <x v="3"/>
    <s v="Proyectos"/>
  </r>
  <r>
    <s v="Yamaha II765J"/>
    <d v="1899-12-30T00:12:58"/>
    <d v="1899-12-30T00:09:28"/>
    <d v="1899-12-30T00:03:30"/>
    <n v="3.52"/>
    <n v="50"/>
    <n v="16.29"/>
    <s v="Camilo Ponce Enriquez, Guayaquil"/>
    <x v="5"/>
    <d v="2018-10-04T16:38:19"/>
    <x v="365"/>
    <x v="21"/>
    <x v="1"/>
    <x v="3"/>
    <x v="0"/>
    <n v="2018"/>
    <x v="1"/>
    <n v="95"/>
    <x v="7"/>
    <x v="0"/>
    <x v="0"/>
    <x v="20"/>
    <s v="Motocicleta"/>
    <x v="4"/>
    <s v="Byron "/>
  </r>
  <r>
    <s v="Dmax-PCW7500"/>
    <d v="1899-12-30T00:14:36"/>
    <d v="1899-12-30T00:11:01"/>
    <d v="1899-12-30T00:03:35"/>
    <n v="4.5"/>
    <n v="70"/>
    <n v="18.48"/>
    <s v="Avenida 10 De Agosto 30-106, Quito"/>
    <x v="0"/>
    <d v="2018-10-04T17:09:20"/>
    <x v="366"/>
    <x v="21"/>
    <x v="1"/>
    <x v="3"/>
    <x v="0"/>
    <n v="2018"/>
    <x v="0"/>
    <n v="95"/>
    <x v="0"/>
    <x v="1"/>
    <x v="0"/>
    <x v="1"/>
    <s v="Camioneta"/>
    <x v="0"/>
    <s v="Edison Arellano"/>
  </r>
  <r>
    <s v="Dmax-GSG9568"/>
    <d v="1899-12-30T00:14:11"/>
    <d v="1899-12-30T00:10:29"/>
    <d v="1899-12-30T00:03:42"/>
    <n v="2.36"/>
    <n v="50"/>
    <n v="10"/>
    <s v="Guillermo Rolando Pareja, Guayaquil"/>
    <x v="8"/>
    <d v="2018-10-04T12:47:43"/>
    <x v="367"/>
    <x v="21"/>
    <x v="1"/>
    <x v="3"/>
    <x v="0"/>
    <n v="2018"/>
    <x v="1"/>
    <n v="95"/>
    <x v="9"/>
    <x v="0"/>
    <x v="0"/>
    <x v="16"/>
    <s v="Camioneta"/>
    <x v="4"/>
    <s v="Alejandro Adrian"/>
  </r>
  <r>
    <s v="Dmax-PCW1831"/>
    <d v="1899-12-30T00:12:54"/>
    <d v="1899-12-30T00:08:54"/>
    <d v="1899-12-30T00:04:00"/>
    <n v="4.41"/>
    <n v="70"/>
    <n v="20.52"/>
    <s v="Guayaquil Daule, Guayaquil"/>
    <x v="47"/>
    <d v="2018-10-04T12:10:19"/>
    <x v="368"/>
    <x v="21"/>
    <x v="1"/>
    <x v="3"/>
    <x v="0"/>
    <n v="2018"/>
    <x v="1"/>
    <n v="95"/>
    <x v="48"/>
    <x v="1"/>
    <x v="0"/>
    <x v="7"/>
    <s v="Camioneta"/>
    <x v="1"/>
    <s v="Jose Luis vargas"/>
  </r>
  <r>
    <s v="Aveo-PCZ3313"/>
    <d v="1899-12-30T00:23:36"/>
    <d v="1899-12-30T00:19:31"/>
    <d v="1899-12-30T00:04:05"/>
    <n v="8.57"/>
    <n v="62"/>
    <n v="21.78"/>
    <s v="Avenida Juan Tanca Marengo, Guayaquil"/>
    <x v="24"/>
    <d v="2018-10-04T12:33:04"/>
    <x v="369"/>
    <x v="21"/>
    <x v="1"/>
    <x v="3"/>
    <x v="0"/>
    <n v="2018"/>
    <x v="0"/>
    <n v="95"/>
    <x v="25"/>
    <x v="1"/>
    <x v="0"/>
    <x v="15"/>
    <s v="Automovil"/>
    <x v="3"/>
    <s v="Fernando Maldonado"/>
  </r>
  <r>
    <s v="NLR-IBC3570"/>
    <d v="1899-12-30T00:06:17"/>
    <d v="1899-12-30T00:02:10"/>
    <d v="1899-12-30T00:04:07"/>
    <n v="0.25"/>
    <n v="14"/>
    <n v="2.38"/>
    <s v="San Luis"/>
    <x v="217"/>
    <d v="2018-10-04T10:37:16"/>
    <x v="370"/>
    <x v="21"/>
    <x v="1"/>
    <x v="3"/>
    <x v="0"/>
    <n v="2018"/>
    <x v="1"/>
    <n v="95"/>
    <x v="218"/>
    <x v="1"/>
    <x v="0"/>
    <x v="9"/>
    <s v="Camion"/>
    <x v="2"/>
    <s v="Cristobal Murillo"/>
  </r>
  <r>
    <s v="NLR-IBC3570"/>
    <d v="1899-12-30T00:07:05"/>
    <d v="1899-12-30T00:02:37"/>
    <d v="1899-12-30T00:04:28"/>
    <n v="0.87"/>
    <n v="38"/>
    <n v="7.39"/>
    <s v="Avenida 40 No, Guayaquil"/>
    <x v="5"/>
    <d v="2018-10-04T14:52:06"/>
    <x v="371"/>
    <x v="21"/>
    <x v="1"/>
    <x v="3"/>
    <x v="0"/>
    <n v="2018"/>
    <x v="1"/>
    <n v="95"/>
    <x v="5"/>
    <x v="1"/>
    <x v="0"/>
    <x v="9"/>
    <s v="Camion"/>
    <x v="2"/>
    <s v="Cristobal Murillo"/>
  </r>
  <r>
    <s v="Dmax-GSG9568"/>
    <d v="1899-12-30T00:28:06"/>
    <d v="1899-12-30T00:23:36"/>
    <d v="1899-12-30T00:04:30"/>
    <n v="10.06"/>
    <n v="74"/>
    <n v="21.48"/>
    <s v="Avenida Juan Tanca Marengo, Guayaquil"/>
    <x v="218"/>
    <d v="2018-10-04T15:57:01"/>
    <x v="372"/>
    <x v="21"/>
    <x v="1"/>
    <x v="3"/>
    <x v="0"/>
    <n v="2018"/>
    <x v="1"/>
    <n v="95"/>
    <x v="219"/>
    <x v="1"/>
    <x v="0"/>
    <x v="16"/>
    <s v="Camioneta"/>
    <x v="4"/>
    <s v="Alejandro Adrian"/>
  </r>
  <r>
    <s v="Yamaha II765J"/>
    <d v="1899-12-30T00:20:56"/>
    <d v="1899-12-30T00:15:56"/>
    <d v="1899-12-30T00:05:00"/>
    <n v="9.93"/>
    <n v="62"/>
    <n v="28.45"/>
    <s v="Avenida Juan Tanca Marengo, Guayaquil"/>
    <x v="5"/>
    <d v="2018-10-04T09:49:53"/>
    <x v="373"/>
    <x v="21"/>
    <x v="1"/>
    <x v="3"/>
    <x v="0"/>
    <n v="2018"/>
    <x v="1"/>
    <n v="95"/>
    <x v="5"/>
    <x v="1"/>
    <x v="0"/>
    <x v="20"/>
    <s v="Motocicleta"/>
    <x v="4"/>
    <s v="Byron "/>
  </r>
  <r>
    <s v="NLR-IBC3571"/>
    <d v="1899-12-30T00:22:23"/>
    <d v="1899-12-30T00:17:18"/>
    <d v="1899-12-30T00:05:05"/>
    <n v="3.8"/>
    <n v="44"/>
    <n v="10.19"/>
    <s v="1 Pasaje 11, Guayaquil"/>
    <x v="98"/>
    <d v="2018-10-04T17:34:35"/>
    <x v="374"/>
    <x v="21"/>
    <x v="1"/>
    <x v="3"/>
    <x v="0"/>
    <n v="2018"/>
    <x v="1"/>
    <n v="95"/>
    <x v="99"/>
    <x v="0"/>
    <x v="0"/>
    <x v="10"/>
    <s v="Camion"/>
    <x v="2"/>
    <s v="Cristobal Murillo"/>
  </r>
  <r>
    <s v="Dmax-GSF6029"/>
    <d v="1899-12-30T00:20:36"/>
    <d v="1899-12-30T00:15:29"/>
    <d v="1899-12-30T00:05:07"/>
    <n v="9.02"/>
    <n v="94"/>
    <n v="26.26"/>
    <s v="Avenida La Cultura, Manta"/>
    <x v="115"/>
    <d v="2018-10-04T13:42:55"/>
    <x v="375"/>
    <x v="21"/>
    <x v="1"/>
    <x v="3"/>
    <x v="0"/>
    <n v="2018"/>
    <x v="1"/>
    <n v="95"/>
    <x v="116"/>
    <x v="0"/>
    <x v="0"/>
    <x v="4"/>
    <s v="Camioneta"/>
    <x v="1"/>
    <s v="Jacob Soriano"/>
  </r>
  <r>
    <s v="Hilux-GSK6663"/>
    <d v="1899-12-30T00:28:03"/>
    <d v="1899-12-30T00:22:54"/>
    <d v="1899-12-30T00:05:09"/>
    <n v="9.7100000000000009"/>
    <n v="57"/>
    <n v="20.78"/>
    <s v="Avenida Juan Tanca Marengo, Guayaquil"/>
    <x v="5"/>
    <d v="2018-10-04T17:58:58"/>
    <x v="376"/>
    <x v="21"/>
    <x v="1"/>
    <x v="3"/>
    <x v="0"/>
    <n v="2018"/>
    <x v="1"/>
    <n v="95"/>
    <x v="5"/>
    <x v="1"/>
    <x v="0"/>
    <x v="14"/>
    <s v="Camioneta"/>
    <x v="2"/>
    <s v="Patricio Hidalgo"/>
  </r>
  <r>
    <s v="Frontier-HCN0517"/>
    <d v="1899-12-30T00:23:15"/>
    <d v="1899-12-30T00:18:01"/>
    <d v="1899-12-30T00:05:14"/>
    <n v="13.14"/>
    <n v="74"/>
    <n v="33.9"/>
    <s v="E25, Camilo Ponce Enríquez"/>
    <x v="128"/>
    <d v="2018-10-04T22:35:03"/>
    <x v="377"/>
    <x v="21"/>
    <x v="1"/>
    <x v="3"/>
    <x v="0"/>
    <n v="2018"/>
    <x v="1"/>
    <n v="95"/>
    <x v="129"/>
    <x v="0"/>
    <x v="0"/>
    <x v="21"/>
    <s v="Camioneta"/>
    <x v="1"/>
    <s v="Marcelo Murillo"/>
  </r>
  <r>
    <s v="NLR-IBC3570"/>
    <d v="1899-12-30T01:41:15"/>
    <d v="1899-12-30T01:35:56"/>
    <d v="1899-12-30T00:05:19"/>
    <n v="104.93"/>
    <n v="98"/>
    <n v="62.18"/>
    <s v="E25, Naranjal"/>
    <x v="5"/>
    <d v="2018-10-04T12:21:59"/>
    <x v="378"/>
    <x v="21"/>
    <x v="1"/>
    <x v="3"/>
    <x v="0"/>
    <n v="2018"/>
    <x v="1"/>
    <n v="95"/>
    <x v="7"/>
    <x v="0"/>
    <x v="0"/>
    <x v="9"/>
    <s v="Camion"/>
    <x v="2"/>
    <s v="Cristobal Murillo"/>
  </r>
  <r>
    <s v="Vitara-GSK6338"/>
    <d v="1899-12-30T00:26:03"/>
    <d v="1899-12-30T00:20:36"/>
    <d v="1899-12-30T00:05:27"/>
    <n v="13.92"/>
    <n v="87"/>
    <n v="32.06"/>
    <s v="Avenida Agustín Freire Icaza, Guayaquil"/>
    <x v="79"/>
    <d v="2018-10-04T14:27:51"/>
    <x v="379"/>
    <x v="21"/>
    <x v="1"/>
    <x v="3"/>
    <x v="0"/>
    <n v="2018"/>
    <x v="0"/>
    <n v="95"/>
    <x v="80"/>
    <x v="0"/>
    <x v="0"/>
    <x v="19"/>
    <s v="Automovil"/>
    <x v="3"/>
    <s v="Josue Guillen"/>
  </r>
  <r>
    <s v="Vitara-GSK6338"/>
    <d v="1899-12-30T00:10:06"/>
    <d v="1899-12-30T00:04:20"/>
    <d v="1899-12-30T00:05:46"/>
    <n v="2"/>
    <n v="59"/>
    <n v="11.86"/>
    <s v="E49, Eloy Alfaro"/>
    <x v="219"/>
    <d v="2018-10-04T15:06:31"/>
    <x v="380"/>
    <x v="21"/>
    <x v="1"/>
    <x v="3"/>
    <x v="0"/>
    <n v="2018"/>
    <x v="0"/>
    <n v="95"/>
    <x v="220"/>
    <x v="0"/>
    <x v="0"/>
    <x v="19"/>
    <s v="Automovil"/>
    <x v="3"/>
    <s v="Josue Guillen"/>
  </r>
  <r>
    <s v="Vitara-GSK6338"/>
    <d v="1899-12-30T00:40:46"/>
    <d v="1899-12-30T00:34:52"/>
    <d v="1899-12-30T00:05:54"/>
    <n v="18.8"/>
    <n v="77"/>
    <n v="27.67"/>
    <s v="16 No, Guayaquil"/>
    <x v="32"/>
    <d v="2018-10-04T12:15:09"/>
    <x v="381"/>
    <x v="21"/>
    <x v="1"/>
    <x v="3"/>
    <x v="0"/>
    <n v="2018"/>
    <x v="0"/>
    <n v="95"/>
    <x v="33"/>
    <x v="0"/>
    <x v="0"/>
    <x v="19"/>
    <s v="Automovil"/>
    <x v="3"/>
    <s v="Josue Guillen"/>
  </r>
  <r>
    <s v="Dmax-PCI6941"/>
    <d v="1899-12-30T00:24:25"/>
    <d v="1899-12-30T00:17:27"/>
    <d v="1899-12-30T00:06:58"/>
    <n v="8.08"/>
    <n v="62"/>
    <n v="19.86"/>
    <s v="Puente Via Daule, Guayaquil"/>
    <x v="5"/>
    <d v="2018-10-04T12:04:11"/>
    <x v="382"/>
    <x v="21"/>
    <x v="1"/>
    <x v="3"/>
    <x v="0"/>
    <n v="2018"/>
    <x v="1"/>
    <n v="95"/>
    <x v="7"/>
    <x v="0"/>
    <x v="0"/>
    <x v="13"/>
    <s v="Camioneta"/>
    <x v="1"/>
    <s v="Michael Resabala"/>
  </r>
  <r>
    <s v="Hilux-GSK6663"/>
    <d v="1899-12-30T00:23:28"/>
    <d v="1899-12-30T00:16:30"/>
    <d v="1899-12-30T00:06:58"/>
    <n v="7.29"/>
    <n v="68"/>
    <n v="18.649999999999999"/>
    <s v="Avenida 40 No, Guayaquil"/>
    <x v="8"/>
    <d v="2018-10-04T12:19:49"/>
    <x v="383"/>
    <x v="21"/>
    <x v="1"/>
    <x v="3"/>
    <x v="0"/>
    <n v="2018"/>
    <x v="1"/>
    <n v="95"/>
    <x v="5"/>
    <x v="1"/>
    <x v="0"/>
    <x v="14"/>
    <s v="Camioneta"/>
    <x v="2"/>
    <s v="Patricio Hidalgo"/>
  </r>
  <r>
    <s v="Hilux-GSK6663"/>
    <d v="1899-12-30T00:27:44"/>
    <d v="1899-12-30T00:20:15"/>
    <d v="1899-12-30T00:07:29"/>
    <n v="9.99"/>
    <n v="74"/>
    <n v="21.6"/>
    <s v="Avenida 40 No, Guayaquil"/>
    <x v="8"/>
    <d v="2018-10-04T13:25:25"/>
    <x v="384"/>
    <x v="21"/>
    <x v="1"/>
    <x v="3"/>
    <x v="0"/>
    <n v="2018"/>
    <x v="1"/>
    <n v="95"/>
    <x v="5"/>
    <x v="1"/>
    <x v="0"/>
    <x v="14"/>
    <s v="Camioneta"/>
    <x v="2"/>
    <s v="Patricio Hidalgo"/>
  </r>
  <r>
    <s v="Dmax-GSF6029"/>
    <d v="1899-12-30T00:34:07"/>
    <d v="1899-12-30T00:26:27"/>
    <d v="1899-12-30T00:07:40"/>
    <n v="14.31"/>
    <n v="92"/>
    <n v="25.17"/>
    <s v="E15, Jaramijo"/>
    <x v="220"/>
    <d v="2018-10-04T12:48:51"/>
    <x v="385"/>
    <x v="21"/>
    <x v="1"/>
    <x v="3"/>
    <x v="0"/>
    <n v="2018"/>
    <x v="1"/>
    <n v="95"/>
    <x v="221"/>
    <x v="0"/>
    <x v="0"/>
    <x v="4"/>
    <s v="Camioneta"/>
    <x v="1"/>
    <s v="Jacob Soriano"/>
  </r>
  <r>
    <s v="Aveo-PCZ3313"/>
    <d v="1899-12-30T00:11:59"/>
    <d v="1899-12-30T00:03:59"/>
    <d v="1899-12-30T00:08:00"/>
    <n v="1.18"/>
    <n v="64"/>
    <n v="5.89"/>
    <s v="Avenida Juan Tanca Marengo, Guayaquil"/>
    <x v="8"/>
    <d v="2018-10-04T15:39:52"/>
    <x v="386"/>
    <x v="21"/>
    <x v="1"/>
    <x v="3"/>
    <x v="0"/>
    <n v="2018"/>
    <x v="0"/>
    <n v="95"/>
    <x v="5"/>
    <x v="1"/>
    <x v="0"/>
    <x v="15"/>
    <s v="Automovil"/>
    <x v="3"/>
    <s v="Fernando Maldonado"/>
  </r>
  <r>
    <s v="Dmax-GSI9191"/>
    <d v="1899-12-30T00:12:18"/>
    <d v="1899-12-30T00:03:29"/>
    <d v="1899-12-30T00:08:49"/>
    <n v="0.48"/>
    <n v="7"/>
    <n v="2.35"/>
    <s v="San Luis"/>
    <x v="217"/>
    <d v="2018-10-04T10:37:25"/>
    <x v="387"/>
    <x v="21"/>
    <x v="1"/>
    <x v="3"/>
    <x v="0"/>
    <n v="2018"/>
    <x v="1"/>
    <n v="95"/>
    <x v="218"/>
    <x v="1"/>
    <x v="0"/>
    <x v="17"/>
    <s v="Camioneta"/>
    <x v="1"/>
    <s v="Patricio Olaya"/>
  </r>
  <r>
    <s v="Vitara-GSK6338"/>
    <d v="1899-12-30T00:32:20"/>
    <d v="1899-12-30T00:23:05"/>
    <d v="1899-12-30T00:09:15"/>
    <n v="13.81"/>
    <n v="96"/>
    <n v="25.62"/>
    <s v="Leon Febres Cordero 2-924, Eloy Alfaro"/>
    <x v="8"/>
    <d v="2018-10-04T16:02:19"/>
    <x v="388"/>
    <x v="21"/>
    <x v="1"/>
    <x v="3"/>
    <x v="0"/>
    <n v="2018"/>
    <x v="0"/>
    <n v="95"/>
    <x v="9"/>
    <x v="0"/>
    <x v="0"/>
    <x v="19"/>
    <s v="Automovil"/>
    <x v="3"/>
    <s v="Josue Guillen"/>
  </r>
  <r>
    <s v="Dmax-PCI6941"/>
    <d v="1899-12-30T00:44:29"/>
    <d v="1899-12-30T00:35:01"/>
    <d v="1899-12-30T00:09:28"/>
    <n v="15.84"/>
    <n v="64"/>
    <n v="21.37"/>
    <s v="Antonio Parra Velasco, Guayaquil"/>
    <x v="159"/>
    <d v="2018-10-04T11:13:02"/>
    <x v="389"/>
    <x v="21"/>
    <x v="1"/>
    <x v="3"/>
    <x v="0"/>
    <n v="2018"/>
    <x v="1"/>
    <n v="95"/>
    <x v="160"/>
    <x v="0"/>
    <x v="0"/>
    <x v="13"/>
    <s v="Camioneta"/>
    <x v="1"/>
    <s v="Michael Resabala"/>
  </r>
  <r>
    <s v="Dmax-PCI6941"/>
    <d v="1899-12-30T01:15:21"/>
    <d v="1899-12-30T01:05:53"/>
    <d v="1899-12-30T00:09:28"/>
    <n v="45.72"/>
    <n v="87"/>
    <n v="36.409999999999997"/>
    <s v="Avenida 40 No, Guayaquil"/>
    <x v="5"/>
    <d v="2018-10-04T17:24:57"/>
    <x v="390"/>
    <x v="21"/>
    <x v="1"/>
    <x v="3"/>
    <x v="0"/>
    <n v="2018"/>
    <x v="1"/>
    <n v="95"/>
    <x v="5"/>
    <x v="1"/>
    <x v="0"/>
    <x v="13"/>
    <s v="Camioneta"/>
    <x v="1"/>
    <s v="Michael Resabala"/>
  </r>
  <r>
    <s v="Dmax-GSF6046"/>
    <d v="1899-12-30T00:14:43"/>
    <d v="1899-12-30T00:04:44"/>
    <d v="1899-12-30T00:09:59"/>
    <n v="0.64"/>
    <n v="16"/>
    <n v="2.59"/>
    <s v="E45, Los Encuentros"/>
    <x v="180"/>
    <d v="2018-10-04T19:42:56"/>
    <x v="391"/>
    <x v="21"/>
    <x v="1"/>
    <x v="3"/>
    <x v="0"/>
    <n v="2018"/>
    <x v="1"/>
    <n v="95"/>
    <x v="181"/>
    <x v="1"/>
    <x v="0"/>
    <x v="5"/>
    <s v="Camioneta"/>
    <x v="1"/>
    <s v="Kevin Perez"/>
  </r>
  <r>
    <s v="Dmax-PCW6826"/>
    <d v="1899-12-30T00:10:24"/>
    <d v="1899-12-30T00:00:00"/>
    <d v="1899-12-30T00:10:24"/>
    <n v="0"/>
    <n v="0"/>
    <n v="0"/>
    <s v="Avenida 40 No, Guayaquil"/>
    <x v="5"/>
    <d v="2018-10-04T08:18:34"/>
    <x v="392"/>
    <x v="21"/>
    <x v="1"/>
    <x v="3"/>
    <x v="0"/>
    <n v="2018"/>
    <x v="1"/>
    <n v="95"/>
    <x v="5"/>
    <x v="1"/>
    <x v="0"/>
    <x v="8"/>
    <s v="Camioneta"/>
    <x v="1"/>
    <s v="Danny Salazar"/>
  </r>
  <r>
    <s v="Dmax-GSG9568"/>
    <d v="1899-12-30T00:34:33"/>
    <d v="1899-12-30T00:24:02"/>
    <d v="1899-12-30T00:10:31"/>
    <n v="13.89"/>
    <n v="68"/>
    <n v="24.12"/>
    <s v="38C No, Guayaquil"/>
    <x v="221"/>
    <d v="2018-10-04T10:02:20"/>
    <x v="393"/>
    <x v="21"/>
    <x v="1"/>
    <x v="3"/>
    <x v="0"/>
    <n v="2018"/>
    <x v="1"/>
    <n v="95"/>
    <x v="222"/>
    <x v="0"/>
    <x v="0"/>
    <x v="16"/>
    <s v="Camioneta"/>
    <x v="4"/>
    <s v="Alejandro Adrian"/>
  </r>
  <r>
    <s v="NLR-IBC3571"/>
    <d v="1899-12-30T00:54:27"/>
    <d v="1899-12-30T00:42:42"/>
    <d v="1899-12-30T00:11:45"/>
    <n v="21.41"/>
    <n v="53"/>
    <n v="23.6"/>
    <s v="Q1, Los Lojas"/>
    <x v="222"/>
    <d v="2018-10-04T13:13:06"/>
    <x v="394"/>
    <x v="21"/>
    <x v="1"/>
    <x v="3"/>
    <x v="0"/>
    <n v="2018"/>
    <x v="1"/>
    <n v="95"/>
    <x v="223"/>
    <x v="0"/>
    <x v="0"/>
    <x v="10"/>
    <s v="Camion"/>
    <x v="2"/>
    <s v="Cristobal Murillo"/>
  </r>
  <r>
    <s v="Dmax-GSG9568"/>
    <d v="1899-12-30T00:43:38"/>
    <d v="1899-12-30T00:31:42"/>
    <d v="1899-12-30T00:11:56"/>
    <n v="18.73"/>
    <n v="88"/>
    <n v="25.76"/>
    <s v="Avenida Juan Tanca Marengo, Guayaquil"/>
    <x v="8"/>
    <d v="2018-10-04T23:00:06"/>
    <x v="395"/>
    <x v="21"/>
    <x v="1"/>
    <x v="3"/>
    <x v="0"/>
    <n v="2018"/>
    <x v="1"/>
    <n v="95"/>
    <x v="5"/>
    <x v="1"/>
    <x v="0"/>
    <x v="16"/>
    <s v="Camioneta"/>
    <x v="4"/>
    <s v="Alejandro Adrian"/>
  </r>
  <r>
    <s v="Dmax-PCW6826"/>
    <d v="1899-12-30T01:03:28"/>
    <d v="1899-12-30T00:51:30"/>
    <d v="1899-12-30T00:11:58"/>
    <n v="42.99"/>
    <n v="87"/>
    <n v="40.65"/>
    <s v="Calle 51C, Guayaquil"/>
    <x v="47"/>
    <d v="2018-10-04T11:39:36"/>
    <x v="396"/>
    <x v="21"/>
    <x v="1"/>
    <x v="3"/>
    <x v="0"/>
    <n v="2018"/>
    <x v="1"/>
    <n v="95"/>
    <x v="48"/>
    <x v="0"/>
    <x v="0"/>
    <x v="8"/>
    <s v="Camioneta"/>
    <x v="1"/>
    <s v="Danny Salazar"/>
  </r>
  <r>
    <s v="Dmax-GSF6029"/>
    <d v="1899-12-30T00:45:12"/>
    <d v="1899-12-30T00:33:13"/>
    <d v="1899-12-30T00:11:59"/>
    <n v="14.97"/>
    <n v="88"/>
    <n v="19.87"/>
    <s v="Avenida 8, Manta"/>
    <x v="115"/>
    <d v="2018-10-04T10:48:37"/>
    <x v="397"/>
    <x v="21"/>
    <x v="1"/>
    <x v="3"/>
    <x v="0"/>
    <n v="2018"/>
    <x v="1"/>
    <n v="95"/>
    <x v="116"/>
    <x v="0"/>
    <x v="0"/>
    <x v="4"/>
    <s v="Camioneta"/>
    <x v="1"/>
    <s v="Jacob Soriano"/>
  </r>
  <r>
    <s v="Dmax-PCW5709"/>
    <d v="1899-12-30T01:20:33"/>
    <d v="1899-12-30T01:08:31"/>
    <d v="1899-12-30T00:12:02"/>
    <n v="52.68"/>
    <n v="88"/>
    <n v="39.24"/>
    <s v="Guayaquil Daule, Guayaquil"/>
    <x v="223"/>
    <d v="2018-10-04T13:35:46"/>
    <x v="398"/>
    <x v="21"/>
    <x v="1"/>
    <x v="3"/>
    <x v="0"/>
    <n v="2018"/>
    <x v="1"/>
    <n v="95"/>
    <x v="224"/>
    <x v="0"/>
    <x v="0"/>
    <x v="18"/>
    <s v="Camioneta"/>
    <x v="3"/>
    <s v="Proyectos"/>
  </r>
  <r>
    <s v="Dmax-PCW5709"/>
    <d v="1899-12-30T00:46:56"/>
    <d v="1899-12-30T00:34:47"/>
    <d v="1899-12-30T00:12:09"/>
    <n v="18.03"/>
    <n v="72"/>
    <n v="23.05"/>
    <s v="E49A, Eloy Alfaro"/>
    <x v="8"/>
    <d v="2018-10-04T15:19:03"/>
    <x v="399"/>
    <x v="21"/>
    <x v="1"/>
    <x v="3"/>
    <x v="0"/>
    <n v="2018"/>
    <x v="1"/>
    <n v="95"/>
    <x v="9"/>
    <x v="0"/>
    <x v="0"/>
    <x v="18"/>
    <s v="Camioneta"/>
    <x v="3"/>
    <s v="Proyectos"/>
  </r>
  <r>
    <s v="Dmax-PCW6826"/>
    <d v="1899-12-30T00:25:20"/>
    <d v="1899-12-30T00:13:00"/>
    <d v="1899-12-30T00:12:20"/>
    <n v="4.5"/>
    <n v="57"/>
    <n v="10.65"/>
    <s v="Camilo Ponce Enriquez, Guayaquil"/>
    <x v="5"/>
    <d v="2018-10-04T14:19:24"/>
    <x v="400"/>
    <x v="21"/>
    <x v="1"/>
    <x v="3"/>
    <x v="0"/>
    <n v="2018"/>
    <x v="1"/>
    <n v="95"/>
    <x v="7"/>
    <x v="0"/>
    <x v="0"/>
    <x v="8"/>
    <s v="Camioneta"/>
    <x v="1"/>
    <s v="Danny Salazar"/>
  </r>
  <r>
    <s v="Dmax-GSF6029"/>
    <d v="1899-12-30T04:25:09"/>
    <d v="1899-12-30T04:12:05"/>
    <d v="1899-12-30T00:13:04"/>
    <n v="267.25"/>
    <n v="127"/>
    <n v="60.48"/>
    <s v="E15, Jaramijo"/>
    <x v="190"/>
    <d v="2018-10-04T18:17:11"/>
    <x v="401"/>
    <x v="21"/>
    <x v="1"/>
    <x v="3"/>
    <x v="0"/>
    <n v="2018"/>
    <x v="1"/>
    <n v="95"/>
    <x v="191"/>
    <x v="0"/>
    <x v="0"/>
    <x v="4"/>
    <s v="Camioneta"/>
    <x v="1"/>
    <s v="Jacob Soriano"/>
  </r>
  <r>
    <s v="Dmax-PCW1831"/>
    <d v="1899-12-30T00:16:42"/>
    <d v="1899-12-30T00:03:28"/>
    <d v="1899-12-30T00:13:14"/>
    <n v="0.41"/>
    <n v="11"/>
    <n v="1.49"/>
    <s v="Guayaquil Daule, Guayaquil"/>
    <x v="47"/>
    <d v="2018-10-04T12:23:16"/>
    <x v="402"/>
    <x v="21"/>
    <x v="1"/>
    <x v="3"/>
    <x v="0"/>
    <n v="2018"/>
    <x v="1"/>
    <n v="95"/>
    <x v="48"/>
    <x v="1"/>
    <x v="0"/>
    <x v="7"/>
    <s v="Camioneta"/>
    <x v="1"/>
    <s v="Jose Luis vargas"/>
  </r>
  <r>
    <s v="Dmax-PCW5709"/>
    <d v="1899-12-30T01:28:04"/>
    <d v="1899-12-30T01:14:24"/>
    <d v="1899-12-30T00:13:40"/>
    <n v="49.39"/>
    <n v="87"/>
    <n v="33.65"/>
    <s v="Junta De Piedras"/>
    <x v="47"/>
    <d v="2018-10-04T10:18:09"/>
    <x v="403"/>
    <x v="21"/>
    <x v="1"/>
    <x v="3"/>
    <x v="0"/>
    <n v="2018"/>
    <x v="1"/>
    <n v="95"/>
    <x v="48"/>
    <x v="0"/>
    <x v="0"/>
    <x v="18"/>
    <s v="Camioneta"/>
    <x v="3"/>
    <s v="Proyectos"/>
  </r>
  <r>
    <s v="Yamaha II765J"/>
    <d v="1899-12-30T01:00:28"/>
    <d v="1899-12-30T00:46:33"/>
    <d v="1899-12-30T00:13:55"/>
    <n v="20.059999999999999"/>
    <n v="62"/>
    <n v="19.899999999999999"/>
    <s v="18F No, Guayaquil"/>
    <x v="24"/>
    <d v="2018-10-04T15:04:54"/>
    <x v="404"/>
    <x v="21"/>
    <x v="1"/>
    <x v="3"/>
    <x v="0"/>
    <n v="2018"/>
    <x v="1"/>
    <n v="95"/>
    <x v="25"/>
    <x v="0"/>
    <x v="0"/>
    <x v="20"/>
    <s v="Motocicleta"/>
    <x v="4"/>
    <s v="Byron "/>
  </r>
  <r>
    <s v="Dmax-GSG9568"/>
    <d v="1899-12-30T00:18:04"/>
    <d v="1899-12-30T00:04:02"/>
    <d v="1899-12-30T00:14:02"/>
    <n v="1.02"/>
    <n v="38"/>
    <n v="3.39"/>
    <s v="Avenida Juan Tanca Marengo, Guayaquil"/>
    <x v="224"/>
    <d v="2018-10-04T18:18:35"/>
    <x v="405"/>
    <x v="21"/>
    <x v="1"/>
    <x v="3"/>
    <x v="0"/>
    <n v="2018"/>
    <x v="1"/>
    <n v="95"/>
    <x v="225"/>
    <x v="1"/>
    <x v="0"/>
    <x v="16"/>
    <s v="Camioneta"/>
    <x v="4"/>
    <s v="Alejandro Adrian"/>
  </r>
  <r>
    <s v="Dmax-GSF6029"/>
    <d v="1899-12-30T00:36:41"/>
    <d v="1899-12-30T00:21:33"/>
    <d v="1899-12-30T00:15:08"/>
    <n v="11.04"/>
    <n v="79"/>
    <n v="18.05"/>
    <s v="E15, Jaramijo"/>
    <x v="225"/>
    <d v="2018-10-04T10:03:41"/>
    <x v="406"/>
    <x v="21"/>
    <x v="1"/>
    <x v="3"/>
    <x v="0"/>
    <n v="2018"/>
    <x v="1"/>
    <n v="95"/>
    <x v="226"/>
    <x v="0"/>
    <x v="0"/>
    <x v="4"/>
    <s v="Camioneta"/>
    <x v="1"/>
    <s v="Jacob Soriano"/>
  </r>
  <r>
    <s v="Dmax-GSG9568"/>
    <d v="1899-12-30T00:36:56"/>
    <d v="1899-12-30T00:21:27"/>
    <d v="1899-12-30T00:15:29"/>
    <n v="6.57"/>
    <n v="55"/>
    <n v="10.67"/>
    <s v="Avenida Juan Tanca Marengo, Guayaquil"/>
    <x v="102"/>
    <d v="2018-10-04T19:50:05"/>
    <x v="407"/>
    <x v="21"/>
    <x v="1"/>
    <x v="3"/>
    <x v="0"/>
    <n v="2018"/>
    <x v="1"/>
    <n v="95"/>
    <x v="103"/>
    <x v="1"/>
    <x v="0"/>
    <x v="16"/>
    <s v="Camioneta"/>
    <x v="4"/>
    <s v="Alejandro Adrian"/>
  </r>
  <r>
    <s v="Dmax-PCW6826"/>
    <d v="1899-12-30T00:46:25"/>
    <d v="1899-12-30T00:30:33"/>
    <d v="1899-12-30T00:15:52"/>
    <n v="23.25"/>
    <n v="83"/>
    <n v="30.05"/>
    <s v="Avenida 40 No, Guayaquil"/>
    <x v="226"/>
    <d v="2018-10-04T10:34:23"/>
    <x v="408"/>
    <x v="21"/>
    <x v="1"/>
    <x v="3"/>
    <x v="0"/>
    <n v="2018"/>
    <x v="1"/>
    <n v="95"/>
    <x v="227"/>
    <x v="1"/>
    <x v="0"/>
    <x v="8"/>
    <s v="Camioneta"/>
    <x v="1"/>
    <s v="Danny Salazar"/>
  </r>
  <r>
    <s v="Dmax-GSI9191"/>
    <d v="1899-12-30T01:09:10"/>
    <d v="1899-12-30T00:52:47"/>
    <d v="1899-12-30T00:16:23"/>
    <n v="34.590000000000003"/>
    <n v="81"/>
    <n v="30.01"/>
    <s v="E25, Camilo Ponce Enríquez"/>
    <x v="217"/>
    <d v="2018-10-04T07:06:07"/>
    <x v="409"/>
    <x v="21"/>
    <x v="1"/>
    <x v="3"/>
    <x v="0"/>
    <n v="2018"/>
    <x v="1"/>
    <n v="95"/>
    <x v="218"/>
    <x v="0"/>
    <x v="0"/>
    <x v="17"/>
    <s v="Camioneta"/>
    <x v="1"/>
    <s v="Patricio Olaya"/>
  </r>
  <r>
    <s v="Dmax-PCW5709"/>
    <d v="1899-12-30T01:24:07"/>
    <d v="1899-12-30T01:03:48"/>
    <d v="1899-12-30T00:16:54"/>
    <n v="20.12"/>
    <n v="68"/>
    <n v="14.35"/>
    <s v="-----"/>
    <x v="227"/>
    <d v="2018-10-04T08:25:29"/>
    <x v="410"/>
    <x v="21"/>
    <x v="1"/>
    <x v="3"/>
    <x v="0"/>
    <n v="2018"/>
    <x v="1"/>
    <n v="95"/>
    <x v="228"/>
    <x v="0"/>
    <x v="0"/>
    <x v="18"/>
    <s v="Camioneta"/>
    <x v="3"/>
    <s v="Proyectos"/>
  </r>
  <r>
    <s v="Plataforma-ABE1400"/>
    <d v="1899-12-30T00:17:29"/>
    <d v="1899-12-30T00:00:00"/>
    <d v="1899-12-30T00:17:29"/>
    <n v="0.05"/>
    <n v="0"/>
    <n v="0.18"/>
    <s v="Avenida 40 No, Guayaquil"/>
    <x v="5"/>
    <d v="2018-10-04T18:42:01"/>
    <x v="411"/>
    <x v="21"/>
    <x v="1"/>
    <x v="3"/>
    <x v="0"/>
    <n v="2018"/>
    <x v="1"/>
    <n v="95"/>
    <x v="5"/>
    <x v="1"/>
    <x v="0"/>
    <x v="11"/>
    <s v="Plataforma"/>
    <x v="2"/>
    <s v="Cristobal Murillo"/>
  </r>
  <r>
    <s v="NLR-IBC3570"/>
    <d v="1899-12-30T00:39:12"/>
    <d v="1899-12-30T00:20:54"/>
    <d v="1899-12-30T00:18:18"/>
    <n v="17.12"/>
    <n v="74"/>
    <n v="26.2"/>
    <s v="E25, Camilo Ponce Enríquez"/>
    <x v="228"/>
    <d v="2018-10-04T06:57:55"/>
    <x v="412"/>
    <x v="21"/>
    <x v="1"/>
    <x v="3"/>
    <x v="0"/>
    <n v="2018"/>
    <x v="1"/>
    <n v="95"/>
    <x v="229"/>
    <x v="0"/>
    <x v="0"/>
    <x v="9"/>
    <s v="Camion"/>
    <x v="2"/>
    <s v="Cristobal Murillo"/>
  </r>
  <r>
    <s v="Vitara-GSK6338"/>
    <d v="1899-12-30T00:58:13"/>
    <d v="1899-12-30T00:39:52"/>
    <d v="1899-12-30T00:18:21"/>
    <n v="18.62"/>
    <n v="77"/>
    <n v="19.190000000000001"/>
    <s v="Leon Febres Cordero 2-342, Eloy Alfaro"/>
    <x v="204"/>
    <d v="2018-10-04T10:52:53"/>
    <x v="413"/>
    <x v="21"/>
    <x v="1"/>
    <x v="3"/>
    <x v="0"/>
    <n v="2018"/>
    <x v="0"/>
    <n v="95"/>
    <x v="205"/>
    <x v="0"/>
    <x v="0"/>
    <x v="19"/>
    <s v="Automovil"/>
    <x v="3"/>
    <s v="Josue Guillen"/>
  </r>
  <r>
    <s v="Dmax-PCW6826"/>
    <d v="1899-12-30T00:19:37"/>
    <d v="1899-12-30T00:01:00"/>
    <d v="1899-12-30T00:18:37"/>
    <n v="0.06"/>
    <n v="14"/>
    <n v="0.2"/>
    <s v="Avenida 40 No, Guayaquil"/>
    <x v="5"/>
    <d v="2018-10-04T09:34:35"/>
    <x v="414"/>
    <x v="21"/>
    <x v="1"/>
    <x v="3"/>
    <x v="0"/>
    <n v="2018"/>
    <x v="1"/>
    <n v="95"/>
    <x v="5"/>
    <x v="1"/>
    <x v="0"/>
    <x v="8"/>
    <s v="Camioneta"/>
    <x v="1"/>
    <s v="Danny Salazar"/>
  </r>
  <r>
    <s v="Dmax-PCI6941"/>
    <d v="1899-12-30T00:23:25"/>
    <d v="1899-12-30T00:04:26"/>
    <d v="1899-12-30T00:18:59"/>
    <n v="2.02"/>
    <n v="50"/>
    <n v="5.18"/>
    <s v="Camilo Ponce Enriquez, Guayaquil"/>
    <x v="5"/>
    <d v="2018-10-04T01:35:50"/>
    <x v="415"/>
    <x v="21"/>
    <x v="1"/>
    <x v="3"/>
    <x v="0"/>
    <n v="2018"/>
    <x v="1"/>
    <n v="95"/>
    <x v="7"/>
    <x v="0"/>
    <x v="0"/>
    <x v="13"/>
    <s v="Camioneta"/>
    <x v="1"/>
    <s v="Michael Resabala"/>
  </r>
  <r>
    <s v="Plataforma-PCA4311"/>
    <d v="1899-12-30T00:20:51"/>
    <d v="1899-12-30T00:01:00"/>
    <d v="1899-12-30T00:19:51"/>
    <n v="0.19"/>
    <n v="9"/>
    <n v="0.55000000000000004"/>
    <s v="Avenida 40 No, Guayaquil"/>
    <x v="5"/>
    <d v="2018-10-04T13:05:07"/>
    <x v="416"/>
    <x v="21"/>
    <x v="1"/>
    <x v="3"/>
    <x v="0"/>
    <n v="2018"/>
    <x v="1"/>
    <n v="95"/>
    <x v="5"/>
    <x v="1"/>
    <x v="0"/>
    <x v="12"/>
    <s v="Plataforma"/>
    <x v="2"/>
    <s v="Cristobal Murillo"/>
  </r>
  <r>
    <s v="NLR-IBC3570"/>
    <d v="1899-12-30T00:21:01"/>
    <d v="1899-12-30T00:01:00"/>
    <d v="1899-12-30T00:20:01"/>
    <n v="0.39"/>
    <n v="9"/>
    <n v="1.1100000000000001"/>
    <s v="Avenida 40 No, Guayaquil"/>
    <x v="5"/>
    <d v="2018-10-04T14:19:11"/>
    <x v="417"/>
    <x v="21"/>
    <x v="1"/>
    <x v="3"/>
    <x v="0"/>
    <n v="2018"/>
    <x v="1"/>
    <n v="95"/>
    <x v="5"/>
    <x v="1"/>
    <x v="0"/>
    <x v="9"/>
    <s v="Camion"/>
    <x v="2"/>
    <s v="Cristobal Murillo"/>
  </r>
  <r>
    <s v="NLR-IBC3570"/>
    <d v="1899-12-30T01:16:36"/>
    <d v="1899-12-30T00:56:21"/>
    <d v="1899-12-30T00:20:15"/>
    <n v="49.05"/>
    <n v="98"/>
    <n v="38.42"/>
    <s v="San Luis"/>
    <x v="229"/>
    <d v="2018-10-04T10:44:58"/>
    <x v="418"/>
    <x v="21"/>
    <x v="1"/>
    <x v="3"/>
    <x v="0"/>
    <n v="2018"/>
    <x v="1"/>
    <n v="95"/>
    <x v="230"/>
    <x v="0"/>
    <x v="0"/>
    <x v="9"/>
    <s v="Camion"/>
    <x v="2"/>
    <s v="Cristobal Murillo"/>
  </r>
  <r>
    <s v="Dmax-PCW7500"/>
    <d v="1899-12-30T00:26:20"/>
    <d v="1899-12-30T00:05:30"/>
    <d v="1899-12-30T00:20:50"/>
    <n v="1.86"/>
    <n v="51"/>
    <n v="4.2300000000000004"/>
    <s v="Calle De Los Cipreses 2-158, Quito"/>
    <x v="230"/>
    <d v="2018-10-04T08:48:42"/>
    <x v="419"/>
    <x v="21"/>
    <x v="1"/>
    <x v="3"/>
    <x v="0"/>
    <n v="2018"/>
    <x v="0"/>
    <n v="95"/>
    <x v="231"/>
    <x v="0"/>
    <x v="0"/>
    <x v="1"/>
    <s v="Camioneta"/>
    <x v="0"/>
    <s v="Edison Arellano"/>
  </r>
  <r>
    <s v="Dmax-PCW1831"/>
    <d v="1899-12-30T00:47:04"/>
    <d v="1899-12-30T00:24:57"/>
    <d v="1899-12-30T00:22:07"/>
    <n v="19.12"/>
    <n v="75"/>
    <n v="24.37"/>
    <s v="Avenida 40 No, Guayaquil"/>
    <x v="47"/>
    <d v="2018-10-04T10:54:57"/>
    <x v="420"/>
    <x v="21"/>
    <x v="1"/>
    <x v="3"/>
    <x v="0"/>
    <n v="2018"/>
    <x v="1"/>
    <n v="95"/>
    <x v="48"/>
    <x v="1"/>
    <x v="0"/>
    <x v="7"/>
    <s v="Camioneta"/>
    <x v="1"/>
    <s v="Jose Luis vargas"/>
  </r>
  <r>
    <s v="NLR-IBC3570"/>
    <d v="1899-12-30T00:57:21"/>
    <d v="1899-12-30T00:35:10"/>
    <d v="1899-12-30T00:22:11"/>
    <n v="18.46"/>
    <n v="79"/>
    <n v="19.309999999999999"/>
    <s v="Avenida 40 No, Guayaquil"/>
    <x v="5"/>
    <d v="2018-10-04T15:00:48"/>
    <x v="421"/>
    <x v="21"/>
    <x v="1"/>
    <x v="3"/>
    <x v="0"/>
    <n v="2018"/>
    <x v="1"/>
    <n v="95"/>
    <x v="5"/>
    <x v="1"/>
    <x v="0"/>
    <x v="9"/>
    <s v="Camion"/>
    <x v="2"/>
    <s v="Cristobal Murillo"/>
  </r>
  <r>
    <s v="Dmax-PCW1831"/>
    <d v="1899-12-30T00:51:28"/>
    <d v="1899-12-30T00:27:28"/>
    <d v="1899-12-30T00:24:00"/>
    <n v="19.59"/>
    <n v="77"/>
    <n v="22.84"/>
    <s v="Guayaquil Daule, Guayaquil"/>
    <x v="5"/>
    <d v="2018-10-04T18:31:49"/>
    <x v="422"/>
    <x v="21"/>
    <x v="1"/>
    <x v="3"/>
    <x v="0"/>
    <n v="2018"/>
    <x v="1"/>
    <n v="95"/>
    <x v="7"/>
    <x v="0"/>
    <x v="0"/>
    <x v="7"/>
    <s v="Camioneta"/>
    <x v="1"/>
    <s v="Jose Luis vargas"/>
  </r>
  <r>
    <s v="Dmax-PCT8869"/>
    <d v="1899-12-30T01:49:41"/>
    <d v="1899-12-30T01:25:30"/>
    <d v="1899-12-30T00:24:11"/>
    <n v="76.819999999999993"/>
    <n v="98"/>
    <n v="42.02"/>
    <s v="E35, Tanicuchi"/>
    <x v="231"/>
    <d v="2018-10-04T16:52:53"/>
    <x v="423"/>
    <x v="21"/>
    <x v="1"/>
    <x v="3"/>
    <x v="0"/>
    <n v="2018"/>
    <x v="0"/>
    <n v="95"/>
    <x v="232"/>
    <x v="0"/>
    <x v="0"/>
    <x v="2"/>
    <s v="Camioneta"/>
    <x v="0"/>
    <s v="Norberto Congo"/>
  </r>
  <r>
    <s v="Dmax-PCT8869"/>
    <d v="1899-12-30T00:57:40"/>
    <d v="1899-12-30T00:32:31"/>
    <d v="1899-12-30T00:25:09"/>
    <n v="22.49"/>
    <n v="96"/>
    <n v="23.4"/>
    <s v="Calle E 15, Quito"/>
    <x v="0"/>
    <d v="2018-10-04T18:42:37"/>
    <x v="424"/>
    <x v="21"/>
    <x v="1"/>
    <x v="3"/>
    <x v="0"/>
    <n v="2018"/>
    <x v="0"/>
    <n v="95"/>
    <x v="0"/>
    <x v="0"/>
    <x v="0"/>
    <x v="2"/>
    <s v="Camioneta"/>
    <x v="0"/>
    <s v="Norberto Congo"/>
  </r>
  <r>
    <s v="NLR-IBC3571"/>
    <d v="1899-12-30T00:59:44"/>
    <d v="1899-12-30T00:34:04"/>
    <d v="1899-12-30T00:25:40"/>
    <n v="17.46"/>
    <n v="53"/>
    <n v="17.54"/>
    <s v="Abel Romero Castillo, Guayaquil"/>
    <x v="214"/>
    <d v="2018-10-04T07:54:41"/>
    <x v="425"/>
    <x v="21"/>
    <x v="1"/>
    <x v="3"/>
    <x v="0"/>
    <n v="2018"/>
    <x v="1"/>
    <n v="95"/>
    <x v="215"/>
    <x v="0"/>
    <x v="0"/>
    <x v="10"/>
    <s v="Camion"/>
    <x v="2"/>
    <s v="Cristobal Murillo"/>
  </r>
  <r>
    <s v="NLR-IBC3571"/>
    <d v="1899-12-30T00:48:06"/>
    <d v="1899-12-30T00:21:46"/>
    <d v="1899-12-30T00:26:20"/>
    <n v="11.86"/>
    <n v="81"/>
    <n v="14.79"/>
    <s v="Avenida 40 No, Guayaquil"/>
    <x v="127"/>
    <d v="2018-10-04T00:00:11"/>
    <x v="426"/>
    <x v="21"/>
    <x v="1"/>
    <x v="3"/>
    <x v="0"/>
    <n v="2018"/>
    <x v="1"/>
    <n v="95"/>
    <x v="128"/>
    <x v="1"/>
    <x v="0"/>
    <x v="10"/>
    <s v="Camion"/>
    <x v="2"/>
    <s v="Cristobal Murillo"/>
  </r>
  <r>
    <s v="Dmax-GSF6029"/>
    <d v="1899-12-30T00:44:47"/>
    <d v="1899-12-30T00:16:50"/>
    <d v="1899-12-30T00:27:57"/>
    <n v="11.68"/>
    <n v="105"/>
    <n v="15.65"/>
    <s v="E15, Jaramijo"/>
    <x v="115"/>
    <d v="2018-10-04T15:40:11"/>
    <x v="427"/>
    <x v="21"/>
    <x v="1"/>
    <x v="3"/>
    <x v="0"/>
    <n v="2018"/>
    <x v="1"/>
    <n v="95"/>
    <x v="116"/>
    <x v="1"/>
    <x v="0"/>
    <x v="4"/>
    <s v="Camioneta"/>
    <x v="1"/>
    <s v="Jacob Soriano"/>
  </r>
  <r>
    <s v="Dmax-GSI9191"/>
    <d v="1899-12-30T04:05:55"/>
    <d v="1899-12-30T03:32:59"/>
    <d v="1899-12-30T00:32:56"/>
    <n v="153.09"/>
    <n v="109"/>
    <n v="37.35"/>
    <s v="Malvas"/>
    <x v="96"/>
    <d v="2018-10-04T16:14:30"/>
    <x v="428"/>
    <x v="21"/>
    <x v="1"/>
    <x v="3"/>
    <x v="0"/>
    <n v="2018"/>
    <x v="1"/>
    <n v="95"/>
    <x v="97"/>
    <x v="0"/>
    <x v="0"/>
    <x v="17"/>
    <s v="Camioneta"/>
    <x v="1"/>
    <s v="Patricio Olaya"/>
  </r>
  <r>
    <s v="Dmax-GSF6029"/>
    <d v="1899-12-30T04:28:58"/>
    <d v="1899-12-30T03:55:58"/>
    <d v="1899-12-30T00:33:00"/>
    <n v="258.38"/>
    <n v="140"/>
    <n v="57.64"/>
    <s v="Marcelino Mariduena"/>
    <x v="115"/>
    <d v="2018-10-04T04:27:21"/>
    <x v="429"/>
    <x v="21"/>
    <x v="1"/>
    <x v="3"/>
    <x v="0"/>
    <n v="2018"/>
    <x v="1"/>
    <n v="95"/>
    <x v="116"/>
    <x v="0"/>
    <x v="0"/>
    <x v="4"/>
    <s v="Camioneta"/>
    <x v="1"/>
    <s v="Jacob Soriano"/>
  </r>
  <r>
    <s v="Dmax-PCI6941"/>
    <d v="1899-12-30T01:22:41"/>
    <d v="1899-12-30T00:43:00"/>
    <d v="1899-12-30T00:39:41"/>
    <n v="22.45"/>
    <n v="70"/>
    <n v="16.29"/>
    <s v="Avenida 40 No, Guayaquil"/>
    <x v="24"/>
    <d v="2018-10-04T00:13:07"/>
    <x v="430"/>
    <x v="21"/>
    <x v="1"/>
    <x v="3"/>
    <x v="0"/>
    <n v="2018"/>
    <x v="1"/>
    <n v="95"/>
    <x v="25"/>
    <x v="1"/>
    <x v="0"/>
    <x v="13"/>
    <s v="Camioneta"/>
    <x v="1"/>
    <s v="Michael Resabala"/>
  </r>
  <r>
    <s v="Dmax-GSG9568"/>
    <d v="1899-12-30T01:19:30"/>
    <d v="1899-12-30T00:39:14"/>
    <d v="1899-12-30T00:40:16"/>
    <n v="23.85"/>
    <n v="85"/>
    <n v="18"/>
    <s v="2A Ne, Guayaquil"/>
    <x v="129"/>
    <d v="2018-10-04T11:08:13"/>
    <x v="431"/>
    <x v="21"/>
    <x v="1"/>
    <x v="3"/>
    <x v="0"/>
    <n v="2018"/>
    <x v="1"/>
    <n v="95"/>
    <x v="130"/>
    <x v="0"/>
    <x v="0"/>
    <x v="16"/>
    <s v="Camioneta"/>
    <x v="4"/>
    <s v="Alejandro Adrian"/>
  </r>
  <r>
    <s v="Vitara-GSK6338"/>
    <d v="1899-12-30T01:07:06"/>
    <d v="1899-12-30T00:23:15"/>
    <d v="1899-12-30T00:43:51"/>
    <n v="13.65"/>
    <n v="81"/>
    <n v="12.2"/>
    <s v="Constitución, Guayaquil"/>
    <x v="232"/>
    <d v="2018-10-04T09:36:50"/>
    <x v="432"/>
    <x v="21"/>
    <x v="1"/>
    <x v="3"/>
    <x v="0"/>
    <n v="2018"/>
    <x v="0"/>
    <n v="95"/>
    <x v="233"/>
    <x v="0"/>
    <x v="0"/>
    <x v="19"/>
    <s v="Automovil"/>
    <x v="3"/>
    <s v="Josue Guillen"/>
  </r>
  <r>
    <s v="Honda HW228P"/>
    <d v="1899-12-30T00:45:25"/>
    <d v="1899-12-30T00:00:00"/>
    <d v="1899-12-30T00:45:25"/>
    <n v="0.04"/>
    <n v="0"/>
    <n v="0.05"/>
    <s v="Avenida 10 De Agosto 2-266, Quito"/>
    <x v="0"/>
    <d v="2018-10-04T10:27:25"/>
    <x v="433"/>
    <x v="21"/>
    <x v="1"/>
    <x v="3"/>
    <x v="0"/>
    <n v="2018"/>
    <x v="0"/>
    <n v="95"/>
    <x v="0"/>
    <x v="0"/>
    <x v="0"/>
    <x v="3"/>
    <s v="Motocicleta"/>
    <x v="0"/>
    <s v="Quito"/>
  </r>
  <r>
    <s v="Dmax-GSG9568"/>
    <d v="1899-12-30T01:35:03"/>
    <d v="1899-12-30T00:45:37"/>
    <d v="1899-12-30T00:49:26"/>
    <n v="12.86"/>
    <n v="72"/>
    <n v="8.1199999999999992"/>
    <s v="Calle 17 Se, Guayaquil"/>
    <x v="8"/>
    <d v="2018-10-04T16:34:03"/>
    <x v="434"/>
    <x v="21"/>
    <x v="1"/>
    <x v="3"/>
    <x v="0"/>
    <n v="2018"/>
    <x v="1"/>
    <n v="95"/>
    <x v="9"/>
    <x v="0"/>
    <x v="0"/>
    <x v="16"/>
    <s v="Camioneta"/>
    <x v="4"/>
    <s v="Alejandro Adrian"/>
  </r>
  <r>
    <s v="Dmax-GSI9191"/>
    <d v="1899-12-30T04:13:38"/>
    <d v="1899-12-30T03:22:31"/>
    <d v="1899-12-30T00:51:07"/>
    <n v="165.44"/>
    <n v="111"/>
    <n v="39.14"/>
    <s v="San Luis"/>
    <x v="42"/>
    <d v="2018-10-04T10:50:34"/>
    <x v="435"/>
    <x v="21"/>
    <x v="1"/>
    <x v="3"/>
    <x v="0"/>
    <n v="2018"/>
    <x v="1"/>
    <n v="95"/>
    <x v="43"/>
    <x v="0"/>
    <x v="0"/>
    <x v="17"/>
    <s v="Camioneta"/>
    <x v="1"/>
    <s v="Patricio Olaya"/>
  </r>
  <r>
    <s v="Dmax-PCW6826"/>
    <d v="1899-12-30T02:27:43"/>
    <d v="1899-12-30T01:36:06"/>
    <d v="1899-12-30T00:51:37"/>
    <n v="38.15"/>
    <n v="72"/>
    <n v="15.49"/>
    <s v="Avenida 40 No, Guayaquil"/>
    <x v="5"/>
    <d v="2018-10-04T16:02:06"/>
    <x v="436"/>
    <x v="21"/>
    <x v="1"/>
    <x v="3"/>
    <x v="0"/>
    <n v="2018"/>
    <x v="1"/>
    <n v="95"/>
    <x v="5"/>
    <x v="1"/>
    <x v="0"/>
    <x v="8"/>
    <s v="Camioneta"/>
    <x v="1"/>
    <s v="Danny Salazar"/>
  </r>
  <r>
    <s v="NLR-IBC3570"/>
    <d v="1899-12-30T01:25:08"/>
    <d v="1899-12-30T00:30:22"/>
    <d v="1899-12-30T00:54:46"/>
    <n v="18.59"/>
    <n v="87"/>
    <n v="13.1"/>
    <s v="E25, Balao"/>
    <x v="217"/>
    <d v="2018-10-04T07:44:32"/>
    <x v="437"/>
    <x v="21"/>
    <x v="1"/>
    <x v="3"/>
    <x v="0"/>
    <n v="2018"/>
    <x v="1"/>
    <n v="95"/>
    <x v="218"/>
    <x v="0"/>
    <x v="0"/>
    <x v="9"/>
    <s v="Camion"/>
    <x v="2"/>
    <s v="Cristobal Murillo"/>
  </r>
  <r>
    <s v="Dmax-PCW1831"/>
    <d v="1899-12-30T01:01:30"/>
    <d v="1899-12-30T00:03:28"/>
    <d v="1899-12-30T00:58:02"/>
    <n v="0.27"/>
    <n v="14"/>
    <n v="0.27"/>
    <s v="Avenida 40 No, Guayaquil"/>
    <x v="5"/>
    <d v="2018-10-04T08:40:23"/>
    <x v="438"/>
    <x v="21"/>
    <x v="1"/>
    <x v="3"/>
    <x v="0"/>
    <n v="2018"/>
    <x v="1"/>
    <n v="95"/>
    <x v="5"/>
    <x v="1"/>
    <x v="0"/>
    <x v="7"/>
    <s v="Camioneta"/>
    <x v="1"/>
    <s v="Jose Luis vargas"/>
  </r>
  <r>
    <s v="Aveo-PCZ3313"/>
    <d v="1899-12-30T01:32:35"/>
    <d v="1899-12-30T00:21:23"/>
    <d v="1899-12-30T01:11:12"/>
    <n v="11.01"/>
    <n v="75"/>
    <n v="7.13"/>
    <s v="Camilo Ponce Enriquez, Guayaquil"/>
    <x v="169"/>
    <d v="2018-10-04T13:39:08"/>
    <x v="439"/>
    <x v="21"/>
    <x v="1"/>
    <x v="3"/>
    <x v="0"/>
    <n v="2018"/>
    <x v="0"/>
    <n v="95"/>
    <x v="170"/>
    <x v="0"/>
    <x v="0"/>
    <x v="15"/>
    <s v="Automovil"/>
    <x v="3"/>
    <s v="Fernando Maldonado"/>
  </r>
  <r>
    <s v="Dmax-PCI6941"/>
    <d v="1899-12-30T03:26:49"/>
    <d v="1899-12-30T02:13:33"/>
    <d v="1899-12-30T01:13:16"/>
    <n v="103.34"/>
    <n v="105"/>
    <n v="29.98"/>
    <s v="Avenida 40 No, Guayaquil"/>
    <x v="5"/>
    <d v="2018-10-04T06:05:25"/>
    <x v="440"/>
    <x v="21"/>
    <x v="1"/>
    <x v="3"/>
    <x v="0"/>
    <n v="2018"/>
    <x v="1"/>
    <n v="95"/>
    <x v="5"/>
    <x v="1"/>
    <x v="0"/>
    <x v="13"/>
    <s v="Camioneta"/>
    <x v="1"/>
    <s v="Michael Resabala"/>
  </r>
  <r>
    <s v="NLR-IBC3570"/>
    <d v="1899-12-30T02:34:16"/>
    <d v="1899-12-30T00:57:28"/>
    <d v="1899-12-30T01:36:48"/>
    <n v="35.82"/>
    <n v="70"/>
    <n v="13.93"/>
    <s v="Avenida 40 No, Guayaquil"/>
    <x v="5"/>
    <d v="2018-10-04T16:20:52"/>
    <x v="441"/>
    <x v="21"/>
    <x v="1"/>
    <x v="3"/>
    <x v="0"/>
    <n v="2018"/>
    <x v="1"/>
    <n v="95"/>
    <x v="5"/>
    <x v="1"/>
    <x v="0"/>
    <x v="9"/>
    <s v="Camion"/>
    <x v="2"/>
    <s v="Cristobal Murillo"/>
  </r>
  <r>
    <s v="Dmax-PCT8869"/>
    <d v="1899-12-30T04:05:01"/>
    <d v="1899-12-30T02:11:01"/>
    <d v="1899-12-30T01:54:00"/>
    <n v="108.08"/>
    <n v="92"/>
    <n v="26.47"/>
    <s v="Avenida 10 De Agosto 30-106, Quito"/>
    <x v="233"/>
    <d v="2018-10-04T06:00:02"/>
    <x v="442"/>
    <x v="21"/>
    <x v="1"/>
    <x v="3"/>
    <x v="0"/>
    <n v="2018"/>
    <x v="0"/>
    <n v="95"/>
    <x v="234"/>
    <x v="0"/>
    <x v="0"/>
    <x v="2"/>
    <s v="Camioneta"/>
    <x v="0"/>
    <s v="Norberto Congo"/>
  </r>
  <r>
    <s v="Plataforma-PCA4311"/>
    <d v="1899-12-30T03:36:07"/>
    <d v="1899-12-30T01:04:46"/>
    <d v="1899-12-30T02:31:21"/>
    <n v="24.03"/>
    <n v="55"/>
    <n v="6.67"/>
    <s v="Avenida 40 No, Guayaquil"/>
    <x v="5"/>
    <d v="2018-10-04T08:58:38"/>
    <x v="443"/>
    <x v="21"/>
    <x v="1"/>
    <x v="3"/>
    <x v="0"/>
    <n v="2018"/>
    <x v="1"/>
    <n v="95"/>
    <x v="5"/>
    <x v="1"/>
    <x v="0"/>
    <x v="12"/>
    <s v="Plataforma"/>
    <x v="2"/>
    <s v="Cristobal Murillo"/>
  </r>
  <r>
    <s v="Dmax-GSF6013"/>
    <d v="1899-12-30T00:00:00"/>
    <d v="1899-12-30T00:00:00"/>
    <d v="1899-12-30T00:00:00"/>
    <n v="0"/>
    <n v="0"/>
    <n v="0"/>
    <s v="-----"/>
    <x v="2"/>
    <s v="-----"/>
    <x v="1"/>
    <x v="22"/>
    <x v="1"/>
    <x v="3"/>
    <x v="1"/>
    <n v="2018"/>
    <x v="0"/>
    <n v="95"/>
    <x v="2"/>
    <x v="1"/>
    <x v="1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-----"/>
    <x v="1"/>
    <x v="22"/>
    <x v="1"/>
    <x v="3"/>
    <x v="1"/>
    <n v="2018"/>
    <x v="0"/>
    <n v="95"/>
    <x v="2"/>
    <x v="1"/>
    <x v="1"/>
    <x v="1"/>
    <s v="Camioneta"/>
    <x v="0"/>
    <s v="Edison Arellano"/>
  </r>
  <r>
    <s v="Yamaha II765J"/>
    <d v="1899-12-30T01:20:23"/>
    <d v="1899-12-30T00:00:00"/>
    <d v="1899-12-30T00:00:00"/>
    <n v="0"/>
    <n v="0"/>
    <n v="0"/>
    <s v="-----"/>
    <x v="2"/>
    <d v="2018-10-05T04:23:34"/>
    <x v="444"/>
    <x v="22"/>
    <x v="1"/>
    <x v="3"/>
    <x v="1"/>
    <n v="2018"/>
    <x v="1"/>
    <n v="95"/>
    <x v="2"/>
    <x v="1"/>
    <x v="1"/>
    <x v="20"/>
    <s v="Motocicleta"/>
    <x v="4"/>
    <s v="Byron "/>
  </r>
  <r>
    <s v="Yamaha II765J"/>
    <d v="1899-12-30T03:23:18"/>
    <d v="1899-12-30T00:00:00"/>
    <d v="1899-12-30T00:00:00"/>
    <n v="0"/>
    <n v="0"/>
    <n v="0"/>
    <s v="-----"/>
    <x v="2"/>
    <d v="2018-10-05T05:44:09"/>
    <x v="445"/>
    <x v="22"/>
    <x v="1"/>
    <x v="3"/>
    <x v="1"/>
    <n v="2018"/>
    <x v="1"/>
    <n v="95"/>
    <x v="2"/>
    <x v="1"/>
    <x v="1"/>
    <x v="20"/>
    <s v="Motocicleta"/>
    <x v="4"/>
    <s v="Byron "/>
  </r>
  <r>
    <s v="Dmax-GSF6029"/>
    <d v="1899-12-30T00:00:58"/>
    <d v="1899-12-30T00:00:58"/>
    <d v="1899-12-30T00:00:00"/>
    <n v="0.09"/>
    <n v="14"/>
    <n v="5.89"/>
    <s v="Avenida 40 No, Guayaquil"/>
    <x v="5"/>
    <d v="2018-10-05T08:44:52"/>
    <x v="446"/>
    <x v="22"/>
    <x v="1"/>
    <x v="3"/>
    <x v="1"/>
    <n v="2018"/>
    <x v="1"/>
    <n v="95"/>
    <x v="5"/>
    <x v="1"/>
    <x v="0"/>
    <x v="4"/>
    <s v="Camioneta"/>
    <x v="1"/>
    <s v="Jacob Soriano"/>
  </r>
  <r>
    <s v="Honda HW228P"/>
    <d v="1899-12-30T00:23:22"/>
    <d v="1899-12-30T00:23:22"/>
    <d v="1899-12-30T00:00:00"/>
    <n v="11.58"/>
    <n v="74"/>
    <n v="29.73"/>
    <s v="Avenida 10 De Agosto 30-106, Quito"/>
    <x v="234"/>
    <d v="2018-10-05T09:15:54"/>
    <x v="447"/>
    <x v="22"/>
    <x v="1"/>
    <x v="3"/>
    <x v="1"/>
    <n v="2018"/>
    <x v="0"/>
    <n v="95"/>
    <x v="235"/>
    <x v="0"/>
    <x v="0"/>
    <x v="3"/>
    <s v="Motocicleta"/>
    <x v="0"/>
    <s v="Quito"/>
  </r>
  <r>
    <s v="Dmax-GSI9179"/>
    <d v="1899-12-30T00:00:28"/>
    <d v="1899-12-30T00:00:28"/>
    <d v="1899-12-30T00:00:00"/>
    <n v="0.02"/>
    <n v="3"/>
    <n v="2.67"/>
    <s v="Avenida 40 No, Guayaquil"/>
    <x v="5"/>
    <d v="2018-10-05T09:41:50"/>
    <x v="448"/>
    <x v="22"/>
    <x v="1"/>
    <x v="3"/>
    <x v="1"/>
    <n v="2018"/>
    <x v="1"/>
    <n v="95"/>
    <x v="5"/>
    <x v="1"/>
    <x v="0"/>
    <x v="6"/>
    <s v="Camioneta"/>
    <x v="1"/>
    <s v="Deibi Banguera"/>
  </r>
  <r>
    <s v="Honda HW228P"/>
    <d v="1899-12-30T00:07:52"/>
    <d v="1899-12-30T00:07:52"/>
    <d v="1899-12-30T00:00:00"/>
    <n v="2.04"/>
    <n v="42"/>
    <n v="15.56"/>
    <s v="Avenida 12 De Octubre 2-118, Quito"/>
    <x v="209"/>
    <d v="2018-10-05T09:56:10"/>
    <x v="449"/>
    <x v="22"/>
    <x v="1"/>
    <x v="3"/>
    <x v="1"/>
    <n v="2018"/>
    <x v="0"/>
    <n v="95"/>
    <x v="210"/>
    <x v="0"/>
    <x v="0"/>
    <x v="3"/>
    <s v="Motocicleta"/>
    <x v="0"/>
    <s v="Quito"/>
  </r>
  <r>
    <s v="NLR-IBC3570"/>
    <d v="1899-12-30T00:00:25"/>
    <d v="1899-12-30T00:00:00"/>
    <d v="1899-12-30T00:00:00"/>
    <n v="0"/>
    <n v="0"/>
    <n v="0"/>
    <s v="Avenida 40 No, Guayaquil"/>
    <x v="5"/>
    <d v="2018-10-05T12:03:53"/>
    <x v="450"/>
    <x v="22"/>
    <x v="1"/>
    <x v="3"/>
    <x v="1"/>
    <n v="2018"/>
    <x v="1"/>
    <n v="95"/>
    <x v="5"/>
    <x v="1"/>
    <x v="1"/>
    <x v="9"/>
    <s v="Camion"/>
    <x v="2"/>
    <s v="Cristobal Murillo"/>
  </r>
  <r>
    <s v="NLR-IBC3570"/>
    <d v="1899-12-30T00:00:25"/>
    <d v="1899-12-30T00:00:00"/>
    <d v="1899-12-30T00:00:00"/>
    <n v="0"/>
    <n v="0"/>
    <n v="0"/>
    <s v="Avenida 40 No, Guayaquil"/>
    <x v="5"/>
    <d v="2018-10-05T12:04:23"/>
    <x v="451"/>
    <x v="22"/>
    <x v="1"/>
    <x v="3"/>
    <x v="1"/>
    <n v="2018"/>
    <x v="1"/>
    <n v="95"/>
    <x v="5"/>
    <x v="1"/>
    <x v="1"/>
    <x v="9"/>
    <s v="Camion"/>
    <x v="2"/>
    <s v="Cristobal Murillo"/>
  </r>
  <r>
    <s v="NLR-IBC3570"/>
    <d v="1899-12-30T00:00:25"/>
    <d v="1899-12-30T00:00:00"/>
    <d v="1899-12-30T00:00:00"/>
    <n v="0"/>
    <n v="0"/>
    <n v="0"/>
    <s v="Avenida 40 No, Guayaquil"/>
    <x v="5"/>
    <d v="2018-10-05T12:04:53"/>
    <x v="452"/>
    <x v="22"/>
    <x v="1"/>
    <x v="3"/>
    <x v="1"/>
    <n v="2018"/>
    <x v="1"/>
    <n v="95"/>
    <x v="5"/>
    <x v="1"/>
    <x v="1"/>
    <x v="9"/>
    <s v="Camion"/>
    <x v="2"/>
    <s v="Cristobal Murillo"/>
  </r>
  <r>
    <s v="Honda HW228P"/>
    <d v="1899-12-30T00:13:46"/>
    <d v="1899-12-30T00:13:18"/>
    <d v="1899-12-30T00:00:00"/>
    <n v="5.29"/>
    <n v="44"/>
    <n v="23.05"/>
    <s v="O 3M, Quito"/>
    <x v="0"/>
    <d v="2018-10-05T12:27:23"/>
    <x v="453"/>
    <x v="22"/>
    <x v="1"/>
    <x v="3"/>
    <x v="1"/>
    <n v="2018"/>
    <x v="0"/>
    <n v="95"/>
    <x v="0"/>
    <x v="0"/>
    <x v="0"/>
    <x v="3"/>
    <s v="Motocicleta"/>
    <x v="0"/>
    <s v="Quito"/>
  </r>
  <r>
    <s v="Yamaha II765J"/>
    <d v="1899-12-30T00:05:39"/>
    <d v="1899-12-30T00:05:39"/>
    <d v="1899-12-30T00:00:00"/>
    <n v="2.4700000000000002"/>
    <n v="59"/>
    <n v="26.23"/>
    <s v="Camilo Ponce Enriquez, Guayaquil"/>
    <x v="35"/>
    <d v="2018-10-05T12:45:48"/>
    <x v="454"/>
    <x v="22"/>
    <x v="1"/>
    <x v="3"/>
    <x v="1"/>
    <n v="2018"/>
    <x v="1"/>
    <n v="95"/>
    <x v="36"/>
    <x v="0"/>
    <x v="0"/>
    <x v="20"/>
    <s v="Motocicleta"/>
    <x v="4"/>
    <s v="Byron "/>
  </r>
  <r>
    <s v="Yamaha II765J"/>
    <d v="1899-12-30T00:03:00"/>
    <d v="1899-12-30T00:03:00"/>
    <d v="1899-12-30T00:00:00"/>
    <n v="0.99"/>
    <n v="29"/>
    <n v="19.82"/>
    <s v="Avenida 38E, Guayaquil"/>
    <x v="24"/>
    <d v="2018-10-05T13:11:58"/>
    <x v="455"/>
    <x v="22"/>
    <x v="1"/>
    <x v="3"/>
    <x v="1"/>
    <n v="2018"/>
    <x v="1"/>
    <n v="95"/>
    <x v="25"/>
    <x v="0"/>
    <x v="0"/>
    <x v="20"/>
    <s v="Motocicleta"/>
    <x v="4"/>
    <s v="Byron "/>
  </r>
  <r>
    <s v="Yamaha II765J"/>
    <d v="1899-12-30T00:02:51"/>
    <d v="1899-12-30T00:02:51"/>
    <d v="1899-12-30T00:00:00"/>
    <n v="1.68"/>
    <n v="57"/>
    <n v="35.380000000000003"/>
    <s v="18I No, Guayaquil"/>
    <x v="21"/>
    <d v="2018-10-05T14:52:59"/>
    <x v="456"/>
    <x v="22"/>
    <x v="1"/>
    <x v="3"/>
    <x v="1"/>
    <n v="2018"/>
    <x v="1"/>
    <n v="95"/>
    <x v="22"/>
    <x v="0"/>
    <x v="0"/>
    <x v="20"/>
    <s v="Motocicleta"/>
    <x v="4"/>
    <s v="Byron "/>
  </r>
  <r>
    <s v="Yamaha II765J"/>
    <d v="1899-12-30T00:00:55"/>
    <d v="1899-12-30T00:00:55"/>
    <d v="1899-12-30T00:00:00"/>
    <n v="0.16"/>
    <n v="14"/>
    <n v="10.41"/>
    <s v="Avenida 39 No, Guayaquil"/>
    <x v="21"/>
    <d v="2018-10-05T14:56:31"/>
    <x v="457"/>
    <x v="22"/>
    <x v="1"/>
    <x v="3"/>
    <x v="1"/>
    <n v="2018"/>
    <x v="1"/>
    <n v="95"/>
    <x v="22"/>
    <x v="1"/>
    <x v="0"/>
    <x v="20"/>
    <s v="Motocicleta"/>
    <x v="4"/>
    <s v="Byron "/>
  </r>
  <r>
    <s v="Honda HW228P"/>
    <d v="1899-12-30T00:04:16"/>
    <d v="1899-12-30T00:04:16"/>
    <d v="1899-12-30T00:00:00"/>
    <n v="1.4"/>
    <n v="55"/>
    <n v="19.71"/>
    <s v="Avenida 6 De Diciembre 2-104, Quito"/>
    <x v="20"/>
    <d v="2018-10-05T15:28:42"/>
    <x v="458"/>
    <x v="22"/>
    <x v="1"/>
    <x v="3"/>
    <x v="1"/>
    <n v="2018"/>
    <x v="0"/>
    <n v="95"/>
    <x v="21"/>
    <x v="0"/>
    <x v="0"/>
    <x v="3"/>
    <s v="Motocicleta"/>
    <x v="0"/>
    <s v="Quito"/>
  </r>
  <r>
    <s v="Honda HW228P"/>
    <d v="1899-12-30T00:05:17"/>
    <d v="1899-12-30T00:05:17"/>
    <d v="1899-12-30T00:00:00"/>
    <n v="2.52"/>
    <n v="61"/>
    <n v="28.63"/>
    <s v="José Ponce Martínez 1-149, Quito"/>
    <x v="60"/>
    <d v="2018-10-05T15:58:50"/>
    <x v="459"/>
    <x v="22"/>
    <x v="1"/>
    <x v="3"/>
    <x v="1"/>
    <n v="2018"/>
    <x v="0"/>
    <n v="95"/>
    <x v="61"/>
    <x v="0"/>
    <x v="0"/>
    <x v="3"/>
    <s v="Motocicleta"/>
    <x v="0"/>
    <s v="Quito"/>
  </r>
  <r>
    <s v="Yamaha II765J"/>
    <d v="1899-12-30T00:05:39"/>
    <d v="1899-12-30T00:05:39"/>
    <d v="1899-12-30T00:00:00"/>
    <n v="1.84"/>
    <n v="42"/>
    <n v="19.559999999999999"/>
    <s v="Avenida 37, Guayaquil"/>
    <x v="35"/>
    <d v="2018-10-05T16:38:23"/>
    <x v="460"/>
    <x v="22"/>
    <x v="1"/>
    <x v="3"/>
    <x v="1"/>
    <n v="2018"/>
    <x v="1"/>
    <n v="95"/>
    <x v="36"/>
    <x v="0"/>
    <x v="0"/>
    <x v="20"/>
    <s v="Motocicleta"/>
    <x v="4"/>
    <s v="Byron "/>
  </r>
  <r>
    <s v="Yamaha II765J"/>
    <d v="1899-12-30T00:15:43"/>
    <d v="1899-12-30T00:15:43"/>
    <d v="1899-12-30T00:00:00"/>
    <n v="6.73"/>
    <n v="62"/>
    <n v="25.7"/>
    <s v="Avenida 40 No, Guayaquil"/>
    <x v="8"/>
    <d v="2018-10-05T17:01:51"/>
    <x v="461"/>
    <x v="22"/>
    <x v="1"/>
    <x v="3"/>
    <x v="1"/>
    <n v="2018"/>
    <x v="1"/>
    <n v="95"/>
    <x v="5"/>
    <x v="1"/>
    <x v="0"/>
    <x v="20"/>
    <s v="Motocicleta"/>
    <x v="4"/>
    <s v="Byron "/>
  </r>
  <r>
    <s v="Frontier-HCN0517"/>
    <d v="1899-12-30T00:00:28"/>
    <d v="1899-12-30T00:00:26"/>
    <d v="1899-12-30T00:00:02"/>
    <n v="0.02"/>
    <n v="9"/>
    <n v="2.94"/>
    <s v="E25, Camilo Ponce Enríquez"/>
    <x v="11"/>
    <d v="2018-10-05T19:11:20"/>
    <x v="462"/>
    <x v="22"/>
    <x v="1"/>
    <x v="3"/>
    <x v="1"/>
    <n v="2018"/>
    <x v="1"/>
    <n v="95"/>
    <x v="12"/>
    <x v="1"/>
    <x v="0"/>
    <x v="21"/>
    <s v="Camioneta"/>
    <x v="1"/>
    <s v="Marcelo Murillo"/>
  </r>
  <r>
    <s v="Dmax-GSI9191"/>
    <d v="1899-12-30T00:00:03"/>
    <d v="1899-12-30T00:00:00"/>
    <d v="1899-12-30T00:00:03"/>
    <n v="0"/>
    <n v="0"/>
    <n v="0"/>
    <s v="E25, Camilo Ponce Enríquez"/>
    <x v="11"/>
    <d v="2018-10-05T09:21:50"/>
    <x v="463"/>
    <x v="22"/>
    <x v="1"/>
    <x v="3"/>
    <x v="1"/>
    <n v="2018"/>
    <x v="1"/>
    <n v="95"/>
    <x v="12"/>
    <x v="1"/>
    <x v="0"/>
    <x v="17"/>
    <s v="Camioneta"/>
    <x v="1"/>
    <s v="Patricio Olaya"/>
  </r>
  <r>
    <s v="NLR-IBC3570"/>
    <d v="1899-12-30T00:01:02"/>
    <d v="1899-12-30T00:00:58"/>
    <d v="1899-12-30T00:00:04"/>
    <n v="0.1"/>
    <n v="14"/>
    <n v="5.56"/>
    <s v="Avenida 40 No, Guayaquil"/>
    <x v="5"/>
    <d v="2018-10-05T10:52:08"/>
    <x v="464"/>
    <x v="22"/>
    <x v="1"/>
    <x v="3"/>
    <x v="1"/>
    <n v="2018"/>
    <x v="1"/>
    <n v="95"/>
    <x v="5"/>
    <x v="1"/>
    <x v="0"/>
    <x v="9"/>
    <s v="Camion"/>
    <x v="2"/>
    <s v="Cristobal Murillo"/>
  </r>
  <r>
    <s v="NLR-IBC3571"/>
    <d v="1899-12-30T00:04:14"/>
    <d v="1899-12-30T00:04:08"/>
    <d v="1899-12-30T00:00:06"/>
    <n v="0.56000000000000005"/>
    <n v="24"/>
    <n v="7.9"/>
    <s v="Constitución, Guayaquil"/>
    <x v="84"/>
    <d v="2018-10-05T18:07:15"/>
    <x v="465"/>
    <x v="22"/>
    <x v="1"/>
    <x v="3"/>
    <x v="1"/>
    <n v="2018"/>
    <x v="1"/>
    <n v="95"/>
    <x v="85"/>
    <x v="0"/>
    <x v="0"/>
    <x v="10"/>
    <s v="Camion"/>
    <x v="2"/>
    <s v="Cristobal Murillo"/>
  </r>
  <r>
    <s v="NLR-IBC3570"/>
    <d v="1899-12-30T00:00:39"/>
    <d v="1899-12-30T00:00:24"/>
    <d v="1899-12-30T00:00:15"/>
    <n v="7.0000000000000007E-2"/>
    <n v="12"/>
    <n v="6.43"/>
    <s v="Avenida 40 No, Guayaquil"/>
    <x v="5"/>
    <d v="2018-10-05T11:08:43"/>
    <x v="466"/>
    <x v="22"/>
    <x v="1"/>
    <x v="3"/>
    <x v="1"/>
    <n v="2018"/>
    <x v="1"/>
    <n v="95"/>
    <x v="5"/>
    <x v="1"/>
    <x v="0"/>
    <x v="9"/>
    <s v="Camion"/>
    <x v="2"/>
    <s v="Cristobal Murillo"/>
  </r>
  <r>
    <s v="NLR-IBC3571"/>
    <d v="1899-12-30T00:00:17"/>
    <d v="1899-12-30T00:00:00"/>
    <d v="1899-12-30T00:00:17"/>
    <n v="0"/>
    <n v="0"/>
    <n v="0.56999999999999995"/>
    <s v="7, Guayaquil"/>
    <x v="84"/>
    <d v="2018-10-05T15:35:52"/>
    <x v="467"/>
    <x v="22"/>
    <x v="1"/>
    <x v="3"/>
    <x v="1"/>
    <n v="2018"/>
    <x v="1"/>
    <n v="95"/>
    <x v="85"/>
    <x v="1"/>
    <x v="0"/>
    <x v="10"/>
    <s v="Camion"/>
    <x v="2"/>
    <s v="Cristobal Murillo"/>
  </r>
  <r>
    <s v="Frontier-HCN0517"/>
    <d v="1899-12-30T00:00:18"/>
    <d v="1899-12-30T00:00:00"/>
    <d v="1899-12-30T00:00:18"/>
    <n v="0"/>
    <n v="0"/>
    <n v="0"/>
    <s v="E49, Eloy Alfaro"/>
    <x v="79"/>
    <d v="2018-10-05T21:51:09"/>
    <x v="468"/>
    <x v="22"/>
    <x v="1"/>
    <x v="3"/>
    <x v="1"/>
    <n v="2018"/>
    <x v="1"/>
    <n v="95"/>
    <x v="80"/>
    <x v="1"/>
    <x v="0"/>
    <x v="21"/>
    <s v="Camioneta"/>
    <x v="1"/>
    <s v="Marcelo Murillo"/>
  </r>
  <r>
    <s v="Yamaha II765J"/>
    <d v="1899-12-30T00:04:47"/>
    <d v="1899-12-30T00:04:28"/>
    <d v="1899-12-30T00:00:19"/>
    <n v="2.09"/>
    <n v="51"/>
    <n v="26.23"/>
    <s v="Camilo Ponce Enriquez, Guayaquil"/>
    <x v="30"/>
    <d v="2018-10-05T16:31:33"/>
    <x v="469"/>
    <x v="22"/>
    <x v="1"/>
    <x v="3"/>
    <x v="1"/>
    <n v="2018"/>
    <x v="1"/>
    <n v="95"/>
    <x v="31"/>
    <x v="0"/>
    <x v="0"/>
    <x v="20"/>
    <s v="Motocicleta"/>
    <x v="4"/>
    <s v="Byron "/>
  </r>
  <r>
    <s v="NLR-IBC3571"/>
    <d v="1899-12-30T00:00:22"/>
    <d v="1899-12-30T00:00:00"/>
    <d v="1899-12-30T00:00:22"/>
    <n v="0.01"/>
    <n v="0"/>
    <n v="1.06"/>
    <s v="Francisco Illescas Barreiro, Guayaquil"/>
    <x v="235"/>
    <d v="2018-10-05T08:21:01"/>
    <x v="470"/>
    <x v="22"/>
    <x v="1"/>
    <x v="3"/>
    <x v="1"/>
    <n v="2018"/>
    <x v="1"/>
    <n v="95"/>
    <x v="236"/>
    <x v="1"/>
    <x v="0"/>
    <x v="10"/>
    <s v="Camion"/>
    <x v="2"/>
    <s v="Cristobal Murillo"/>
  </r>
  <r>
    <s v="Honda HW228P"/>
    <d v="1899-12-30T00:01:47"/>
    <d v="1899-12-30T00:01:20"/>
    <d v="1899-12-30T00:00:27"/>
    <n v="0.76"/>
    <n v="46"/>
    <n v="25.46"/>
    <s v="Avenida 10 De Agosto 30-106, Quito"/>
    <x v="208"/>
    <d v="2018-10-05T08:34:08"/>
    <x v="471"/>
    <x v="22"/>
    <x v="1"/>
    <x v="3"/>
    <x v="1"/>
    <n v="2018"/>
    <x v="0"/>
    <n v="95"/>
    <x v="209"/>
    <x v="0"/>
    <x v="0"/>
    <x v="3"/>
    <s v="Motocicleta"/>
    <x v="0"/>
    <s v="Quito"/>
  </r>
  <r>
    <s v="NLR-IBC3570"/>
    <d v="1899-12-30T00:04:47"/>
    <d v="1899-12-30T00:04:19"/>
    <d v="1899-12-30T00:00:28"/>
    <n v="0.74"/>
    <n v="40"/>
    <n v="9.27"/>
    <s v="Avenida 40 No, Guayaquil"/>
    <x v="5"/>
    <d v="2018-10-05T09:30:47"/>
    <x v="472"/>
    <x v="22"/>
    <x v="1"/>
    <x v="3"/>
    <x v="1"/>
    <n v="2018"/>
    <x v="1"/>
    <n v="95"/>
    <x v="5"/>
    <x v="1"/>
    <x v="0"/>
    <x v="9"/>
    <s v="Camion"/>
    <x v="2"/>
    <s v="Cristobal Murillo"/>
  </r>
  <r>
    <s v="NLR-IBC3570"/>
    <d v="1899-12-30T00:01:26"/>
    <d v="1899-12-30T00:00:58"/>
    <d v="1899-12-30T00:00:28"/>
    <n v="0.1"/>
    <n v="12"/>
    <n v="4.18"/>
    <s v="Avenida 40 No, Guayaquil"/>
    <x v="5"/>
    <d v="2018-10-05T14:15:03"/>
    <x v="473"/>
    <x v="22"/>
    <x v="1"/>
    <x v="3"/>
    <x v="1"/>
    <n v="2018"/>
    <x v="1"/>
    <n v="95"/>
    <x v="5"/>
    <x v="1"/>
    <x v="0"/>
    <x v="9"/>
    <s v="Camion"/>
    <x v="2"/>
    <s v="Cristobal Murillo"/>
  </r>
  <r>
    <s v="NLR-IBC3571"/>
    <d v="1899-12-30T00:06:26"/>
    <d v="1899-12-30T00:05:58"/>
    <d v="1899-12-30T00:00:28"/>
    <n v="2.64"/>
    <n v="42"/>
    <n v="24.65"/>
    <s v="Avenida Miguel Alcivar, Guayaquil"/>
    <x v="84"/>
    <d v="2018-10-05T15:28:27"/>
    <x v="474"/>
    <x v="22"/>
    <x v="1"/>
    <x v="3"/>
    <x v="1"/>
    <n v="2018"/>
    <x v="1"/>
    <n v="95"/>
    <x v="85"/>
    <x v="0"/>
    <x v="0"/>
    <x v="10"/>
    <s v="Camion"/>
    <x v="2"/>
    <s v="Cristobal Murillo"/>
  </r>
  <r>
    <s v="Frontier-HCN0517"/>
    <d v="1899-12-30T00:03:37"/>
    <d v="1899-12-30T00:03:07"/>
    <d v="1899-12-30T00:00:30"/>
    <n v="1.1000000000000001"/>
    <n v="40"/>
    <n v="18.2"/>
    <s v="E25, Camilo Ponce Enríquez"/>
    <x v="11"/>
    <d v="2018-10-05T07:07:42"/>
    <x v="475"/>
    <x v="22"/>
    <x v="1"/>
    <x v="3"/>
    <x v="1"/>
    <n v="2018"/>
    <x v="1"/>
    <n v="95"/>
    <x v="12"/>
    <x v="1"/>
    <x v="0"/>
    <x v="21"/>
    <s v="Camioneta"/>
    <x v="1"/>
    <s v="Marcelo Murillo"/>
  </r>
  <r>
    <s v="Frontier-HCN0517"/>
    <d v="1899-12-30T00:00:30"/>
    <d v="1899-12-30T00:00:00"/>
    <d v="1899-12-30T00:00:30"/>
    <n v="0.01"/>
    <n v="0"/>
    <n v="0.9"/>
    <s v="E25, Camilo Ponce Enríquez"/>
    <x v="11"/>
    <d v="2018-10-05T07:11:43"/>
    <x v="476"/>
    <x v="22"/>
    <x v="1"/>
    <x v="3"/>
    <x v="1"/>
    <n v="2018"/>
    <x v="1"/>
    <n v="95"/>
    <x v="12"/>
    <x v="1"/>
    <x v="0"/>
    <x v="21"/>
    <s v="Camioneta"/>
    <x v="1"/>
    <s v="Marcelo Murillo"/>
  </r>
  <r>
    <s v="Yamaha II765J"/>
    <d v="1899-12-30T00:10:38"/>
    <d v="1899-12-30T00:10:08"/>
    <d v="1899-12-30T00:00:30"/>
    <n v="4.8499999999999996"/>
    <n v="50"/>
    <n v="27.37"/>
    <s v="Manuela Garaycoa De Calderon, Guayaquil"/>
    <x v="5"/>
    <d v="2018-10-05T11:07:47"/>
    <x v="477"/>
    <x v="22"/>
    <x v="1"/>
    <x v="3"/>
    <x v="1"/>
    <n v="2018"/>
    <x v="1"/>
    <n v="95"/>
    <x v="7"/>
    <x v="0"/>
    <x v="0"/>
    <x v="20"/>
    <s v="Motocicleta"/>
    <x v="4"/>
    <s v="Byron "/>
  </r>
  <r>
    <s v="Yamaha II765J"/>
    <d v="1899-12-30T00:10:08"/>
    <d v="1899-12-30T00:09:38"/>
    <d v="1899-12-30T00:00:30"/>
    <n v="4.0199999999999996"/>
    <n v="57"/>
    <n v="23.82"/>
    <s v="Avenida 40 No, Guayaquil"/>
    <x v="24"/>
    <d v="2018-10-05T11:22:08"/>
    <x v="478"/>
    <x v="22"/>
    <x v="1"/>
    <x v="3"/>
    <x v="1"/>
    <n v="2018"/>
    <x v="1"/>
    <n v="95"/>
    <x v="25"/>
    <x v="1"/>
    <x v="0"/>
    <x v="20"/>
    <s v="Motocicleta"/>
    <x v="4"/>
    <s v="Byron "/>
  </r>
  <r>
    <s v="Yamaha II765J"/>
    <d v="1899-12-30T00:07:08"/>
    <d v="1899-12-30T00:06:38"/>
    <d v="1899-12-30T00:00:30"/>
    <n v="2.95"/>
    <n v="51"/>
    <n v="24.83"/>
    <s v="Camilo Ponce Enriquez, Guayaquil"/>
    <x v="5"/>
    <d v="2018-10-05T13:26:01"/>
    <x v="479"/>
    <x v="22"/>
    <x v="1"/>
    <x v="3"/>
    <x v="1"/>
    <n v="2018"/>
    <x v="1"/>
    <n v="95"/>
    <x v="7"/>
    <x v="0"/>
    <x v="0"/>
    <x v="20"/>
    <s v="Motocicleta"/>
    <x v="4"/>
    <s v="Byron "/>
  </r>
  <r>
    <s v="Vitara-GSK6338"/>
    <d v="1899-12-30T00:27:30"/>
    <d v="1899-12-30T00:27:00"/>
    <d v="1899-12-30T00:00:30"/>
    <n v="27.4"/>
    <n v="107"/>
    <n v="59.78"/>
    <s v="Avenida Juan Tanca Marengo, Guayaquil"/>
    <x v="90"/>
    <d v="2018-10-05T14:35:20"/>
    <x v="480"/>
    <x v="22"/>
    <x v="1"/>
    <x v="3"/>
    <x v="1"/>
    <n v="2018"/>
    <x v="0"/>
    <n v="95"/>
    <x v="91"/>
    <x v="1"/>
    <x v="0"/>
    <x v="19"/>
    <s v="Automovil"/>
    <x v="3"/>
    <s v="Josue Guillen"/>
  </r>
  <r>
    <s v="Yamaha II765J"/>
    <d v="1899-12-30T00:20:45"/>
    <d v="1899-12-30T00:20:15"/>
    <d v="1899-12-30T00:00:30"/>
    <n v="8.68"/>
    <n v="64"/>
    <n v="25.09"/>
    <s v="Carlos Julio Arosemena, Guayaquil"/>
    <x v="24"/>
    <d v="2018-10-05T15:43:01"/>
    <x v="481"/>
    <x v="22"/>
    <x v="1"/>
    <x v="3"/>
    <x v="1"/>
    <n v="2018"/>
    <x v="1"/>
    <n v="95"/>
    <x v="25"/>
    <x v="0"/>
    <x v="0"/>
    <x v="20"/>
    <s v="Motocicleta"/>
    <x v="4"/>
    <s v="Byron "/>
  </r>
  <r>
    <s v="Dmax-PCW5709"/>
    <d v="1899-12-30T00:04:33"/>
    <d v="1899-12-30T00:04:01"/>
    <d v="1899-12-30T00:00:32"/>
    <n v="1.1100000000000001"/>
    <n v="33"/>
    <n v="14.64"/>
    <s v="Francisco Robles, Guayaquil"/>
    <x v="236"/>
    <d v="2018-10-05T11:42:20"/>
    <x v="482"/>
    <x v="22"/>
    <x v="1"/>
    <x v="3"/>
    <x v="1"/>
    <n v="2018"/>
    <x v="1"/>
    <n v="95"/>
    <x v="237"/>
    <x v="0"/>
    <x v="0"/>
    <x v="18"/>
    <s v="Camioneta"/>
    <x v="3"/>
    <s v="Proyectos"/>
  </r>
  <r>
    <s v="Yamaha II765J"/>
    <d v="1899-12-30T00:10:08"/>
    <d v="1899-12-30T00:09:35"/>
    <d v="1899-12-30T00:00:33"/>
    <n v="4.9000000000000004"/>
    <n v="61"/>
    <n v="28.99"/>
    <s v="Avenida Juan Tanca Marengo, Guayaquil"/>
    <x v="21"/>
    <d v="2018-10-05T09:24:03"/>
    <x v="483"/>
    <x v="22"/>
    <x v="1"/>
    <x v="3"/>
    <x v="1"/>
    <n v="2018"/>
    <x v="1"/>
    <n v="95"/>
    <x v="22"/>
    <x v="1"/>
    <x v="0"/>
    <x v="20"/>
    <s v="Motocicleta"/>
    <x v="4"/>
    <s v="Byron "/>
  </r>
  <r>
    <s v="NLR-IBC3571"/>
    <d v="1899-12-30T00:00:33"/>
    <d v="1899-12-30T00:00:00"/>
    <d v="1899-12-30T00:00:33"/>
    <n v="0"/>
    <n v="0"/>
    <n v="0.18"/>
    <s v="Avenida Miguel Alcivar, Guayaquil"/>
    <x v="237"/>
    <d v="2018-10-05T11:58:48"/>
    <x v="484"/>
    <x v="22"/>
    <x v="1"/>
    <x v="3"/>
    <x v="1"/>
    <n v="2018"/>
    <x v="1"/>
    <n v="95"/>
    <x v="238"/>
    <x v="1"/>
    <x v="0"/>
    <x v="10"/>
    <s v="Camion"/>
    <x v="2"/>
    <s v="Cristobal Murillo"/>
  </r>
  <r>
    <s v="NLR-IBC3571"/>
    <d v="1899-12-30T00:01:41"/>
    <d v="1899-12-30T00:00:58"/>
    <d v="1899-12-30T00:00:43"/>
    <n v="0.05"/>
    <n v="5"/>
    <n v="1.84"/>
    <s v="Avenida Miguel Alcivar, Guayaquil"/>
    <x v="237"/>
    <d v="2018-10-05T11:54:51"/>
    <x v="485"/>
    <x v="22"/>
    <x v="1"/>
    <x v="3"/>
    <x v="1"/>
    <n v="2018"/>
    <x v="1"/>
    <n v="95"/>
    <x v="238"/>
    <x v="1"/>
    <x v="0"/>
    <x v="10"/>
    <s v="Camion"/>
    <x v="2"/>
    <s v="Cristobal Murillo"/>
  </r>
  <r>
    <s v="Dmax-GSF6046"/>
    <d v="1899-12-30T00:11:40"/>
    <d v="1899-12-30T00:10:57"/>
    <d v="1899-12-30T00:00:43"/>
    <n v="2.74"/>
    <n v="29"/>
    <n v="14.11"/>
    <s v="Marcelino Mariduena"/>
    <x v="190"/>
    <d v="2018-10-05T22:01:58"/>
    <x v="486"/>
    <x v="22"/>
    <x v="1"/>
    <x v="3"/>
    <x v="1"/>
    <n v="2018"/>
    <x v="1"/>
    <n v="95"/>
    <x v="191"/>
    <x v="1"/>
    <x v="0"/>
    <x v="5"/>
    <s v="Camioneta"/>
    <x v="1"/>
    <s v="Kevin Perez"/>
  </r>
  <r>
    <s v="Vitara-GSK6338"/>
    <d v="1899-12-30T00:10:41"/>
    <d v="1899-12-30T00:09:56"/>
    <d v="1899-12-30T00:00:45"/>
    <n v="4.34"/>
    <n v="57"/>
    <n v="24.37"/>
    <s v="Avenida Juan Tanca Marengo, Guayaquil"/>
    <x v="8"/>
    <d v="2018-10-05T14:18:59"/>
    <x v="487"/>
    <x v="22"/>
    <x v="1"/>
    <x v="3"/>
    <x v="1"/>
    <n v="2018"/>
    <x v="0"/>
    <n v="95"/>
    <x v="5"/>
    <x v="1"/>
    <x v="0"/>
    <x v="19"/>
    <s v="Automovil"/>
    <x v="3"/>
    <s v="Josue Guillen"/>
  </r>
  <r>
    <s v="Yamaha II765J"/>
    <d v="1899-12-30T00:05:50"/>
    <d v="1899-12-30T00:04:50"/>
    <d v="1899-12-30T00:01:00"/>
    <n v="1.93"/>
    <n v="51"/>
    <n v="19.88"/>
    <s v="Avenida Juan Tanca Marengo, Guayaquil"/>
    <x v="56"/>
    <d v="2018-10-05T10:09:47"/>
    <x v="488"/>
    <x v="22"/>
    <x v="1"/>
    <x v="3"/>
    <x v="1"/>
    <n v="2018"/>
    <x v="1"/>
    <n v="95"/>
    <x v="57"/>
    <x v="1"/>
    <x v="0"/>
    <x v="20"/>
    <s v="Motocicleta"/>
    <x v="4"/>
    <s v="Byron "/>
  </r>
  <r>
    <s v="Yamaha II765J"/>
    <d v="1899-12-30T00:22:02"/>
    <d v="1899-12-30T00:21:02"/>
    <d v="1899-12-30T00:01:00"/>
    <n v="12.79"/>
    <n v="70"/>
    <n v="34.82"/>
    <s v="Benjamin Carrión, Guayaquil"/>
    <x v="210"/>
    <d v="2018-10-05T10:45:18"/>
    <x v="489"/>
    <x v="22"/>
    <x v="1"/>
    <x v="3"/>
    <x v="1"/>
    <n v="2018"/>
    <x v="1"/>
    <n v="95"/>
    <x v="211"/>
    <x v="0"/>
    <x v="0"/>
    <x v="20"/>
    <s v="Motocicleta"/>
    <x v="4"/>
    <s v="Byron "/>
  </r>
  <r>
    <s v="Dmax-GSI9191"/>
    <d v="1899-12-30T00:03:01"/>
    <d v="1899-12-30T00:02:01"/>
    <d v="1899-12-30T00:01:00"/>
    <n v="0.42"/>
    <n v="5"/>
    <n v="8.2799999999999994"/>
    <s v="Gena"/>
    <x v="96"/>
    <d v="2018-10-05T14:16:07"/>
    <x v="490"/>
    <x v="22"/>
    <x v="1"/>
    <x v="3"/>
    <x v="1"/>
    <n v="2018"/>
    <x v="1"/>
    <n v="95"/>
    <x v="97"/>
    <x v="1"/>
    <x v="0"/>
    <x v="17"/>
    <s v="Camioneta"/>
    <x v="1"/>
    <s v="Patricio Olaya"/>
  </r>
  <r>
    <s v="Honda HW228P"/>
    <d v="1899-12-30T00:08:37"/>
    <d v="1899-12-30T00:07:37"/>
    <d v="1899-12-30T00:01:00"/>
    <n v="2.29"/>
    <n v="48"/>
    <n v="15.96"/>
    <s v="Avenida De Los Shyris 2-145, Quito"/>
    <x v="238"/>
    <d v="2018-10-05T14:45:45"/>
    <x v="491"/>
    <x v="22"/>
    <x v="1"/>
    <x v="3"/>
    <x v="1"/>
    <n v="2018"/>
    <x v="0"/>
    <n v="95"/>
    <x v="239"/>
    <x v="0"/>
    <x v="0"/>
    <x v="3"/>
    <s v="Motocicleta"/>
    <x v="0"/>
    <s v="Quito"/>
  </r>
  <r>
    <s v="NLR-IBC3570"/>
    <d v="1899-12-30T00:06:54"/>
    <d v="1899-12-30T00:05:54"/>
    <d v="1899-12-30T00:01:00"/>
    <n v="1.56"/>
    <n v="50"/>
    <n v="13.54"/>
    <s v="Avenida Agustín Freire Icaza, Guayaquil"/>
    <x v="56"/>
    <d v="2018-10-05T15:09:39"/>
    <x v="492"/>
    <x v="22"/>
    <x v="1"/>
    <x v="3"/>
    <x v="1"/>
    <n v="2018"/>
    <x v="1"/>
    <n v="95"/>
    <x v="57"/>
    <x v="0"/>
    <x v="0"/>
    <x v="9"/>
    <s v="Camion"/>
    <x v="2"/>
    <s v="Cristobal Murillo"/>
  </r>
  <r>
    <s v="Aveo-PCZ3313"/>
    <d v="1899-12-30T00:15:40"/>
    <d v="1899-12-30T00:14:40"/>
    <d v="1899-12-30T00:01:00"/>
    <n v="5.05"/>
    <n v="74"/>
    <n v="19.329999999999998"/>
    <s v="Pedro Gual, Guayaquil"/>
    <x v="8"/>
    <d v="2018-10-05T16:38:53"/>
    <x v="493"/>
    <x v="22"/>
    <x v="1"/>
    <x v="3"/>
    <x v="1"/>
    <n v="2018"/>
    <x v="0"/>
    <n v="95"/>
    <x v="9"/>
    <x v="0"/>
    <x v="0"/>
    <x v="15"/>
    <s v="Automovil"/>
    <x v="3"/>
    <s v="Fernando Maldonado"/>
  </r>
  <r>
    <s v="Yamaha II765J"/>
    <d v="1899-12-30T00:11:06"/>
    <d v="1899-12-30T00:10:06"/>
    <d v="1899-12-30T00:01:00"/>
    <n v="3.33"/>
    <n v="51"/>
    <n v="17.98"/>
    <s v="Avenida Juan Tanca Marengo, Guayaquil"/>
    <x v="8"/>
    <d v="2018-10-05T17:22:58"/>
    <x v="494"/>
    <x v="22"/>
    <x v="1"/>
    <x v="3"/>
    <x v="1"/>
    <n v="2018"/>
    <x v="1"/>
    <n v="95"/>
    <x v="5"/>
    <x v="1"/>
    <x v="0"/>
    <x v="20"/>
    <s v="Motocicleta"/>
    <x v="4"/>
    <s v="Byron "/>
  </r>
  <r>
    <s v="Frontier-HCN0517"/>
    <d v="1899-12-30T00:25:55"/>
    <d v="1899-12-30T00:24:54"/>
    <d v="1899-12-30T00:01:01"/>
    <n v="15.21"/>
    <n v="70"/>
    <n v="35.200000000000003"/>
    <s v="Tenguel"/>
    <x v="11"/>
    <d v="2018-10-05T06:08:41"/>
    <x v="495"/>
    <x v="22"/>
    <x v="1"/>
    <x v="3"/>
    <x v="1"/>
    <n v="2018"/>
    <x v="1"/>
    <n v="95"/>
    <x v="12"/>
    <x v="0"/>
    <x v="0"/>
    <x v="21"/>
    <s v="Camioneta"/>
    <x v="1"/>
    <s v="Marcelo Murillo"/>
  </r>
  <r>
    <s v="Dmax-PCW5709"/>
    <d v="1899-12-30T00:05:14"/>
    <d v="1899-12-30T00:04:01"/>
    <d v="1899-12-30T00:01:13"/>
    <n v="1.1499999999999999"/>
    <n v="40"/>
    <n v="13.18"/>
    <s v="Calle 32 Se, Guayaquil"/>
    <x v="25"/>
    <d v="2018-10-05T11:53:09"/>
    <x v="496"/>
    <x v="22"/>
    <x v="1"/>
    <x v="3"/>
    <x v="1"/>
    <n v="2018"/>
    <x v="1"/>
    <n v="95"/>
    <x v="26"/>
    <x v="0"/>
    <x v="0"/>
    <x v="18"/>
    <s v="Camioneta"/>
    <x v="3"/>
    <s v="Proyectos"/>
  </r>
  <r>
    <s v="Honda HW228P"/>
    <d v="1899-12-30T00:17:43"/>
    <d v="1899-12-30T00:15:58"/>
    <d v="1899-12-30T00:01:17"/>
    <n v="9.24"/>
    <n v="72"/>
    <n v="31.29"/>
    <s v="Avenida 10 De Agosto 30-106, Quito"/>
    <x v="213"/>
    <d v="2018-10-05T14:14:54"/>
    <x v="497"/>
    <x v="22"/>
    <x v="1"/>
    <x v="3"/>
    <x v="1"/>
    <n v="2018"/>
    <x v="0"/>
    <n v="95"/>
    <x v="214"/>
    <x v="0"/>
    <x v="0"/>
    <x v="3"/>
    <s v="Motocicleta"/>
    <x v="0"/>
    <s v="Quito"/>
  </r>
  <r>
    <s v="Vitara-GSK6338"/>
    <d v="1899-12-30T00:06:02"/>
    <d v="1899-12-30T00:04:39"/>
    <d v="1899-12-30T00:01:23"/>
    <n v="0.63"/>
    <n v="27"/>
    <n v="6.29"/>
    <s v="12, Guayaquil"/>
    <x v="8"/>
    <d v="2018-10-05T13:39:58"/>
    <x v="498"/>
    <x v="22"/>
    <x v="1"/>
    <x v="3"/>
    <x v="1"/>
    <n v="2018"/>
    <x v="0"/>
    <n v="95"/>
    <x v="9"/>
    <x v="0"/>
    <x v="0"/>
    <x v="19"/>
    <s v="Automovil"/>
    <x v="3"/>
    <s v="Josue Guillen"/>
  </r>
  <r>
    <s v="Dmax-GSF6046"/>
    <d v="1899-12-30T00:10:55"/>
    <d v="1899-12-30T00:09:27"/>
    <d v="1899-12-30T00:01:28"/>
    <n v="2.77"/>
    <n v="40"/>
    <n v="15.2"/>
    <s v="Marcelino Mariduena"/>
    <x v="190"/>
    <d v="2018-10-05T21:08:56"/>
    <x v="499"/>
    <x v="22"/>
    <x v="1"/>
    <x v="3"/>
    <x v="1"/>
    <n v="2018"/>
    <x v="1"/>
    <n v="95"/>
    <x v="191"/>
    <x v="1"/>
    <x v="0"/>
    <x v="5"/>
    <s v="Camioneta"/>
    <x v="1"/>
    <s v="Kevin Perez"/>
  </r>
  <r>
    <s v="Vitara-GSK6338"/>
    <d v="1899-12-30T00:14:50"/>
    <d v="1899-12-30T00:13:21"/>
    <d v="1899-12-30T00:01:29"/>
    <n v="6.48"/>
    <n v="77"/>
    <n v="26.22"/>
    <s v="Avenida Juan Tanca Marengo, Guayaquil"/>
    <x v="46"/>
    <d v="2018-10-05T09:39:36"/>
    <x v="500"/>
    <x v="22"/>
    <x v="1"/>
    <x v="3"/>
    <x v="1"/>
    <n v="2018"/>
    <x v="0"/>
    <n v="95"/>
    <x v="47"/>
    <x v="1"/>
    <x v="0"/>
    <x v="19"/>
    <s v="Automovil"/>
    <x v="3"/>
    <s v="Josue Guillen"/>
  </r>
  <r>
    <s v="Yamaha II765J"/>
    <d v="1899-12-30T00:14:25"/>
    <d v="1899-12-30T00:12:55"/>
    <d v="1899-12-30T00:01:30"/>
    <n v="6.24"/>
    <n v="62"/>
    <n v="25.98"/>
    <s v="Avenida 39 No, Guayaquil"/>
    <x v="8"/>
    <d v="2018-10-05T09:53:56"/>
    <x v="501"/>
    <x v="22"/>
    <x v="1"/>
    <x v="3"/>
    <x v="1"/>
    <n v="2018"/>
    <x v="1"/>
    <n v="95"/>
    <x v="9"/>
    <x v="0"/>
    <x v="0"/>
    <x v="20"/>
    <s v="Motocicleta"/>
    <x v="4"/>
    <s v="Byron "/>
  </r>
  <r>
    <s v="Yamaha II765J"/>
    <d v="1899-12-30T00:21:58"/>
    <d v="1899-12-30T00:20:28"/>
    <d v="1899-12-30T00:01:30"/>
    <n v="9.94"/>
    <n v="62"/>
    <n v="27.16"/>
    <s v="Avenida 40 No, Guayaquil"/>
    <x v="8"/>
    <d v="2018-10-05T13:43:29"/>
    <x v="502"/>
    <x v="22"/>
    <x v="1"/>
    <x v="3"/>
    <x v="1"/>
    <n v="2018"/>
    <x v="1"/>
    <n v="95"/>
    <x v="5"/>
    <x v="1"/>
    <x v="0"/>
    <x v="20"/>
    <s v="Motocicleta"/>
    <x v="4"/>
    <s v="Byron "/>
  </r>
  <r>
    <s v="Honda HW228P"/>
    <d v="1899-12-30T00:12:28"/>
    <d v="1899-12-30T00:10:55"/>
    <d v="1899-12-30T00:01:33"/>
    <n v="4.58"/>
    <n v="61"/>
    <n v="22.02"/>
    <s v="Avenida Amazonas 2-188, Quito"/>
    <x v="239"/>
    <d v="2018-10-05T15:13:10"/>
    <x v="503"/>
    <x v="22"/>
    <x v="1"/>
    <x v="3"/>
    <x v="1"/>
    <n v="2018"/>
    <x v="0"/>
    <n v="95"/>
    <x v="240"/>
    <x v="0"/>
    <x v="0"/>
    <x v="3"/>
    <s v="Motocicleta"/>
    <x v="0"/>
    <s v="Quito"/>
  </r>
  <r>
    <s v="Dmax-GSI9191"/>
    <d v="1899-12-30T00:01:35"/>
    <d v="1899-12-30T00:00:00"/>
    <d v="1899-12-30T00:01:35"/>
    <n v="0"/>
    <n v="0"/>
    <n v="0"/>
    <s v="E25, Camilo Ponce Enríquez"/>
    <x v="11"/>
    <d v="2018-10-05T09:20:05"/>
    <x v="504"/>
    <x v="22"/>
    <x v="1"/>
    <x v="3"/>
    <x v="1"/>
    <n v="2018"/>
    <x v="1"/>
    <n v="95"/>
    <x v="12"/>
    <x v="1"/>
    <x v="0"/>
    <x v="17"/>
    <s v="Camioneta"/>
    <x v="1"/>
    <s v="Patricio Olaya"/>
  </r>
  <r>
    <s v="NLR-IBC3571"/>
    <d v="1899-12-30T00:01:42"/>
    <d v="1899-12-30T00:00:00"/>
    <d v="1899-12-30T00:01:42"/>
    <n v="0.02"/>
    <n v="1"/>
    <n v="0.78"/>
    <s v="Avenida Miguel Alcivar, Guayaquil"/>
    <x v="237"/>
    <d v="2018-10-05T14:16:51"/>
    <x v="505"/>
    <x v="22"/>
    <x v="1"/>
    <x v="3"/>
    <x v="1"/>
    <n v="2018"/>
    <x v="1"/>
    <n v="95"/>
    <x v="238"/>
    <x v="1"/>
    <x v="0"/>
    <x v="10"/>
    <s v="Camion"/>
    <x v="2"/>
    <s v="Cristobal Murillo"/>
  </r>
  <r>
    <s v="Dmax-GSG9568"/>
    <d v="1899-12-30T00:18:32"/>
    <d v="1899-12-30T00:16:38"/>
    <d v="1899-12-30T00:01:54"/>
    <n v="8.9499999999999993"/>
    <n v="83"/>
    <n v="28.96"/>
    <s v="Avenida Juan Tanca Marengo, Guayaquil"/>
    <x v="94"/>
    <d v="2018-10-05T01:35:56"/>
    <x v="506"/>
    <x v="22"/>
    <x v="1"/>
    <x v="3"/>
    <x v="1"/>
    <n v="2018"/>
    <x v="1"/>
    <n v="95"/>
    <x v="95"/>
    <x v="1"/>
    <x v="0"/>
    <x v="16"/>
    <s v="Camioneta"/>
    <x v="4"/>
    <s v="Alejandro Adrian"/>
  </r>
  <r>
    <s v="Honda HW228P"/>
    <d v="1899-12-30T00:14:22"/>
    <d v="1899-12-30T00:12:17"/>
    <d v="1899-12-30T00:01:57"/>
    <n v="5.35"/>
    <n v="42"/>
    <n v="22.35"/>
    <s v="O 3M, Quito"/>
    <x v="0"/>
    <d v="2018-10-05T17:23:44"/>
    <x v="507"/>
    <x v="22"/>
    <x v="1"/>
    <x v="3"/>
    <x v="1"/>
    <n v="2018"/>
    <x v="0"/>
    <n v="95"/>
    <x v="0"/>
    <x v="0"/>
    <x v="0"/>
    <x v="3"/>
    <s v="Motocicleta"/>
    <x v="0"/>
    <s v="Quito"/>
  </r>
  <r>
    <s v="Yamaha II765J"/>
    <d v="1899-12-30T00:16:06"/>
    <d v="1899-12-30T00:14:06"/>
    <d v="1899-12-30T00:02:00"/>
    <n v="5.68"/>
    <n v="62"/>
    <n v="21.18"/>
    <s v="Avenida Juan Tanca Marengo, Guayaquil"/>
    <x v="147"/>
    <d v="2018-10-05T14:33:34"/>
    <x v="508"/>
    <x v="22"/>
    <x v="1"/>
    <x v="3"/>
    <x v="1"/>
    <n v="2018"/>
    <x v="1"/>
    <n v="95"/>
    <x v="148"/>
    <x v="1"/>
    <x v="0"/>
    <x v="20"/>
    <s v="Motocicleta"/>
    <x v="4"/>
    <s v="Byron "/>
  </r>
  <r>
    <s v="Yamaha II765J"/>
    <d v="1899-12-30T00:20:15"/>
    <d v="1899-12-30T00:18:15"/>
    <d v="1899-12-30T00:02:00"/>
    <n v="4.49"/>
    <n v="51"/>
    <n v="13.31"/>
    <s v="Avenida 39 No, Guayaquil"/>
    <x v="49"/>
    <d v="2018-10-05T15:02:16"/>
    <x v="509"/>
    <x v="22"/>
    <x v="1"/>
    <x v="3"/>
    <x v="1"/>
    <n v="2018"/>
    <x v="1"/>
    <n v="95"/>
    <x v="50"/>
    <x v="0"/>
    <x v="0"/>
    <x v="20"/>
    <s v="Motocicleta"/>
    <x v="4"/>
    <s v="Byron "/>
  </r>
  <r>
    <s v="Yamaha II765J"/>
    <d v="1899-12-30T00:11:14"/>
    <d v="1899-12-30T00:09:13"/>
    <d v="1899-12-30T00:02:01"/>
    <n v="2.61"/>
    <n v="48"/>
    <n v="13.96"/>
    <s v="Avenida 38E, Guayaquil"/>
    <x v="5"/>
    <d v="2018-10-05T16:45:23"/>
    <x v="510"/>
    <x v="22"/>
    <x v="1"/>
    <x v="3"/>
    <x v="1"/>
    <n v="2018"/>
    <x v="1"/>
    <n v="95"/>
    <x v="7"/>
    <x v="0"/>
    <x v="0"/>
    <x v="20"/>
    <s v="Motocicleta"/>
    <x v="4"/>
    <s v="Byron "/>
  </r>
  <r>
    <s v="Frontier-HCN0517"/>
    <d v="1899-12-30T01:00:29"/>
    <d v="1899-12-30T00:58:25"/>
    <d v="1899-12-30T00:02:04"/>
    <n v="68.98"/>
    <n v="122"/>
    <n v="68.430000000000007"/>
    <s v="E25, Santa Rosa De Flandes"/>
    <x v="79"/>
    <d v="2018-10-05T20:50:26"/>
    <x v="511"/>
    <x v="22"/>
    <x v="1"/>
    <x v="3"/>
    <x v="1"/>
    <n v="2018"/>
    <x v="1"/>
    <n v="95"/>
    <x v="80"/>
    <x v="0"/>
    <x v="0"/>
    <x v="21"/>
    <s v="Camioneta"/>
    <x v="1"/>
    <s v="Marcelo Murillo"/>
  </r>
  <r>
    <s v="Plataforma-PCA4311"/>
    <d v="1899-12-30T00:19:51"/>
    <d v="1899-12-30T00:17:43"/>
    <d v="1899-12-30T00:02:08"/>
    <n v="9.69"/>
    <n v="62"/>
    <n v="29.29"/>
    <s v="33A, Guayaquil"/>
    <x v="5"/>
    <d v="2018-10-05T12:38:18"/>
    <x v="512"/>
    <x v="22"/>
    <x v="1"/>
    <x v="3"/>
    <x v="1"/>
    <n v="2018"/>
    <x v="1"/>
    <n v="95"/>
    <x v="7"/>
    <x v="0"/>
    <x v="0"/>
    <x v="12"/>
    <s v="Plataforma"/>
    <x v="2"/>
    <s v="Cristobal Murillo"/>
  </r>
  <r>
    <s v="NLR-IBC3571"/>
    <d v="1899-12-30T00:05:28"/>
    <d v="1899-12-30T00:03:12"/>
    <d v="1899-12-30T00:02:16"/>
    <n v="0.63"/>
    <n v="22"/>
    <n v="6.89"/>
    <s v="Jaime Roldos Aguilera, Guayaquil"/>
    <x v="127"/>
    <d v="2018-10-05T18:19:16"/>
    <x v="513"/>
    <x v="22"/>
    <x v="1"/>
    <x v="3"/>
    <x v="1"/>
    <n v="2018"/>
    <x v="1"/>
    <n v="95"/>
    <x v="128"/>
    <x v="0"/>
    <x v="0"/>
    <x v="10"/>
    <s v="Camion"/>
    <x v="2"/>
    <s v="Cristobal Murillo"/>
  </r>
  <r>
    <s v="Dmax-PCT8869"/>
    <d v="1899-12-30T00:03:25"/>
    <d v="1899-12-30T00:00:56"/>
    <d v="1899-12-30T00:02:29"/>
    <n v="0.1"/>
    <n v="24"/>
    <n v="1.71"/>
    <s v="Calle De Los Cipreses 2-158, Quito"/>
    <x v="0"/>
    <d v="2018-10-05T17:51:51"/>
    <x v="514"/>
    <x v="22"/>
    <x v="1"/>
    <x v="3"/>
    <x v="1"/>
    <n v="2018"/>
    <x v="0"/>
    <n v="95"/>
    <x v="0"/>
    <x v="0"/>
    <x v="0"/>
    <x v="2"/>
    <s v="Camioneta"/>
    <x v="0"/>
    <s v="Norberto Congo"/>
  </r>
  <r>
    <s v="NLR-IBC3570"/>
    <d v="1899-12-30T00:04:17"/>
    <d v="1899-12-30T00:01:47"/>
    <d v="1899-12-30T00:02:30"/>
    <n v="0.18"/>
    <n v="12"/>
    <n v="2.57"/>
    <s v="Avenida 40 No, Guayaquil"/>
    <x v="5"/>
    <d v="2018-10-05T13:57:51"/>
    <x v="515"/>
    <x v="22"/>
    <x v="1"/>
    <x v="3"/>
    <x v="1"/>
    <n v="2018"/>
    <x v="1"/>
    <n v="95"/>
    <x v="5"/>
    <x v="1"/>
    <x v="0"/>
    <x v="9"/>
    <s v="Camion"/>
    <x v="2"/>
    <s v="Cristobal Murillo"/>
  </r>
  <r>
    <s v="Dmax-GSG9568"/>
    <d v="1899-12-30T00:09:41"/>
    <d v="1899-12-30T00:07:00"/>
    <d v="1899-12-30T00:02:41"/>
    <n v="1.8"/>
    <n v="42"/>
    <n v="11.17"/>
    <s v="Avenida Juan Tanca Marengo, Guayaquil"/>
    <x v="8"/>
    <d v="2018-10-05T16:11:55"/>
    <x v="516"/>
    <x v="22"/>
    <x v="1"/>
    <x v="3"/>
    <x v="1"/>
    <n v="2018"/>
    <x v="1"/>
    <n v="95"/>
    <x v="5"/>
    <x v="1"/>
    <x v="0"/>
    <x v="16"/>
    <s v="Camioneta"/>
    <x v="4"/>
    <s v="Alejandro Adrian"/>
  </r>
  <r>
    <s v="NLR-IBC3570"/>
    <d v="1899-12-30T00:07:09"/>
    <d v="1899-12-30T00:03:53"/>
    <d v="1899-12-30T00:03:16"/>
    <n v="0.43"/>
    <n v="14"/>
    <n v="3.59"/>
    <s v="Avenida 40 No, Guayaquil"/>
    <x v="5"/>
    <d v="2018-10-05T13:43:24"/>
    <x v="517"/>
    <x v="22"/>
    <x v="1"/>
    <x v="3"/>
    <x v="1"/>
    <n v="2018"/>
    <x v="1"/>
    <n v="95"/>
    <x v="5"/>
    <x v="1"/>
    <x v="0"/>
    <x v="9"/>
    <s v="Camion"/>
    <x v="2"/>
    <s v="Cristobal Murillo"/>
  </r>
  <r>
    <s v="Dmax-GSG9568"/>
    <d v="1899-12-30T00:14:26"/>
    <d v="1899-12-30T00:10:58"/>
    <d v="1899-12-30T00:03:28"/>
    <n v="3.91"/>
    <n v="70"/>
    <n v="16.260000000000002"/>
    <s v="Avenida Juan Tanca Marengo, Guayaquil"/>
    <x v="240"/>
    <d v="2018-10-05T14:04:27"/>
    <x v="518"/>
    <x v="22"/>
    <x v="1"/>
    <x v="3"/>
    <x v="1"/>
    <n v="2018"/>
    <x v="1"/>
    <n v="95"/>
    <x v="241"/>
    <x v="1"/>
    <x v="0"/>
    <x v="16"/>
    <s v="Camioneta"/>
    <x v="4"/>
    <s v="Alejandro Adrian"/>
  </r>
  <r>
    <s v="Hilux-GSK6663"/>
    <d v="1899-12-30T00:25:17"/>
    <d v="1899-12-30T00:21:47"/>
    <d v="1899-12-30T00:03:30"/>
    <n v="9.69"/>
    <n v="72"/>
    <n v="22.99"/>
    <s v="Avenida Juan Tanca Marengo, Guayaquil"/>
    <x v="5"/>
    <d v="2018-10-05T17:21:03"/>
    <x v="519"/>
    <x v="22"/>
    <x v="1"/>
    <x v="3"/>
    <x v="1"/>
    <n v="2018"/>
    <x v="1"/>
    <n v="95"/>
    <x v="5"/>
    <x v="1"/>
    <x v="0"/>
    <x v="14"/>
    <s v="Camioneta"/>
    <x v="2"/>
    <s v="Patricio Hidalgo"/>
  </r>
  <r>
    <s v="Dmax-PCT8869"/>
    <d v="1899-12-30T00:05:32"/>
    <d v="1899-12-30T00:01:00"/>
    <d v="1899-12-30T00:04:32"/>
    <n v="0.11"/>
    <n v="9"/>
    <n v="1.19"/>
    <s v="Calle De Los Cipreses 2-158, Quito"/>
    <x v="0"/>
    <d v="2018-10-05T17:05:39"/>
    <x v="520"/>
    <x v="22"/>
    <x v="1"/>
    <x v="3"/>
    <x v="1"/>
    <n v="2018"/>
    <x v="0"/>
    <n v="95"/>
    <x v="0"/>
    <x v="0"/>
    <x v="0"/>
    <x v="2"/>
    <s v="Camioneta"/>
    <x v="0"/>
    <s v="Norberto Congo"/>
  </r>
  <r>
    <s v="Hilux-GSK6663"/>
    <d v="1899-12-30T00:26:21"/>
    <d v="1899-12-30T00:21:31"/>
    <d v="1899-12-30T00:04:50"/>
    <n v="10.07"/>
    <n v="68"/>
    <n v="22.92"/>
    <s v="Avenida 40 No, Guayaquil"/>
    <x v="8"/>
    <d v="2018-10-05T09:00:43"/>
    <x v="521"/>
    <x v="22"/>
    <x v="1"/>
    <x v="3"/>
    <x v="1"/>
    <n v="2018"/>
    <x v="1"/>
    <n v="95"/>
    <x v="5"/>
    <x v="1"/>
    <x v="0"/>
    <x v="14"/>
    <s v="Camioneta"/>
    <x v="2"/>
    <s v="Patricio Hidalgo"/>
  </r>
  <r>
    <s v="Dmax-PCT8869"/>
    <d v="1899-12-30T00:06:18"/>
    <d v="1899-12-30T00:01:28"/>
    <d v="1899-12-30T00:04:50"/>
    <n v="0.1"/>
    <n v="11"/>
    <n v="0.98"/>
    <s v="Avenida 10 De Agosto 30-106, Quito"/>
    <x v="4"/>
    <d v="2018-10-05T17:38:52"/>
    <x v="522"/>
    <x v="22"/>
    <x v="1"/>
    <x v="3"/>
    <x v="1"/>
    <n v="2018"/>
    <x v="0"/>
    <n v="95"/>
    <x v="4"/>
    <x v="0"/>
    <x v="0"/>
    <x v="2"/>
    <s v="Camioneta"/>
    <x v="0"/>
    <s v="Norberto Congo"/>
  </r>
  <r>
    <s v="Dmax-GSF6029"/>
    <d v="1899-12-30T00:14:52"/>
    <d v="1899-12-30T00:09:56"/>
    <d v="1899-12-30T00:04:56"/>
    <n v="3.1"/>
    <n v="59"/>
    <n v="12.52"/>
    <s v="Avenida 43 No, Guayaquil"/>
    <x v="5"/>
    <d v="2018-10-05T11:52:39"/>
    <x v="523"/>
    <x v="22"/>
    <x v="1"/>
    <x v="3"/>
    <x v="1"/>
    <n v="2018"/>
    <x v="1"/>
    <n v="95"/>
    <x v="7"/>
    <x v="0"/>
    <x v="0"/>
    <x v="4"/>
    <s v="Camioneta"/>
    <x v="1"/>
    <s v="Jacob Soriano"/>
  </r>
  <r>
    <s v="NLR-IBC3571"/>
    <d v="1899-12-30T00:09:08"/>
    <d v="1899-12-30T00:04:12"/>
    <d v="1899-12-30T00:04:56"/>
    <n v="0.69"/>
    <n v="20"/>
    <n v="4.5"/>
    <s v="7, Guayaquil"/>
    <x v="98"/>
    <d v="2018-10-05T15:41:31"/>
    <x v="524"/>
    <x v="22"/>
    <x v="1"/>
    <x v="3"/>
    <x v="1"/>
    <n v="2018"/>
    <x v="1"/>
    <n v="95"/>
    <x v="99"/>
    <x v="0"/>
    <x v="0"/>
    <x v="10"/>
    <s v="Camion"/>
    <x v="2"/>
    <s v="Cristobal Murillo"/>
  </r>
  <r>
    <s v="Dmax-PCW1831"/>
    <d v="1899-12-30T00:29:50"/>
    <d v="1899-12-30T00:24:30"/>
    <d v="1899-12-30T00:05:20"/>
    <n v="19.21"/>
    <n v="68"/>
    <n v="38.630000000000003"/>
    <s v="Guayaquil Daule, Guayaquil"/>
    <x v="5"/>
    <d v="2018-10-05T19:27:06"/>
    <x v="525"/>
    <x v="22"/>
    <x v="1"/>
    <x v="3"/>
    <x v="1"/>
    <n v="2018"/>
    <x v="1"/>
    <n v="95"/>
    <x v="7"/>
    <x v="0"/>
    <x v="0"/>
    <x v="7"/>
    <s v="Camioneta"/>
    <x v="1"/>
    <s v="Jose Luis vargas"/>
  </r>
  <r>
    <s v="Dmax-GSG9568"/>
    <d v="1899-12-30T00:10:19"/>
    <d v="1899-12-30T00:04:50"/>
    <d v="1899-12-30T00:05:29"/>
    <n v="1.36"/>
    <n v="29"/>
    <n v="7.92"/>
    <s v="Avenida 8, Guayaquil"/>
    <x v="8"/>
    <d v="2018-10-05T15:39:19"/>
    <x v="526"/>
    <x v="22"/>
    <x v="1"/>
    <x v="3"/>
    <x v="1"/>
    <n v="2018"/>
    <x v="1"/>
    <n v="95"/>
    <x v="9"/>
    <x v="0"/>
    <x v="0"/>
    <x v="16"/>
    <s v="Camioneta"/>
    <x v="4"/>
    <s v="Alejandro Adrian"/>
  </r>
  <r>
    <s v="Honda HW228P"/>
    <d v="1899-12-30T00:20:06"/>
    <d v="1899-12-30T00:13:58"/>
    <d v="1899-12-30T00:06:08"/>
    <n v="6.92"/>
    <n v="70"/>
    <n v="20.67"/>
    <s v="Avenida 10 De Agosto 1-194, Quito"/>
    <x v="241"/>
    <d v="2018-10-05T15:34:36"/>
    <x v="527"/>
    <x v="22"/>
    <x v="1"/>
    <x v="3"/>
    <x v="1"/>
    <n v="2018"/>
    <x v="0"/>
    <n v="95"/>
    <x v="242"/>
    <x v="0"/>
    <x v="0"/>
    <x v="3"/>
    <s v="Motocicleta"/>
    <x v="0"/>
    <s v="Quito"/>
  </r>
  <r>
    <s v="Frontier-HCN0517"/>
    <d v="1899-12-30T01:17:18"/>
    <d v="1899-12-30T01:11:04"/>
    <d v="1899-12-30T00:06:14"/>
    <n v="61.37"/>
    <n v="118"/>
    <n v="47.64"/>
    <s v="E25, Camilo Ponce Enríquez"/>
    <x v="179"/>
    <d v="2018-10-05T19:13:37"/>
    <x v="528"/>
    <x v="22"/>
    <x v="1"/>
    <x v="3"/>
    <x v="1"/>
    <n v="2018"/>
    <x v="1"/>
    <n v="95"/>
    <x v="180"/>
    <x v="0"/>
    <x v="0"/>
    <x v="21"/>
    <s v="Camioneta"/>
    <x v="1"/>
    <s v="Marcelo Murillo"/>
  </r>
  <r>
    <s v="Vitara-GSK6338"/>
    <d v="1899-12-30T00:23:36"/>
    <d v="1899-12-30T00:17:21"/>
    <d v="1899-12-30T00:06:15"/>
    <n v="21.14"/>
    <n v="116"/>
    <n v="53.74"/>
    <s v="E40, Guayaquil"/>
    <x v="5"/>
    <d v="2018-10-05T15:14:12"/>
    <x v="529"/>
    <x v="22"/>
    <x v="1"/>
    <x v="3"/>
    <x v="1"/>
    <n v="2018"/>
    <x v="0"/>
    <n v="95"/>
    <x v="7"/>
    <x v="0"/>
    <x v="0"/>
    <x v="19"/>
    <s v="Automovil"/>
    <x v="3"/>
    <s v="Josue Guillen"/>
  </r>
  <r>
    <s v="Dmax-PCW5709"/>
    <d v="1899-12-30T00:34:00"/>
    <d v="1899-12-30T00:25:26"/>
    <d v="1899-12-30T00:06:25"/>
    <n v="9.77"/>
    <n v="64"/>
    <n v="17.239999999999998"/>
    <s v="-----"/>
    <x v="242"/>
    <d v="2018-10-05T08:58:38"/>
    <x v="530"/>
    <x v="22"/>
    <x v="1"/>
    <x v="3"/>
    <x v="1"/>
    <n v="2018"/>
    <x v="1"/>
    <n v="95"/>
    <x v="243"/>
    <x v="0"/>
    <x v="0"/>
    <x v="18"/>
    <s v="Camioneta"/>
    <x v="3"/>
    <s v="Proyectos"/>
  </r>
  <r>
    <s v="Plataforma-ABE1400"/>
    <d v="1899-12-30T00:07:09"/>
    <d v="1899-12-30T00:00:41"/>
    <d v="1899-12-30T00:06:28"/>
    <n v="0.04"/>
    <n v="9"/>
    <n v="0.33"/>
    <s v="Avenida 40 No, Guayaquil"/>
    <x v="5"/>
    <d v="2018-10-05T16:57:15"/>
    <x v="531"/>
    <x v="22"/>
    <x v="1"/>
    <x v="3"/>
    <x v="1"/>
    <n v="2018"/>
    <x v="1"/>
    <n v="95"/>
    <x v="5"/>
    <x v="1"/>
    <x v="0"/>
    <x v="11"/>
    <s v="Plataforma"/>
    <x v="2"/>
    <s v="Cristobal Murillo"/>
  </r>
  <r>
    <s v="Dmax-PCW6826"/>
    <d v="1899-12-30T00:06:34"/>
    <d v="1899-12-30T00:00:00"/>
    <d v="1899-12-30T00:06:34"/>
    <n v="0"/>
    <n v="0"/>
    <n v="0"/>
    <s v="Avenida 40 No, Guayaquil"/>
    <x v="5"/>
    <d v="2018-10-05T18:07:20"/>
    <x v="532"/>
    <x v="22"/>
    <x v="1"/>
    <x v="3"/>
    <x v="1"/>
    <n v="2018"/>
    <x v="1"/>
    <n v="95"/>
    <x v="5"/>
    <x v="1"/>
    <x v="0"/>
    <x v="8"/>
    <s v="Camioneta"/>
    <x v="1"/>
    <s v="Danny Salazar"/>
  </r>
  <r>
    <s v="Dmax-GSG9568"/>
    <d v="1899-12-30T00:28:12"/>
    <d v="1899-12-30T00:21:13"/>
    <d v="1899-12-30T00:06:59"/>
    <n v="6.08"/>
    <n v="59"/>
    <n v="12.94"/>
    <s v="Illanes, Guayaquil"/>
    <x v="243"/>
    <d v="2018-10-05T15:03:31"/>
    <x v="533"/>
    <x v="22"/>
    <x v="1"/>
    <x v="3"/>
    <x v="1"/>
    <n v="2018"/>
    <x v="1"/>
    <n v="95"/>
    <x v="244"/>
    <x v="0"/>
    <x v="0"/>
    <x v="16"/>
    <s v="Camioneta"/>
    <x v="4"/>
    <s v="Alejandro Adrian"/>
  </r>
  <r>
    <s v="Honda HW228P"/>
    <d v="1899-12-30T00:45:21"/>
    <d v="1899-12-30T00:37:55"/>
    <d v="1899-12-30T00:07:26"/>
    <n v="15.08"/>
    <n v="62"/>
    <n v="19.95"/>
    <s v="Calle Santa María 2-115, Quito"/>
    <x v="60"/>
    <d v="2018-10-05T10:13:42"/>
    <x v="534"/>
    <x v="22"/>
    <x v="1"/>
    <x v="3"/>
    <x v="1"/>
    <n v="2018"/>
    <x v="0"/>
    <n v="95"/>
    <x v="61"/>
    <x v="0"/>
    <x v="0"/>
    <x v="3"/>
    <s v="Motocicleta"/>
    <x v="0"/>
    <s v="Quito"/>
  </r>
  <r>
    <s v="Dmax-GSF6029"/>
    <d v="1899-12-30T01:24:36"/>
    <d v="1899-12-30T01:16:51"/>
    <d v="1899-12-30T00:07:45"/>
    <n v="75.680000000000007"/>
    <n v="94"/>
    <n v="53.68"/>
    <s v="Marcelino Mariduena"/>
    <x v="5"/>
    <d v="2018-10-05T06:13:01"/>
    <x v="535"/>
    <x v="22"/>
    <x v="1"/>
    <x v="3"/>
    <x v="1"/>
    <n v="2018"/>
    <x v="1"/>
    <n v="95"/>
    <x v="7"/>
    <x v="0"/>
    <x v="0"/>
    <x v="4"/>
    <s v="Camioneta"/>
    <x v="1"/>
    <s v="Jacob Soriano"/>
  </r>
  <r>
    <s v="Dmax-PCI6941"/>
    <d v="1899-12-30T01:09:28"/>
    <d v="1899-12-30T01:00:30"/>
    <d v="1899-12-30T00:08:58"/>
    <n v="45.41"/>
    <n v="94"/>
    <n v="39.22"/>
    <s v="Avenida 40 No, Guayaquil"/>
    <x v="5"/>
    <d v="2018-10-05T06:10:17"/>
    <x v="536"/>
    <x v="22"/>
    <x v="1"/>
    <x v="3"/>
    <x v="1"/>
    <n v="2018"/>
    <x v="1"/>
    <n v="95"/>
    <x v="5"/>
    <x v="1"/>
    <x v="0"/>
    <x v="13"/>
    <s v="Camioneta"/>
    <x v="1"/>
    <s v="Michael Resabala"/>
  </r>
  <r>
    <s v="Dmax-PCI6941"/>
    <d v="1899-12-30T00:42:24"/>
    <d v="1899-12-30T00:33:01"/>
    <d v="1899-12-30T00:09:23"/>
    <n v="15.7"/>
    <n v="74"/>
    <n v="22.22"/>
    <s v="Avenida 40 No, Guayaquil"/>
    <x v="244"/>
    <d v="2018-10-05T12:28:42"/>
    <x v="537"/>
    <x v="22"/>
    <x v="1"/>
    <x v="3"/>
    <x v="1"/>
    <n v="2018"/>
    <x v="1"/>
    <n v="95"/>
    <x v="245"/>
    <x v="1"/>
    <x v="0"/>
    <x v="13"/>
    <s v="Camioneta"/>
    <x v="1"/>
    <s v="Michael Resabala"/>
  </r>
  <r>
    <s v="Dmax-PCW5709"/>
    <d v="1899-12-30T00:50:03"/>
    <d v="1899-12-30T00:40:39"/>
    <d v="1899-12-30T00:09:24"/>
    <n v="10.38"/>
    <n v="53"/>
    <n v="12.44"/>
    <s v="Estrada Coello, Guayaquil"/>
    <x v="8"/>
    <d v="2018-10-05T15:57:27"/>
    <x v="538"/>
    <x v="22"/>
    <x v="1"/>
    <x v="3"/>
    <x v="1"/>
    <n v="2018"/>
    <x v="1"/>
    <n v="95"/>
    <x v="9"/>
    <x v="0"/>
    <x v="0"/>
    <x v="18"/>
    <s v="Camioneta"/>
    <x v="3"/>
    <s v="Proyectos"/>
  </r>
  <r>
    <s v="Dmax-PCT8869"/>
    <d v="1899-12-30T00:19:17"/>
    <d v="1899-12-30T00:09:01"/>
    <d v="1899-12-30T00:10:16"/>
    <n v="4.08"/>
    <n v="61"/>
    <n v="12.7"/>
    <s v="Avenida 10 De Agosto 30-106, Quito"/>
    <x v="245"/>
    <d v="2018-10-05T12:55:37"/>
    <x v="539"/>
    <x v="22"/>
    <x v="1"/>
    <x v="3"/>
    <x v="1"/>
    <n v="2018"/>
    <x v="0"/>
    <n v="95"/>
    <x v="246"/>
    <x v="0"/>
    <x v="0"/>
    <x v="2"/>
    <s v="Camioneta"/>
    <x v="0"/>
    <s v="Norberto Congo"/>
  </r>
  <r>
    <s v="NLR-IBC3571"/>
    <d v="1899-12-30T00:18:32"/>
    <d v="1899-12-30T00:07:53"/>
    <d v="1899-12-30T00:10:39"/>
    <n v="2.3199999999999998"/>
    <n v="40"/>
    <n v="7.52"/>
    <s v="Francisco Illescas Barreiro, Guayaquil"/>
    <x v="237"/>
    <d v="2018-10-05T11:26:54"/>
    <x v="540"/>
    <x v="22"/>
    <x v="1"/>
    <x v="3"/>
    <x v="1"/>
    <n v="2018"/>
    <x v="1"/>
    <n v="95"/>
    <x v="238"/>
    <x v="0"/>
    <x v="0"/>
    <x v="10"/>
    <s v="Camion"/>
    <x v="2"/>
    <s v="Cristobal Murillo"/>
  </r>
  <r>
    <s v="Dmax-GSF6046"/>
    <d v="1899-12-30T00:37:12"/>
    <d v="1899-12-30T00:19:58"/>
    <d v="1899-12-30T00:11:47"/>
    <n v="19.14"/>
    <n v="87"/>
    <n v="30.87"/>
    <s v="E45, Los Encuentros"/>
    <x v="246"/>
    <d v="2018-10-05T07:24:09"/>
    <x v="541"/>
    <x v="22"/>
    <x v="1"/>
    <x v="3"/>
    <x v="1"/>
    <n v="2018"/>
    <x v="1"/>
    <n v="95"/>
    <x v="247"/>
    <x v="0"/>
    <x v="0"/>
    <x v="5"/>
    <s v="Camioneta"/>
    <x v="1"/>
    <s v="Kevin Perez"/>
  </r>
  <r>
    <s v="Plataforma-PCA4311"/>
    <d v="1899-12-30T00:13:27"/>
    <d v="1899-12-30T00:01:29"/>
    <d v="1899-12-30T00:11:58"/>
    <n v="0.17"/>
    <n v="7"/>
    <n v="0.78"/>
    <s v="Avenida 40 No, Guayaquil"/>
    <x v="5"/>
    <d v="2018-10-05T18:40:32"/>
    <x v="542"/>
    <x v="22"/>
    <x v="1"/>
    <x v="3"/>
    <x v="1"/>
    <n v="2018"/>
    <x v="1"/>
    <n v="95"/>
    <x v="5"/>
    <x v="1"/>
    <x v="0"/>
    <x v="12"/>
    <s v="Plataforma"/>
    <x v="2"/>
    <s v="Cristobal Murillo"/>
  </r>
  <r>
    <s v="NLR-IBC3570"/>
    <d v="1899-12-30T00:14:31"/>
    <d v="1899-12-30T00:00:58"/>
    <d v="1899-12-30T00:13:33"/>
    <n v="0.27"/>
    <n v="16"/>
    <n v="1.1200000000000001"/>
    <s v="Avenida 40 No, Guayaquil"/>
    <x v="5"/>
    <d v="2018-10-05T11:16:50"/>
    <x v="543"/>
    <x v="22"/>
    <x v="1"/>
    <x v="3"/>
    <x v="1"/>
    <n v="2018"/>
    <x v="1"/>
    <n v="95"/>
    <x v="5"/>
    <x v="1"/>
    <x v="0"/>
    <x v="9"/>
    <s v="Camion"/>
    <x v="2"/>
    <s v="Cristobal Murillo"/>
  </r>
  <r>
    <s v="NLR-IBC3570"/>
    <d v="1899-12-30T01:15:47"/>
    <d v="1899-12-30T01:02:07"/>
    <d v="1899-12-30T00:13:40"/>
    <n v="26.8"/>
    <n v="62"/>
    <n v="21.22"/>
    <s v="Benjamin Carrión, Guayaquil"/>
    <x v="5"/>
    <d v="2018-10-05T16:13:24"/>
    <x v="544"/>
    <x v="22"/>
    <x v="1"/>
    <x v="3"/>
    <x v="1"/>
    <n v="2018"/>
    <x v="1"/>
    <n v="95"/>
    <x v="7"/>
    <x v="0"/>
    <x v="0"/>
    <x v="9"/>
    <s v="Camion"/>
    <x v="2"/>
    <s v="Cristobal Murillo"/>
  </r>
  <r>
    <s v="NLR-IBC3570"/>
    <d v="1899-12-30T00:35:15"/>
    <d v="1899-12-30T00:21:19"/>
    <d v="1899-12-30T00:13:56"/>
    <n v="9.89"/>
    <n v="51"/>
    <n v="16.84"/>
    <s v="Avenida 40 No, Guayaquil"/>
    <x v="75"/>
    <d v="2018-10-05T14:31:13"/>
    <x v="545"/>
    <x v="22"/>
    <x v="1"/>
    <x v="3"/>
    <x v="1"/>
    <n v="2018"/>
    <x v="1"/>
    <n v="95"/>
    <x v="76"/>
    <x v="1"/>
    <x v="0"/>
    <x v="9"/>
    <s v="Camion"/>
    <x v="2"/>
    <s v="Cristobal Murillo"/>
  </r>
  <r>
    <s v="Dmax-PCW6826"/>
    <d v="1899-12-30T00:18:16"/>
    <d v="1899-12-30T00:03:30"/>
    <d v="1899-12-30T00:14:46"/>
    <n v="0.26"/>
    <n v="7"/>
    <n v="0.84"/>
    <s v="Avenida 40 No, Guayaquil"/>
    <x v="5"/>
    <d v="2018-10-05T17:36:50"/>
    <x v="546"/>
    <x v="22"/>
    <x v="1"/>
    <x v="3"/>
    <x v="1"/>
    <n v="2018"/>
    <x v="1"/>
    <n v="95"/>
    <x v="5"/>
    <x v="1"/>
    <x v="0"/>
    <x v="8"/>
    <s v="Camioneta"/>
    <x v="1"/>
    <s v="Danny Salazar"/>
  </r>
  <r>
    <s v="Dmax-PCW1831"/>
    <d v="1899-12-30T01:20:29"/>
    <d v="1899-12-30T01:05:30"/>
    <d v="1899-12-30T00:14:59"/>
    <n v="35.43"/>
    <n v="75"/>
    <n v="26.41"/>
    <s v="Avenida 40 No, Guayaquil"/>
    <x v="47"/>
    <d v="2018-10-05T16:57:25"/>
    <x v="547"/>
    <x v="22"/>
    <x v="1"/>
    <x v="3"/>
    <x v="1"/>
    <n v="2018"/>
    <x v="1"/>
    <n v="95"/>
    <x v="48"/>
    <x v="1"/>
    <x v="0"/>
    <x v="7"/>
    <s v="Camioneta"/>
    <x v="1"/>
    <s v="Jose Luis vargas"/>
  </r>
  <r>
    <s v="Dmax-PCW6826"/>
    <d v="1899-12-30T00:38:45"/>
    <d v="1899-12-30T00:23:28"/>
    <d v="1899-12-30T00:15:17"/>
    <n v="17.079999999999998"/>
    <n v="83"/>
    <n v="26.45"/>
    <s v="Avenida 40 No, Guayaquil"/>
    <x v="47"/>
    <d v="2018-10-05T14:28:24"/>
    <x v="548"/>
    <x v="22"/>
    <x v="1"/>
    <x v="3"/>
    <x v="1"/>
    <n v="2018"/>
    <x v="1"/>
    <n v="95"/>
    <x v="48"/>
    <x v="1"/>
    <x v="0"/>
    <x v="8"/>
    <s v="Camioneta"/>
    <x v="1"/>
    <s v="Danny Salazar"/>
  </r>
  <r>
    <s v="Dmax-GSG9568"/>
    <d v="1899-12-30T00:50:56"/>
    <d v="1899-12-30T00:35:37"/>
    <d v="1899-12-30T00:15:19"/>
    <n v="17.23"/>
    <n v="90"/>
    <n v="20.3"/>
    <s v="38C No, Guayaquil"/>
    <x v="8"/>
    <d v="2018-10-05T08:54:45"/>
    <x v="549"/>
    <x v="22"/>
    <x v="1"/>
    <x v="3"/>
    <x v="1"/>
    <n v="2018"/>
    <x v="1"/>
    <n v="95"/>
    <x v="9"/>
    <x v="0"/>
    <x v="0"/>
    <x v="16"/>
    <s v="Camioneta"/>
    <x v="4"/>
    <s v="Alejandro Adrian"/>
  </r>
  <r>
    <s v="Honda HW228P"/>
    <d v="1899-12-30T00:20:05"/>
    <d v="1899-12-30T00:03:56"/>
    <d v="1899-12-30T00:16:09"/>
    <n v="1.34"/>
    <n v="27"/>
    <n v="4.01"/>
    <s v="Avenida 10 De Agosto 2-128, Quito"/>
    <x v="4"/>
    <d v="2018-10-05T08:40:07"/>
    <x v="550"/>
    <x v="22"/>
    <x v="1"/>
    <x v="3"/>
    <x v="1"/>
    <n v="2018"/>
    <x v="0"/>
    <n v="95"/>
    <x v="4"/>
    <x v="0"/>
    <x v="0"/>
    <x v="3"/>
    <s v="Motocicleta"/>
    <x v="0"/>
    <s v="Quito"/>
  </r>
  <r>
    <s v="Dmax-GSG9568"/>
    <d v="1899-12-30T00:33:46"/>
    <d v="1899-12-30T00:16:27"/>
    <d v="1899-12-30T00:17:19"/>
    <n v="3.39"/>
    <n v="44"/>
    <n v="6.03"/>
    <s v="Avenida Juan Tanca Marengo, Guayaquil"/>
    <x v="8"/>
    <d v="2018-10-05T13:24:39"/>
    <x v="551"/>
    <x v="22"/>
    <x v="1"/>
    <x v="3"/>
    <x v="1"/>
    <n v="2018"/>
    <x v="1"/>
    <n v="95"/>
    <x v="5"/>
    <x v="1"/>
    <x v="0"/>
    <x v="16"/>
    <s v="Camioneta"/>
    <x v="4"/>
    <s v="Alejandro Adrian"/>
  </r>
  <r>
    <s v="Dmax-PCW6826"/>
    <d v="1899-12-30T00:36:53"/>
    <d v="1899-12-30T00:19:29"/>
    <d v="1899-12-30T00:17:24"/>
    <n v="13.65"/>
    <n v="74"/>
    <n v="22.21"/>
    <s v="Guayaquil Daule, Guayaquil"/>
    <x v="5"/>
    <d v="2018-10-05T16:10:47"/>
    <x v="552"/>
    <x v="22"/>
    <x v="1"/>
    <x v="3"/>
    <x v="1"/>
    <n v="2018"/>
    <x v="1"/>
    <n v="95"/>
    <x v="7"/>
    <x v="0"/>
    <x v="0"/>
    <x v="8"/>
    <s v="Camioneta"/>
    <x v="1"/>
    <s v="Danny Salazar"/>
  </r>
  <r>
    <s v="Dmax-PCT8869"/>
    <d v="1899-12-30T00:43:40"/>
    <d v="1899-12-30T00:26:09"/>
    <d v="1899-12-30T00:17:31"/>
    <n v="8.41"/>
    <n v="59"/>
    <n v="11.55"/>
    <s v="Avenida 10 De Agosto 30-106, Quito"/>
    <x v="0"/>
    <d v="2018-10-05T14:57:01"/>
    <x v="553"/>
    <x v="22"/>
    <x v="1"/>
    <x v="3"/>
    <x v="1"/>
    <n v="2018"/>
    <x v="0"/>
    <n v="95"/>
    <x v="0"/>
    <x v="1"/>
    <x v="0"/>
    <x v="2"/>
    <s v="Camioneta"/>
    <x v="0"/>
    <s v="Norberto Congo"/>
  </r>
  <r>
    <s v="NLR-IBC3570"/>
    <d v="1899-12-30T00:44:20"/>
    <d v="1899-12-30T00:26:30"/>
    <d v="1899-12-30T00:17:50"/>
    <n v="11.03"/>
    <n v="64"/>
    <n v="14.93"/>
    <s v="Avenida 40 No, Guayaquil"/>
    <x v="5"/>
    <d v="2018-10-05T08:43:34"/>
    <x v="554"/>
    <x v="22"/>
    <x v="1"/>
    <x v="3"/>
    <x v="1"/>
    <n v="2018"/>
    <x v="1"/>
    <n v="95"/>
    <x v="5"/>
    <x v="1"/>
    <x v="0"/>
    <x v="9"/>
    <s v="Camion"/>
    <x v="2"/>
    <s v="Cristobal Murillo"/>
  </r>
  <r>
    <s v="Dmax-GSF6029"/>
    <d v="1899-12-30T00:46:29"/>
    <d v="1899-12-30T00:28:29"/>
    <d v="1899-12-30T00:18:00"/>
    <n v="8.99"/>
    <n v="62"/>
    <n v="11.6"/>
    <s v="Avenida 40 No, Guayaquil"/>
    <x v="22"/>
    <d v="2018-10-05T09:27:54"/>
    <x v="555"/>
    <x v="22"/>
    <x v="1"/>
    <x v="3"/>
    <x v="1"/>
    <n v="2018"/>
    <x v="1"/>
    <n v="95"/>
    <x v="23"/>
    <x v="1"/>
    <x v="0"/>
    <x v="4"/>
    <s v="Camioneta"/>
    <x v="1"/>
    <s v="Jacob Soriano"/>
  </r>
  <r>
    <s v="Dmax-GSI9191"/>
    <d v="1899-12-30T01:15:20"/>
    <d v="1899-12-30T00:56:40"/>
    <d v="1899-12-30T00:18:40"/>
    <n v="19.7"/>
    <n v="79"/>
    <n v="15.69"/>
    <s v="E25, Camilo Ponce Enríquez"/>
    <x v="96"/>
    <d v="2018-10-05T09:30:23"/>
    <x v="556"/>
    <x v="22"/>
    <x v="1"/>
    <x v="3"/>
    <x v="1"/>
    <n v="2018"/>
    <x v="1"/>
    <n v="95"/>
    <x v="97"/>
    <x v="0"/>
    <x v="0"/>
    <x v="17"/>
    <s v="Camioneta"/>
    <x v="1"/>
    <s v="Patricio Olaya"/>
  </r>
  <r>
    <s v="Aveo-PCZ3313"/>
    <d v="1899-12-30T00:30:05"/>
    <d v="1899-12-30T00:10:40"/>
    <d v="1899-12-30T00:19:25"/>
    <n v="4.57"/>
    <n v="62"/>
    <n v="9.11"/>
    <s v="Avenida Juan Tanca Marengo, Guayaquil"/>
    <x v="247"/>
    <d v="2018-10-05T14:18:05"/>
    <x v="557"/>
    <x v="22"/>
    <x v="1"/>
    <x v="3"/>
    <x v="1"/>
    <n v="2018"/>
    <x v="0"/>
    <n v="95"/>
    <x v="248"/>
    <x v="1"/>
    <x v="0"/>
    <x v="15"/>
    <s v="Automovil"/>
    <x v="3"/>
    <s v="Fernando Maldonado"/>
  </r>
  <r>
    <s v="NLR-IBC3570"/>
    <d v="1899-12-30T00:28:21"/>
    <d v="1899-12-30T00:03:42"/>
    <d v="1899-12-30T00:24:39"/>
    <n v="7.41"/>
    <n v="7"/>
    <n v="15.69"/>
    <s v="Avenida 40 No, Guayaquil"/>
    <x v="8"/>
    <d v="2018-10-05T18:32:01"/>
    <x v="558"/>
    <x v="22"/>
    <x v="1"/>
    <x v="3"/>
    <x v="1"/>
    <n v="2018"/>
    <x v="1"/>
    <n v="95"/>
    <x v="5"/>
    <x v="1"/>
    <x v="0"/>
    <x v="9"/>
    <s v="Camion"/>
    <x v="2"/>
    <s v="Cristobal Murillo"/>
  </r>
  <r>
    <s v="Vitara-GSK6338"/>
    <d v="1899-12-30T01:40:56"/>
    <d v="1899-12-30T01:11:40"/>
    <d v="1899-12-30T00:29:16"/>
    <n v="34.15"/>
    <n v="79"/>
    <n v="20.3"/>
    <s v="1 Pasaje 15 A S-O, Guayaquil"/>
    <x v="32"/>
    <d v="2018-10-05T11:09:48"/>
    <x v="559"/>
    <x v="22"/>
    <x v="1"/>
    <x v="3"/>
    <x v="1"/>
    <n v="2018"/>
    <x v="0"/>
    <n v="95"/>
    <x v="33"/>
    <x v="0"/>
    <x v="0"/>
    <x v="19"/>
    <s v="Automovil"/>
    <x v="3"/>
    <s v="Josue Guillen"/>
  </r>
  <r>
    <s v="Dmax-PCT8869"/>
    <d v="1899-12-30T00:40:14"/>
    <d v="1899-12-30T00:09:46"/>
    <d v="1899-12-30T00:30:28"/>
    <n v="3.64"/>
    <n v="51"/>
    <n v="5.43"/>
    <s v="Avenida 6 De Diciembre 2-247, Quito"/>
    <x v="0"/>
    <d v="2018-10-05T13:18:04"/>
    <x v="560"/>
    <x v="22"/>
    <x v="1"/>
    <x v="3"/>
    <x v="1"/>
    <n v="2018"/>
    <x v="0"/>
    <n v="95"/>
    <x v="0"/>
    <x v="0"/>
    <x v="0"/>
    <x v="2"/>
    <s v="Camioneta"/>
    <x v="0"/>
    <s v="Norberto Congo"/>
  </r>
  <r>
    <s v="Aveo-PCZ3313"/>
    <d v="1899-12-30T01:34:02"/>
    <d v="1899-12-30T01:02:32"/>
    <d v="1899-12-30T00:31:30"/>
    <n v="25.72"/>
    <n v="77"/>
    <n v="16.41"/>
    <s v="Peatonal 42, Guayaquil"/>
    <x v="248"/>
    <d v="2018-10-05T14:48:43"/>
    <x v="561"/>
    <x v="22"/>
    <x v="1"/>
    <x v="3"/>
    <x v="1"/>
    <n v="2018"/>
    <x v="0"/>
    <n v="95"/>
    <x v="249"/>
    <x v="0"/>
    <x v="0"/>
    <x v="15"/>
    <s v="Automovil"/>
    <x v="3"/>
    <s v="Fernando Maldonado"/>
  </r>
  <r>
    <s v="Dmax-GSF6046"/>
    <d v="1899-12-30T08:19:22"/>
    <d v="1899-12-30T07:46:39"/>
    <d v="1899-12-30T00:32:43"/>
    <n v="322.63"/>
    <n v="118"/>
    <n v="38.76"/>
    <s v="E45, El Pangui"/>
    <x v="5"/>
    <d v="2018-10-05T08:01:47"/>
    <x v="562"/>
    <x v="22"/>
    <x v="1"/>
    <x v="3"/>
    <x v="1"/>
    <n v="2018"/>
    <x v="1"/>
    <n v="95"/>
    <x v="7"/>
    <x v="0"/>
    <x v="0"/>
    <x v="5"/>
    <s v="Camioneta"/>
    <x v="1"/>
    <s v="Kevin Perez"/>
  </r>
  <r>
    <s v="NLR-IBC3571"/>
    <d v="1899-12-30T00:54:23"/>
    <d v="1899-12-30T00:20:08"/>
    <d v="1899-12-30T00:34:15"/>
    <n v="4.8600000000000003"/>
    <n v="48"/>
    <n v="5.36"/>
    <s v="Constitución, Guayaquil"/>
    <x v="235"/>
    <d v="2018-10-05T07:22:55"/>
    <x v="563"/>
    <x v="22"/>
    <x v="1"/>
    <x v="3"/>
    <x v="1"/>
    <n v="2018"/>
    <x v="1"/>
    <n v="95"/>
    <x v="236"/>
    <x v="0"/>
    <x v="0"/>
    <x v="10"/>
    <s v="Camion"/>
    <x v="2"/>
    <s v="Cristobal Murillo"/>
  </r>
  <r>
    <s v="Dmax-PCW1831"/>
    <d v="1899-12-30T01:23:45"/>
    <d v="1899-12-30T00:48:28"/>
    <d v="1899-12-30T00:35:17"/>
    <n v="26.43"/>
    <n v="83"/>
    <n v="18.93"/>
    <s v="Calle 50, Guayaquil"/>
    <x v="5"/>
    <d v="2018-10-05T15:13:20"/>
    <x v="564"/>
    <x v="22"/>
    <x v="1"/>
    <x v="3"/>
    <x v="1"/>
    <n v="2018"/>
    <x v="1"/>
    <n v="95"/>
    <x v="7"/>
    <x v="0"/>
    <x v="0"/>
    <x v="7"/>
    <s v="Camioneta"/>
    <x v="1"/>
    <s v="Jose Luis vargas"/>
  </r>
  <r>
    <s v="Dmax-PCW1831"/>
    <d v="1899-12-30T01:12:29"/>
    <d v="1899-12-30T00:31:59"/>
    <d v="1899-12-30T00:40:30"/>
    <n v="22.72"/>
    <n v="77"/>
    <n v="18.809999999999999"/>
    <s v="Avenida 40 No, Guayaquil"/>
    <x v="249"/>
    <d v="2018-10-05T09:27:27"/>
    <x v="565"/>
    <x v="22"/>
    <x v="1"/>
    <x v="3"/>
    <x v="1"/>
    <n v="2018"/>
    <x v="1"/>
    <n v="95"/>
    <x v="250"/>
    <x v="1"/>
    <x v="0"/>
    <x v="7"/>
    <s v="Camioneta"/>
    <x v="1"/>
    <s v="Jose Luis vargas"/>
  </r>
  <r>
    <s v="Dmax-GSG9568"/>
    <d v="1899-12-30T01:30:00"/>
    <d v="1899-12-30T00:43:58"/>
    <d v="1899-12-30T00:46:02"/>
    <n v="25.43"/>
    <n v="94"/>
    <n v="16.96"/>
    <s v="Salitre, Los Lojas"/>
    <x v="94"/>
    <d v="2018-10-05T19:09:29"/>
    <x v="566"/>
    <x v="22"/>
    <x v="1"/>
    <x v="3"/>
    <x v="1"/>
    <n v="2018"/>
    <x v="1"/>
    <n v="95"/>
    <x v="95"/>
    <x v="0"/>
    <x v="0"/>
    <x v="16"/>
    <s v="Camioneta"/>
    <x v="4"/>
    <s v="Alejandro Adrian"/>
  </r>
  <r>
    <s v="Plataforma-PCA4311"/>
    <d v="1899-12-30T01:25:48"/>
    <d v="1899-12-30T00:27:24"/>
    <d v="1899-12-30T00:58:24"/>
    <n v="16.329999999999998"/>
    <n v="66"/>
    <n v="11.42"/>
    <s v="Avenida 40 No, Guayaquil"/>
    <x v="138"/>
    <d v="2018-10-05T11:09:52"/>
    <x v="567"/>
    <x v="22"/>
    <x v="1"/>
    <x v="3"/>
    <x v="1"/>
    <n v="2018"/>
    <x v="1"/>
    <n v="95"/>
    <x v="139"/>
    <x v="1"/>
    <x v="0"/>
    <x v="12"/>
    <s v="Plataforma"/>
    <x v="2"/>
    <s v="Cristobal Murillo"/>
  </r>
  <r>
    <s v="Dmax-PCT8869"/>
    <d v="1899-12-30T01:05:23"/>
    <d v="1899-12-30T00:00:59"/>
    <d v="1899-12-30T01:04:24"/>
    <n v="0.11"/>
    <n v="7"/>
    <n v="0.1"/>
    <s v="Avenida 10 De Agosto 30-106, Quito"/>
    <x v="4"/>
    <d v="2018-10-05T15:48:19"/>
    <x v="568"/>
    <x v="22"/>
    <x v="1"/>
    <x v="3"/>
    <x v="1"/>
    <n v="2018"/>
    <x v="0"/>
    <n v="95"/>
    <x v="4"/>
    <x v="0"/>
    <x v="0"/>
    <x v="2"/>
    <s v="Camioneta"/>
    <x v="0"/>
    <s v="Norberto Congo"/>
  </r>
  <r>
    <s v="Dmax-GSG9568"/>
    <d v="1899-12-30T02:07:43"/>
    <d v="1899-12-30T01:03:15"/>
    <d v="1899-12-30T01:04:28"/>
    <n v="36.01"/>
    <n v="88"/>
    <n v="16.920000000000002"/>
    <s v="Avenida Juan Tanca Marengo, Guayaquil"/>
    <x v="250"/>
    <d v="2018-10-05T16:55:02"/>
    <x v="569"/>
    <x v="22"/>
    <x v="1"/>
    <x v="3"/>
    <x v="1"/>
    <n v="2018"/>
    <x v="1"/>
    <n v="95"/>
    <x v="251"/>
    <x v="1"/>
    <x v="0"/>
    <x v="16"/>
    <s v="Camioneta"/>
    <x v="4"/>
    <s v="Alejandro Adrian"/>
  </r>
  <r>
    <s v="Dmax-GSF6046"/>
    <d v="1899-12-30T03:28:41"/>
    <d v="1899-12-30T02:22:03"/>
    <d v="1899-12-30T01:06:38"/>
    <n v="86.97"/>
    <n v="81"/>
    <n v="25"/>
    <s v="Avenida 40 No, Guayaquil"/>
    <x v="190"/>
    <d v="2018-10-05T17:21:12"/>
    <x v="570"/>
    <x v="22"/>
    <x v="1"/>
    <x v="3"/>
    <x v="1"/>
    <n v="2018"/>
    <x v="1"/>
    <n v="95"/>
    <x v="191"/>
    <x v="1"/>
    <x v="0"/>
    <x v="5"/>
    <s v="Camioneta"/>
    <x v="1"/>
    <s v="Kevin Perez"/>
  </r>
  <r>
    <s v="NLR-IBC3570"/>
    <d v="1899-12-30T01:43:57"/>
    <d v="1899-12-30T00:29:46"/>
    <d v="1899-12-30T01:14:11"/>
    <n v="11.67"/>
    <n v="66"/>
    <n v="6.73"/>
    <s v="Avenida Juan Tanca Marengo, Guayaquil"/>
    <x v="5"/>
    <d v="2018-10-05T19:40:42"/>
    <x v="571"/>
    <x v="22"/>
    <x v="1"/>
    <x v="3"/>
    <x v="1"/>
    <n v="2018"/>
    <x v="1"/>
    <n v="95"/>
    <x v="5"/>
    <x v="1"/>
    <x v="0"/>
    <x v="9"/>
    <s v="Camion"/>
    <x v="2"/>
    <s v="Cristobal Murillo"/>
  </r>
  <r>
    <s v="Dmax-GSI9191"/>
    <d v="1899-12-30T04:18:11"/>
    <d v="1899-12-30T02:56:53"/>
    <d v="1899-12-30T01:21:18"/>
    <n v="150"/>
    <n v="124"/>
    <n v="34.86"/>
    <s v="Gena"/>
    <x v="79"/>
    <d v="2018-10-05T17:32:20"/>
    <x v="572"/>
    <x v="22"/>
    <x v="1"/>
    <x v="3"/>
    <x v="1"/>
    <n v="2018"/>
    <x v="1"/>
    <n v="95"/>
    <x v="80"/>
    <x v="0"/>
    <x v="0"/>
    <x v="17"/>
    <s v="Camioneta"/>
    <x v="1"/>
    <s v="Patricio Olaya"/>
  </r>
  <r>
    <s v="Dmax-PCI6941"/>
    <d v="1899-12-30T06:00:45"/>
    <d v="1899-12-30T02:48:13"/>
    <d v="1899-12-30T03:12:32"/>
    <n v="83.37"/>
    <n v="92"/>
    <n v="13.87"/>
    <s v="Ayacucho, Guayaquil"/>
    <x v="5"/>
    <d v="2018-10-05T13:11:09"/>
    <x v="573"/>
    <x v="22"/>
    <x v="1"/>
    <x v="3"/>
    <x v="1"/>
    <n v="2018"/>
    <x v="1"/>
    <n v="95"/>
    <x v="7"/>
    <x v="0"/>
    <x v="0"/>
    <x v="13"/>
    <s v="Camioneta"/>
    <x v="1"/>
    <s v="Michael Resabala"/>
  </r>
  <r>
    <s v="Yamaha II765J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20"/>
    <s v="Motocicleta"/>
    <x v="4"/>
    <s v="Byron "/>
  </r>
  <r>
    <s v="Plataforma-ABE1400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11"/>
    <s v="Plataforma"/>
    <x v="2"/>
    <s v="Cristobal Murillo"/>
  </r>
  <r>
    <s v="Honda HW228P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3"/>
    <s v="Motocicleta"/>
    <x v="0"/>
    <s v="Quito"/>
  </r>
  <r>
    <s v="Hilux-GSK6663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14"/>
    <s v="Camioneta"/>
    <x v="2"/>
    <s v="Patricio Hidalgo"/>
  </r>
  <r>
    <s v="Frontier-HCN0517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21"/>
    <s v="Camioneta"/>
    <x v="1"/>
    <s v="Marcelo Murillo"/>
  </r>
  <r>
    <s v="Dmax-PCW7500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1"/>
    <s v="Camioneta"/>
    <x v="0"/>
    <s v="Edison Arellano"/>
  </r>
  <r>
    <s v="Dmax-PCW6826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8"/>
    <s v="Camioneta"/>
    <x v="1"/>
    <s v="Danny Salazar"/>
  </r>
  <r>
    <s v="Dmax-PCW5709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7"/>
    <s v="Camioneta"/>
    <x v="1"/>
    <s v="Jose Luis vargas"/>
  </r>
  <r>
    <s v="Dmax-PCT8869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2"/>
    <s v="Camioneta"/>
    <x v="0"/>
    <s v="Norberto Congo"/>
  </r>
  <r>
    <s v="Dmax-GSI9179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6"/>
    <s v="Camioneta"/>
    <x v="1"/>
    <s v="Deibi Banguera"/>
  </r>
  <r>
    <s v="Aveo-PCZ3313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0"/>
    <s v="Camioneta"/>
    <x v="0"/>
    <s v="Darwin Vargas"/>
  </r>
  <r>
    <s v="Dmax-GSF6046"/>
    <d v="1899-12-30T01:07:59"/>
    <d v="1899-12-30T00:00:00"/>
    <d v="1899-12-30T00:00:00"/>
    <n v="0"/>
    <n v="0"/>
    <n v="0"/>
    <s v="Avenida 40 No, Guayaquil"/>
    <x v="5"/>
    <d v="2018-10-06T12:20:16"/>
    <x v="574"/>
    <x v="23"/>
    <x v="1"/>
    <x v="3"/>
    <x v="2"/>
    <n v="2018"/>
    <x v="1"/>
    <n v="95"/>
    <x v="5"/>
    <x v="1"/>
    <x v="1"/>
    <x v="5"/>
    <s v="Camioneta"/>
    <x v="1"/>
    <s v="Kevin Perez"/>
  </r>
  <r>
    <s v="Dmax-GSF6029"/>
    <d v="1899-12-30T00:00:03"/>
    <d v="1899-12-30T00:00:00"/>
    <d v="1899-12-30T00:00:03"/>
    <n v="0"/>
    <n v="0"/>
    <n v="0"/>
    <s v="Vía Perimetral, Guayaquil"/>
    <x v="27"/>
    <d v="2018-10-06T14:25:53"/>
    <x v="575"/>
    <x v="23"/>
    <x v="1"/>
    <x v="3"/>
    <x v="2"/>
    <n v="2018"/>
    <x v="1"/>
    <n v="95"/>
    <x v="28"/>
    <x v="1"/>
    <x v="0"/>
    <x v="4"/>
    <s v="Camioneta"/>
    <x v="1"/>
    <s v="Jacob Soriano"/>
  </r>
  <r>
    <s v="Vitara-GSK6338"/>
    <d v="1899-12-30T00:00:04"/>
    <d v="1899-12-30T00:00:00"/>
    <d v="1899-12-30T00:00:04"/>
    <n v="0"/>
    <n v="0"/>
    <n v="0"/>
    <s v="Jaime Roldos Aguilera, Guayaquil"/>
    <x v="251"/>
    <d v="2018-10-06T10:48:56"/>
    <x v="576"/>
    <x v="23"/>
    <x v="1"/>
    <x v="3"/>
    <x v="2"/>
    <n v="2018"/>
    <x v="0"/>
    <n v="95"/>
    <x v="252"/>
    <x v="1"/>
    <x v="0"/>
    <x v="19"/>
    <s v="Automovil"/>
    <x v="3"/>
    <s v="Josue Guillen"/>
  </r>
  <r>
    <s v="Dmax-GSI9191"/>
    <d v="1899-12-30T00:00:09"/>
    <d v="1899-12-30T00:00:00"/>
    <d v="1899-12-30T00:00:09"/>
    <n v="0"/>
    <n v="0"/>
    <n v="0"/>
    <s v="Avenida 40 No, Guayaquil"/>
    <x v="5"/>
    <d v="2018-10-06T08:46:29"/>
    <x v="577"/>
    <x v="23"/>
    <x v="1"/>
    <x v="3"/>
    <x v="2"/>
    <n v="2018"/>
    <x v="1"/>
    <n v="95"/>
    <x v="5"/>
    <x v="1"/>
    <x v="0"/>
    <x v="17"/>
    <s v="Camioneta"/>
    <x v="1"/>
    <s v="Patricio Olaya"/>
  </r>
  <r>
    <s v="Dmax-GSI9191"/>
    <d v="1899-12-30T00:00:21"/>
    <d v="1899-12-30T00:00:00"/>
    <d v="1899-12-30T00:00:21"/>
    <n v="0"/>
    <n v="0"/>
    <n v="0"/>
    <s v="Avenida 40 No, Guayaquil"/>
    <x v="5"/>
    <d v="2018-10-06T08:49:45"/>
    <x v="578"/>
    <x v="23"/>
    <x v="1"/>
    <x v="3"/>
    <x v="2"/>
    <n v="2018"/>
    <x v="1"/>
    <n v="95"/>
    <x v="5"/>
    <x v="1"/>
    <x v="0"/>
    <x v="17"/>
    <s v="Camioneta"/>
    <x v="1"/>
    <s v="Patricio Olaya"/>
  </r>
  <r>
    <s v="Dmax-GSF6029"/>
    <d v="1899-12-30T00:00:21"/>
    <d v="1899-12-30T00:00:00"/>
    <d v="1899-12-30T00:00:21"/>
    <n v="0"/>
    <n v="0"/>
    <n v="0"/>
    <s v="Vía Perimetral, Guayaquil"/>
    <x v="27"/>
    <d v="2018-10-06T14:25:29"/>
    <x v="579"/>
    <x v="23"/>
    <x v="1"/>
    <x v="3"/>
    <x v="2"/>
    <n v="2018"/>
    <x v="1"/>
    <n v="95"/>
    <x v="28"/>
    <x v="1"/>
    <x v="0"/>
    <x v="4"/>
    <s v="Camioneta"/>
    <x v="1"/>
    <s v="Jacob Soriano"/>
  </r>
  <r>
    <s v="NLR-IBC3571"/>
    <d v="1899-12-30T00:00:45"/>
    <d v="1899-12-30T00:00:00"/>
    <d v="1899-12-30T00:00:45"/>
    <n v="0.01"/>
    <n v="1"/>
    <n v="0.53"/>
    <s v="Jacinto Moran De Buitron, Guayaquil"/>
    <x v="252"/>
    <d v="2018-10-06T07:50:42"/>
    <x v="580"/>
    <x v="23"/>
    <x v="1"/>
    <x v="3"/>
    <x v="2"/>
    <n v="2018"/>
    <x v="1"/>
    <n v="95"/>
    <x v="253"/>
    <x v="1"/>
    <x v="0"/>
    <x v="10"/>
    <s v="Camion"/>
    <x v="2"/>
    <s v="Cristobal Murillo"/>
  </r>
  <r>
    <s v="Dmax-GSG9568"/>
    <d v="1899-12-30T00:14:28"/>
    <d v="1899-12-30T00:13:31"/>
    <d v="1899-12-30T00:00:57"/>
    <n v="7.29"/>
    <n v="61"/>
    <n v="30.24"/>
    <s v="38C No, Guayaquil"/>
    <x v="21"/>
    <d v="2018-10-06T11:50:29"/>
    <x v="581"/>
    <x v="23"/>
    <x v="1"/>
    <x v="3"/>
    <x v="2"/>
    <n v="2018"/>
    <x v="1"/>
    <n v="95"/>
    <x v="22"/>
    <x v="0"/>
    <x v="0"/>
    <x v="16"/>
    <s v="Camioneta"/>
    <x v="4"/>
    <s v="Alejandro Adrian"/>
  </r>
  <r>
    <s v="Vitara-GSK6338"/>
    <d v="1899-12-30T00:22:33"/>
    <d v="1899-12-30T00:20:56"/>
    <d v="1899-12-30T00:01:37"/>
    <n v="12.06"/>
    <n v="68"/>
    <n v="32.08"/>
    <s v="Jaime Roldos Aguilera, Guayaquil"/>
    <x v="5"/>
    <d v="2018-10-06T10:56:32"/>
    <x v="582"/>
    <x v="23"/>
    <x v="1"/>
    <x v="3"/>
    <x v="2"/>
    <n v="2018"/>
    <x v="0"/>
    <n v="95"/>
    <x v="7"/>
    <x v="0"/>
    <x v="0"/>
    <x v="19"/>
    <s v="Automovil"/>
    <x v="3"/>
    <s v="Josue Guillen"/>
  </r>
  <r>
    <s v="Dmax-GSF6046"/>
    <d v="1899-12-30T00:02:26"/>
    <d v="1899-12-30T00:00:28"/>
    <d v="1899-12-30T00:01:58"/>
    <n v="0.08"/>
    <n v="7"/>
    <n v="2.0699999999999998"/>
    <s v="Avenida 40 No, Guayaquil"/>
    <x v="5"/>
    <d v="2018-10-06T08:47:01"/>
    <x v="583"/>
    <x v="23"/>
    <x v="1"/>
    <x v="3"/>
    <x v="2"/>
    <n v="2018"/>
    <x v="1"/>
    <n v="95"/>
    <x v="5"/>
    <x v="1"/>
    <x v="0"/>
    <x v="5"/>
    <s v="Camioneta"/>
    <x v="1"/>
    <s v="Kevin Perez"/>
  </r>
  <r>
    <s v="Dmax-GSF6046"/>
    <d v="1899-12-30T00:26:19"/>
    <d v="1899-12-30T00:23:48"/>
    <d v="1899-12-30T00:02:31"/>
    <n v="16.989999999999998"/>
    <n v="72"/>
    <n v="38.74"/>
    <s v="Guayaquil Daule, Guayaquil"/>
    <x v="5"/>
    <d v="2018-10-06T13:42:47"/>
    <x v="584"/>
    <x v="23"/>
    <x v="1"/>
    <x v="3"/>
    <x v="2"/>
    <n v="2018"/>
    <x v="1"/>
    <n v="95"/>
    <x v="7"/>
    <x v="0"/>
    <x v="0"/>
    <x v="5"/>
    <s v="Camioneta"/>
    <x v="1"/>
    <s v="Kevin Perez"/>
  </r>
  <r>
    <s v="NLR-IBC3571"/>
    <d v="1899-12-30T00:13:47"/>
    <d v="1899-12-30T00:11:13"/>
    <d v="1899-12-30T00:02:34"/>
    <n v="4.8600000000000003"/>
    <n v="42"/>
    <n v="21.14"/>
    <s v="Jacinto Moran De Buitron, Guayaquil"/>
    <x v="127"/>
    <d v="2018-10-06T18:39:42"/>
    <x v="585"/>
    <x v="23"/>
    <x v="1"/>
    <x v="3"/>
    <x v="2"/>
    <n v="2018"/>
    <x v="1"/>
    <n v="95"/>
    <x v="128"/>
    <x v="0"/>
    <x v="0"/>
    <x v="10"/>
    <s v="Camion"/>
    <x v="2"/>
    <s v="Cristobal Murillo"/>
  </r>
  <r>
    <s v="Dmax-GSG9568"/>
    <d v="1899-12-30T00:03:12"/>
    <d v="1899-12-30T00:00:00"/>
    <d v="1899-12-30T00:03:12"/>
    <n v="0"/>
    <n v="0"/>
    <n v="0"/>
    <s v="38C No, Guayaquil"/>
    <x v="94"/>
    <d v="2018-10-06T00:33:17"/>
    <x v="586"/>
    <x v="23"/>
    <x v="1"/>
    <x v="3"/>
    <x v="2"/>
    <n v="2018"/>
    <x v="1"/>
    <n v="95"/>
    <x v="95"/>
    <x v="1"/>
    <x v="0"/>
    <x v="16"/>
    <s v="Camioneta"/>
    <x v="4"/>
    <s v="Alejandro Adrian"/>
  </r>
  <r>
    <s v="NLR-IBC3571"/>
    <d v="1899-12-30T00:04:10"/>
    <d v="1899-12-30T00:00:53"/>
    <d v="1899-12-30T00:03:17"/>
    <n v="0.12"/>
    <n v="9"/>
    <n v="1.79"/>
    <s v="Jacinto Moran De Buitron, Guayaquil"/>
    <x v="252"/>
    <d v="2018-10-06T11:01:08"/>
    <x v="587"/>
    <x v="23"/>
    <x v="1"/>
    <x v="3"/>
    <x v="2"/>
    <n v="2018"/>
    <x v="1"/>
    <n v="95"/>
    <x v="253"/>
    <x v="1"/>
    <x v="0"/>
    <x v="10"/>
    <s v="Camion"/>
    <x v="2"/>
    <s v="Cristobal Murillo"/>
  </r>
  <r>
    <s v="NLR-IBC3571"/>
    <d v="1899-12-30T00:04:37"/>
    <d v="1899-12-30T00:01:00"/>
    <d v="1899-12-30T00:03:37"/>
    <n v="0.13"/>
    <n v="9"/>
    <n v="1.71"/>
    <s v="Jacinto Moran De Buitron, Guayaquil"/>
    <x v="252"/>
    <d v="2018-10-06T08:35:19"/>
    <x v="588"/>
    <x v="23"/>
    <x v="1"/>
    <x v="3"/>
    <x v="2"/>
    <n v="2018"/>
    <x v="1"/>
    <n v="95"/>
    <x v="253"/>
    <x v="1"/>
    <x v="0"/>
    <x v="10"/>
    <s v="Camion"/>
    <x v="2"/>
    <s v="Cristobal Murillo"/>
  </r>
  <r>
    <s v="Vitara-GSK6338"/>
    <d v="1899-12-30T00:22:53"/>
    <d v="1899-12-30T00:18:42"/>
    <d v="1899-12-30T00:04:11"/>
    <n v="11.42"/>
    <n v="74"/>
    <n v="29.95"/>
    <s v="Avenida 40 No, Guayaquil"/>
    <x v="251"/>
    <d v="2018-10-06T10:25:56"/>
    <x v="589"/>
    <x v="23"/>
    <x v="1"/>
    <x v="3"/>
    <x v="2"/>
    <n v="2018"/>
    <x v="0"/>
    <n v="95"/>
    <x v="252"/>
    <x v="1"/>
    <x v="0"/>
    <x v="19"/>
    <s v="Automovil"/>
    <x v="3"/>
    <s v="Josue Guillen"/>
  </r>
  <r>
    <s v="Dmax-PCI6941"/>
    <d v="1899-12-30T00:06:50"/>
    <d v="1899-12-30T00:02:30"/>
    <d v="1899-12-30T00:04:20"/>
    <n v="0.15"/>
    <n v="14"/>
    <n v="1.31"/>
    <s v="Avenida 40 No, Guayaquil"/>
    <x v="5"/>
    <d v="2018-10-06T10:15:16"/>
    <x v="590"/>
    <x v="23"/>
    <x v="1"/>
    <x v="3"/>
    <x v="2"/>
    <n v="2018"/>
    <x v="1"/>
    <n v="95"/>
    <x v="5"/>
    <x v="1"/>
    <x v="0"/>
    <x v="13"/>
    <s v="Camioneta"/>
    <x v="1"/>
    <s v="Michael Resabala"/>
  </r>
  <r>
    <s v="Dmax-GSF6046"/>
    <d v="1899-12-30T00:08:39"/>
    <d v="1899-12-30T00:03:00"/>
    <d v="1899-12-30T00:05:39"/>
    <n v="0.2"/>
    <n v="7"/>
    <n v="1.36"/>
    <s v="Avenida 40 No, Guayaquil"/>
    <x v="5"/>
    <d v="2018-10-06T10:03:49"/>
    <x v="591"/>
    <x v="23"/>
    <x v="1"/>
    <x v="3"/>
    <x v="2"/>
    <n v="2018"/>
    <x v="1"/>
    <n v="95"/>
    <x v="5"/>
    <x v="1"/>
    <x v="0"/>
    <x v="5"/>
    <s v="Camioneta"/>
    <x v="1"/>
    <s v="Kevin Perez"/>
  </r>
  <r>
    <s v="Dmax-GSF6029"/>
    <d v="1899-12-30T00:13:13"/>
    <d v="1899-12-30T00:07:12"/>
    <d v="1899-12-30T00:06:01"/>
    <n v="1.8"/>
    <n v="51"/>
    <n v="8.17"/>
    <s v="Vía Perimetral, Guayaquil"/>
    <x v="5"/>
    <d v="2018-10-06T14:55:27"/>
    <x v="592"/>
    <x v="23"/>
    <x v="1"/>
    <x v="3"/>
    <x v="2"/>
    <n v="2018"/>
    <x v="1"/>
    <n v="95"/>
    <x v="7"/>
    <x v="0"/>
    <x v="0"/>
    <x v="4"/>
    <s v="Camioneta"/>
    <x v="1"/>
    <s v="Jacob Soriano"/>
  </r>
  <r>
    <s v="Dmax-GSF6029"/>
    <d v="1899-12-30T00:06:41"/>
    <d v="1899-12-30T00:00:00"/>
    <d v="1899-12-30T00:06:41"/>
    <n v="0"/>
    <n v="0"/>
    <n v="0"/>
    <s v="Vía Perimetral, Guayaquil"/>
    <x v="27"/>
    <d v="2018-10-06T14:48:36"/>
    <x v="593"/>
    <x v="23"/>
    <x v="1"/>
    <x v="3"/>
    <x v="2"/>
    <n v="2018"/>
    <x v="1"/>
    <n v="95"/>
    <x v="28"/>
    <x v="1"/>
    <x v="0"/>
    <x v="4"/>
    <s v="Camioneta"/>
    <x v="1"/>
    <s v="Jacob Soriano"/>
  </r>
  <r>
    <s v="Dmax-GSF6046"/>
    <d v="1899-12-30T00:10:02"/>
    <d v="1899-12-30T00:01:31"/>
    <d v="1899-12-30T00:08:31"/>
    <n v="0.17"/>
    <n v="5"/>
    <n v="1.03"/>
    <s v="Avenida 40 No, Guayaquil"/>
    <x v="5"/>
    <d v="2018-10-06T10:55:00"/>
    <x v="594"/>
    <x v="23"/>
    <x v="1"/>
    <x v="3"/>
    <x v="2"/>
    <n v="2018"/>
    <x v="1"/>
    <n v="95"/>
    <x v="5"/>
    <x v="1"/>
    <x v="0"/>
    <x v="5"/>
    <s v="Camioneta"/>
    <x v="1"/>
    <s v="Kevin Perez"/>
  </r>
  <r>
    <s v="Dmax-PCI6941"/>
    <d v="1899-12-30T00:31:59"/>
    <d v="1899-12-30T00:22:59"/>
    <d v="1899-12-30T00:09:00"/>
    <n v="11.94"/>
    <n v="79"/>
    <n v="22.4"/>
    <s v="Avenida 40 No, Guayaquil"/>
    <x v="5"/>
    <d v="2018-10-06T14:29:04"/>
    <x v="595"/>
    <x v="23"/>
    <x v="1"/>
    <x v="3"/>
    <x v="2"/>
    <n v="2018"/>
    <x v="1"/>
    <n v="95"/>
    <x v="5"/>
    <x v="1"/>
    <x v="0"/>
    <x v="13"/>
    <s v="Camioneta"/>
    <x v="1"/>
    <s v="Michael Resabala"/>
  </r>
  <r>
    <s v="Dmax-GSF6046"/>
    <d v="1899-12-30T01:48:31"/>
    <d v="1899-12-30T01:35:57"/>
    <d v="1899-12-30T00:10:06"/>
    <n v="86.29"/>
    <n v="90"/>
    <n v="47.71"/>
    <s v="Marcelino Mariduena"/>
    <x v="5"/>
    <d v="2018-10-06T06:28:34"/>
    <x v="596"/>
    <x v="23"/>
    <x v="1"/>
    <x v="3"/>
    <x v="2"/>
    <n v="2018"/>
    <x v="1"/>
    <n v="95"/>
    <x v="7"/>
    <x v="0"/>
    <x v="0"/>
    <x v="5"/>
    <s v="Camioneta"/>
    <x v="1"/>
    <s v="Kevin Perez"/>
  </r>
  <r>
    <s v="Dmax-GSF6029"/>
    <d v="1899-12-30T00:12:31"/>
    <d v="1899-12-30T00:00:00"/>
    <d v="1899-12-30T00:12:31"/>
    <n v="0.01"/>
    <n v="0"/>
    <n v="7.0000000000000007E-2"/>
    <s v="Vía Perimetral, Guayaquil"/>
    <x v="27"/>
    <d v="2018-10-06T14:26:53"/>
    <x v="597"/>
    <x v="23"/>
    <x v="1"/>
    <x v="3"/>
    <x v="2"/>
    <n v="2018"/>
    <x v="1"/>
    <n v="95"/>
    <x v="28"/>
    <x v="1"/>
    <x v="0"/>
    <x v="4"/>
    <s v="Camioneta"/>
    <x v="1"/>
    <s v="Jacob Soriano"/>
  </r>
  <r>
    <s v="NLR-IBC3570"/>
    <d v="1899-12-30T00:40:58"/>
    <d v="1899-12-30T00:27:30"/>
    <d v="1899-12-30T00:13:28"/>
    <n v="11.7"/>
    <n v="68"/>
    <n v="17.13"/>
    <s v="Vía Perimetral, Tarifa"/>
    <x v="8"/>
    <d v="2018-10-06T18:10:53"/>
    <x v="598"/>
    <x v="23"/>
    <x v="1"/>
    <x v="3"/>
    <x v="2"/>
    <n v="2018"/>
    <x v="1"/>
    <n v="95"/>
    <x v="9"/>
    <x v="0"/>
    <x v="0"/>
    <x v="9"/>
    <s v="Camion"/>
    <x v="2"/>
    <s v="Cristobal Murillo"/>
  </r>
  <r>
    <s v="Dmax-PCI6941"/>
    <d v="1899-12-30T01:07:55"/>
    <d v="1899-12-30T00:52:21"/>
    <d v="1899-12-30T00:15:34"/>
    <n v="44.39"/>
    <n v="96"/>
    <n v="39.22"/>
    <s v="Avenida 40 No, Guayaquil"/>
    <x v="5"/>
    <d v="2018-10-06T17:53:06"/>
    <x v="599"/>
    <x v="23"/>
    <x v="1"/>
    <x v="3"/>
    <x v="2"/>
    <n v="2018"/>
    <x v="1"/>
    <n v="95"/>
    <x v="5"/>
    <x v="1"/>
    <x v="0"/>
    <x v="13"/>
    <s v="Camioneta"/>
    <x v="1"/>
    <s v="Michael Resabala"/>
  </r>
  <r>
    <s v="Dmax-GSI9191"/>
    <d v="1899-12-30T00:55:24"/>
    <d v="1899-12-30T00:36:32"/>
    <d v="1899-12-30T00:18:52"/>
    <n v="23.97"/>
    <n v="96"/>
    <n v="25.96"/>
    <s v="E49, Eloy Alfaro"/>
    <x v="5"/>
    <d v="2018-10-06T07:44:30"/>
    <x v="600"/>
    <x v="23"/>
    <x v="1"/>
    <x v="3"/>
    <x v="2"/>
    <n v="2018"/>
    <x v="1"/>
    <n v="95"/>
    <x v="7"/>
    <x v="0"/>
    <x v="0"/>
    <x v="17"/>
    <s v="Camioneta"/>
    <x v="1"/>
    <s v="Patricio Olaya"/>
  </r>
  <r>
    <s v="Dmax-PCI6941"/>
    <d v="1899-12-30T00:21:10"/>
    <d v="1899-12-30T00:00:00"/>
    <d v="1899-12-30T00:21:10"/>
    <n v="0.1"/>
    <n v="0"/>
    <n v="0.28999999999999998"/>
    <s v="Avenida 40 No, Guayaquil"/>
    <x v="5"/>
    <d v="2018-10-06T11:13:49"/>
    <x v="601"/>
    <x v="23"/>
    <x v="1"/>
    <x v="3"/>
    <x v="2"/>
    <n v="2018"/>
    <x v="1"/>
    <n v="95"/>
    <x v="5"/>
    <x v="1"/>
    <x v="0"/>
    <x v="13"/>
    <s v="Camioneta"/>
    <x v="1"/>
    <s v="Michael Resabala"/>
  </r>
  <r>
    <s v="Dmax-GSG9568"/>
    <d v="1899-12-30T00:42:11"/>
    <d v="1899-12-30T00:17:58"/>
    <d v="1899-12-30T00:24:13"/>
    <n v="8.24"/>
    <n v="50"/>
    <n v="11.72"/>
    <s v="Avenida 40 No, Guayaquil"/>
    <x v="8"/>
    <d v="2018-10-06T21:44:57"/>
    <x v="602"/>
    <x v="23"/>
    <x v="1"/>
    <x v="3"/>
    <x v="2"/>
    <n v="2018"/>
    <x v="1"/>
    <n v="95"/>
    <x v="5"/>
    <x v="1"/>
    <x v="0"/>
    <x v="16"/>
    <s v="Camioneta"/>
    <x v="4"/>
    <s v="Alejandro Adrian"/>
  </r>
  <r>
    <s v="Dmax-GSF6046"/>
    <d v="1899-12-30T00:58:29"/>
    <d v="1899-12-30T00:34:00"/>
    <d v="1899-12-30T00:24:29"/>
    <n v="11.04"/>
    <n v="62"/>
    <n v="11.33"/>
    <s v="Avenida 40 No, Guayaquil"/>
    <x v="5"/>
    <d v="2018-10-06T08:52:44"/>
    <x v="603"/>
    <x v="23"/>
    <x v="1"/>
    <x v="3"/>
    <x v="2"/>
    <n v="2018"/>
    <x v="1"/>
    <n v="95"/>
    <x v="5"/>
    <x v="1"/>
    <x v="0"/>
    <x v="5"/>
    <s v="Camioneta"/>
    <x v="1"/>
    <s v="Kevin Perez"/>
  </r>
  <r>
    <s v="Dmax-GSG9568"/>
    <d v="1899-12-30T00:54:39"/>
    <d v="1899-12-30T00:25:00"/>
    <d v="1899-12-30T00:29:39"/>
    <n v="10.59"/>
    <n v="66"/>
    <n v="11.63"/>
    <s v="Avenida 39 No, Guayaquil"/>
    <x v="56"/>
    <d v="2018-10-06T12:07:35"/>
    <x v="604"/>
    <x v="23"/>
    <x v="1"/>
    <x v="3"/>
    <x v="2"/>
    <n v="2018"/>
    <x v="1"/>
    <n v="95"/>
    <x v="57"/>
    <x v="0"/>
    <x v="0"/>
    <x v="16"/>
    <s v="Camioneta"/>
    <x v="4"/>
    <s v="Alejandro Adrian"/>
  </r>
  <r>
    <s v="Dmax-PCI6941"/>
    <d v="1899-12-30T01:40:09"/>
    <d v="1899-12-30T01:06:29"/>
    <d v="1899-12-30T00:33:40"/>
    <n v="49.6"/>
    <n v="96"/>
    <n v="29.72"/>
    <s v="Avenida 40 No, Guayaquil"/>
    <x v="5"/>
    <d v="2018-10-06T06:42:09"/>
    <x v="605"/>
    <x v="23"/>
    <x v="1"/>
    <x v="3"/>
    <x v="2"/>
    <n v="2018"/>
    <x v="1"/>
    <n v="95"/>
    <x v="5"/>
    <x v="1"/>
    <x v="0"/>
    <x v="13"/>
    <s v="Camioneta"/>
    <x v="1"/>
    <s v="Michael Resabala"/>
  </r>
  <r>
    <s v="NLR-IBC3571"/>
    <d v="1899-12-30T00:55:51"/>
    <d v="1899-12-30T00:17:30"/>
    <d v="1899-12-30T00:38:21"/>
    <n v="5.26"/>
    <n v="42"/>
    <n v="5.65"/>
    <s v="Abel Romero Castillo, Guayaquil"/>
    <x v="252"/>
    <d v="2018-10-06T06:49:44"/>
    <x v="606"/>
    <x v="23"/>
    <x v="1"/>
    <x v="3"/>
    <x v="2"/>
    <n v="2018"/>
    <x v="1"/>
    <n v="95"/>
    <x v="253"/>
    <x v="0"/>
    <x v="0"/>
    <x v="10"/>
    <s v="Camion"/>
    <x v="2"/>
    <s v="Cristobal Murillo"/>
  </r>
  <r>
    <s v="Dmax-GSG9568"/>
    <d v="1899-12-30T01:12:17"/>
    <d v="1899-12-30T00:28:18"/>
    <d v="1899-12-30T00:43:59"/>
    <n v="11.67"/>
    <n v="98"/>
    <n v="9.69"/>
    <s v="Benjamin Carrión, Guayaquil"/>
    <x v="5"/>
    <d v="2018-10-06T13:12:46"/>
    <x v="607"/>
    <x v="23"/>
    <x v="1"/>
    <x v="3"/>
    <x v="2"/>
    <n v="2018"/>
    <x v="1"/>
    <n v="95"/>
    <x v="7"/>
    <x v="0"/>
    <x v="0"/>
    <x v="16"/>
    <s v="Camioneta"/>
    <x v="4"/>
    <s v="Alejandro Adrian"/>
  </r>
  <r>
    <s v="Plataforma-PCA4311"/>
    <d v="1899-12-30T02:25:16"/>
    <d v="1899-12-30T01:36:33"/>
    <d v="1899-12-30T00:48:43"/>
    <n v="72.72"/>
    <n v="87"/>
    <n v="30.04"/>
    <s v="Vía Perimetral, Guayaquil"/>
    <x v="253"/>
    <d v="2018-10-06T09:32:25"/>
    <x v="608"/>
    <x v="23"/>
    <x v="1"/>
    <x v="3"/>
    <x v="2"/>
    <n v="2018"/>
    <x v="1"/>
    <n v="95"/>
    <x v="254"/>
    <x v="0"/>
    <x v="0"/>
    <x v="12"/>
    <s v="Plataforma"/>
    <x v="2"/>
    <s v="Cristobal Murillo"/>
  </r>
  <r>
    <s v="Plataforma-PCA4311"/>
    <d v="1899-12-30T01:08:25"/>
    <d v="1899-12-30T00:12:37"/>
    <d v="1899-12-30T00:55:48"/>
    <n v="5.7"/>
    <n v="46"/>
    <n v="5"/>
    <s v="Avenida 40 No, Guayaquil"/>
    <x v="27"/>
    <d v="2018-10-06T08:16:00"/>
    <x v="609"/>
    <x v="23"/>
    <x v="1"/>
    <x v="3"/>
    <x v="2"/>
    <n v="2018"/>
    <x v="1"/>
    <n v="95"/>
    <x v="28"/>
    <x v="1"/>
    <x v="0"/>
    <x v="12"/>
    <s v="Plataforma"/>
    <x v="2"/>
    <s v="Cristobal Murillo"/>
  </r>
  <r>
    <s v="Dmax-GSI9191"/>
    <d v="1899-12-30T01:29:18"/>
    <d v="1899-12-30T00:02:38"/>
    <d v="1899-12-30T01:26:40"/>
    <n v="0.31"/>
    <n v="16"/>
    <n v="0.21"/>
    <s v="Avenida 40 No, Guayaquil"/>
    <x v="5"/>
    <d v="2018-10-06T09:21:36"/>
    <x v="610"/>
    <x v="23"/>
    <x v="1"/>
    <x v="3"/>
    <x v="2"/>
    <n v="2018"/>
    <x v="1"/>
    <n v="95"/>
    <x v="5"/>
    <x v="1"/>
    <x v="0"/>
    <x v="17"/>
    <s v="Camioneta"/>
    <x v="1"/>
    <s v="Patricio Olaya"/>
  </r>
  <r>
    <s v="NLR-IBC3570"/>
    <d v="1899-12-30T02:20:36"/>
    <d v="1899-12-30T00:52:47"/>
    <d v="1899-12-30T01:27:49"/>
    <n v="29.12"/>
    <n v="62"/>
    <n v="12.43"/>
    <s v="Avenida 40 No, Guayaquil"/>
    <x v="254"/>
    <d v="2018-10-06T14:32:24"/>
    <x v="611"/>
    <x v="23"/>
    <x v="1"/>
    <x v="3"/>
    <x v="2"/>
    <n v="2018"/>
    <x v="1"/>
    <n v="95"/>
    <x v="255"/>
    <x v="1"/>
    <x v="0"/>
    <x v="9"/>
    <s v="Camion"/>
    <x v="2"/>
    <s v="Cristobal Murillo"/>
  </r>
  <r>
    <s v="Dmax-GSF6029"/>
    <d v="1899-12-30T04:59:56"/>
    <d v="1899-12-30T02:39:36"/>
    <d v="1899-12-30T02:20:20"/>
    <n v="116.21"/>
    <n v="94"/>
    <n v="23.25"/>
    <s v="Avenida 40 No, Guayaquil"/>
    <x v="27"/>
    <d v="2018-10-06T09:21:44"/>
    <x v="612"/>
    <x v="23"/>
    <x v="1"/>
    <x v="3"/>
    <x v="2"/>
    <n v="2018"/>
    <x v="1"/>
    <n v="95"/>
    <x v="28"/>
    <x v="1"/>
    <x v="0"/>
    <x v="4"/>
    <s v="Camioneta"/>
    <x v="1"/>
    <s v="Jacob Soriano"/>
  </r>
  <r>
    <s v="Plataforma-PCA4311"/>
    <d v="1899-12-30T05:07:19"/>
    <d v="1899-12-30T02:31:17"/>
    <d v="1899-12-30T02:36:02"/>
    <n v="108.36"/>
    <n v="70"/>
    <n v="21.16"/>
    <s v="Samborondón, Tarifa"/>
    <x v="5"/>
    <d v="2018-10-06T12:27:04"/>
    <x v="613"/>
    <x v="23"/>
    <x v="1"/>
    <x v="3"/>
    <x v="2"/>
    <n v="2018"/>
    <x v="1"/>
    <n v="95"/>
    <x v="7"/>
    <x v="0"/>
    <x v="0"/>
    <x v="12"/>
    <s v="Plataforma"/>
    <x v="2"/>
    <s v="Cristobal Murillo"/>
  </r>
  <r>
    <s v="Yamaha II765J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20"/>
    <s v="Motocicleta"/>
    <x v="4"/>
    <s v="Byron "/>
  </r>
  <r>
    <s v="Vitara-GSK6338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19"/>
    <s v="Automovil"/>
    <x v="3"/>
    <s v="Josue Guillen"/>
  </r>
  <r>
    <s v="Plataforma-PCA431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2"/>
    <s v="Plataforma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1"/>
    <s v="Plataforma"/>
    <x v="2"/>
    <s v="Cristobal Murillo"/>
  </r>
  <r>
    <s v="NLR-IBC357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0"/>
    <s v="Camion"/>
    <x v="2"/>
    <s v="Cristobal Murillo"/>
  </r>
  <r>
    <s v="NLR-IBC3570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9"/>
    <s v="Camion"/>
    <x v="2"/>
    <s v="Cristobal Murillo"/>
  </r>
  <r>
    <s v="Honda HW228P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3"/>
    <s v="Motocicleta"/>
    <x v="0"/>
    <s v="Quito"/>
  </r>
  <r>
    <s v="Hilux-GSK6663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4"/>
    <s v="Camioneta"/>
    <x v="2"/>
    <s v="Patricio Hidalgo"/>
  </r>
  <r>
    <s v="Frontier-HCN0517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21"/>
    <s v="Camioneta"/>
    <x v="1"/>
    <s v="Marcelo Murillo"/>
  </r>
  <r>
    <s v="Dmax-PCW7500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1"/>
    <s v="Camioneta"/>
    <x v="0"/>
    <s v="Edison Arellano"/>
  </r>
  <r>
    <s v="Dmax-PCW570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7"/>
    <s v="Camioneta"/>
    <x v="1"/>
    <s v="Jose Luis vargas"/>
  </r>
  <r>
    <s v="Dmax-PCT886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2"/>
    <s v="Camioneta"/>
    <x v="0"/>
    <s v="Norberto Congo"/>
  </r>
  <r>
    <s v="Aveo-PCZ3313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0"/>
    <s v="Camioneta"/>
    <x v="0"/>
    <s v="Darwin Vargas"/>
  </r>
  <r>
    <s v="Dmax-GSF602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4"/>
    <s v="Camioneta"/>
    <x v="1"/>
    <s v="Jacob Soriano"/>
  </r>
  <r>
    <s v="Dmax-GSF6046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5"/>
    <s v="Camioneta"/>
    <x v="1"/>
    <s v="Kevin Perez"/>
  </r>
  <r>
    <s v="Dmax-GSI917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6"/>
    <s v="Camioneta"/>
    <x v="1"/>
    <s v="Deibi Banguera"/>
  </r>
  <r>
    <s v="Dmax-GSI919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7"/>
    <s v="Camioneta"/>
    <x v="1"/>
    <s v="Patricio Olaya"/>
  </r>
  <r>
    <s v="Dmax-GSG9568"/>
    <d v="1899-12-30T00:06:20"/>
    <d v="1899-12-30T00:05:02"/>
    <d v="1899-12-30T00:01:18"/>
    <n v="1.49"/>
    <n v="38"/>
    <n v="14.13"/>
    <s v="Avenida Agustín Freire Icaza, Guayaquil"/>
    <x v="136"/>
    <d v="2018-10-07T14:08:36"/>
    <x v="614"/>
    <x v="24"/>
    <x v="1"/>
    <x v="3"/>
    <x v="3"/>
    <n v="2018"/>
    <x v="1"/>
    <n v="95"/>
    <x v="137"/>
    <x v="0"/>
    <x v="0"/>
    <x v="16"/>
    <s v="Camioneta"/>
    <x v="4"/>
    <s v="Alejandro Adrian"/>
  </r>
  <r>
    <s v="Dmax-GSG9568"/>
    <d v="1899-12-30T00:20:14"/>
    <d v="1899-12-30T00:18:15"/>
    <d v="1899-12-30T00:01:59"/>
    <n v="12.21"/>
    <n v="57"/>
    <n v="36.19"/>
    <s v="Avenida Juan Tanca Marengo, Guayaquil"/>
    <x v="169"/>
    <d v="2018-10-07T21:07:15"/>
    <x v="615"/>
    <x v="24"/>
    <x v="1"/>
    <x v="3"/>
    <x v="3"/>
    <n v="2018"/>
    <x v="1"/>
    <n v="95"/>
    <x v="170"/>
    <x v="1"/>
    <x v="0"/>
    <x v="16"/>
    <s v="Camioneta"/>
    <x v="4"/>
    <s v="Alejandro Adrian"/>
  </r>
  <r>
    <s v="Dmax-PCI6941"/>
    <d v="1899-12-30T00:13:28"/>
    <d v="1899-12-30T00:08:00"/>
    <d v="1899-12-30T00:05:28"/>
    <n v="1.82"/>
    <n v="31"/>
    <n v="8.11"/>
    <s v="Avenida 40 No, Guayaquil"/>
    <x v="5"/>
    <d v="2018-10-07T18:46:29"/>
    <x v="616"/>
    <x v="24"/>
    <x v="1"/>
    <x v="3"/>
    <x v="3"/>
    <n v="2018"/>
    <x v="1"/>
    <n v="95"/>
    <x v="5"/>
    <x v="1"/>
    <x v="0"/>
    <x v="13"/>
    <s v="Camioneta"/>
    <x v="1"/>
    <s v="Michael Resabala"/>
  </r>
  <r>
    <s v="Dmax-GSG9568"/>
    <d v="1899-12-30T00:22:39"/>
    <d v="1899-12-30T00:16:32"/>
    <d v="1899-12-30T00:06:07"/>
    <n v="5.58"/>
    <n v="48"/>
    <n v="14.77"/>
    <s v="Avenida Juan Tanca Marengo, Guayaquil"/>
    <x v="8"/>
    <d v="2018-10-07T17:00:13"/>
    <x v="617"/>
    <x v="24"/>
    <x v="1"/>
    <x v="3"/>
    <x v="3"/>
    <n v="2018"/>
    <x v="1"/>
    <n v="95"/>
    <x v="5"/>
    <x v="1"/>
    <x v="0"/>
    <x v="16"/>
    <s v="Camioneta"/>
    <x v="4"/>
    <s v="Alejandro Adrian"/>
  </r>
  <r>
    <s v="Dmax-GSG9568"/>
    <d v="1899-12-30T00:07:22"/>
    <d v="1899-12-30T00:00:00"/>
    <d v="1899-12-30T00:07:22"/>
    <n v="0"/>
    <n v="0"/>
    <n v="0"/>
    <s v="Avenida Juan Tanca Marengo, Guayaquil"/>
    <x v="8"/>
    <d v="2018-10-07T00:11:17"/>
    <x v="618"/>
    <x v="24"/>
    <x v="1"/>
    <x v="3"/>
    <x v="3"/>
    <n v="2018"/>
    <x v="1"/>
    <n v="95"/>
    <x v="5"/>
    <x v="1"/>
    <x v="0"/>
    <x v="16"/>
    <s v="Camioneta"/>
    <x v="4"/>
    <s v="Alejandro Adrian"/>
  </r>
  <r>
    <s v="Dmax-PCI6941"/>
    <d v="1899-12-30T01:08:45"/>
    <d v="1899-12-30T00:55:47"/>
    <d v="1899-12-30T00:12:58"/>
    <n v="44.85"/>
    <n v="92"/>
    <n v="39.14"/>
    <s v="Avenida 40 No, Guayaquil"/>
    <x v="5"/>
    <d v="2018-10-07T17:22:28"/>
    <x v="619"/>
    <x v="24"/>
    <x v="1"/>
    <x v="3"/>
    <x v="3"/>
    <n v="2018"/>
    <x v="1"/>
    <n v="95"/>
    <x v="5"/>
    <x v="1"/>
    <x v="0"/>
    <x v="13"/>
    <s v="Camioneta"/>
    <x v="1"/>
    <s v="Michael Resabala"/>
  </r>
  <r>
    <s v="Dmax-GSG9568"/>
    <d v="1899-12-30T00:24:07"/>
    <d v="1899-12-30T00:07:36"/>
    <d v="1899-12-30T00:16:31"/>
    <n v="3.47"/>
    <n v="53"/>
    <n v="8.64"/>
    <s v="Isidro Ayora Cueva, Guayaquil"/>
    <x v="8"/>
    <d v="2018-10-07T15:52:44"/>
    <x v="620"/>
    <x v="24"/>
    <x v="1"/>
    <x v="3"/>
    <x v="3"/>
    <n v="2018"/>
    <x v="1"/>
    <n v="95"/>
    <x v="9"/>
    <x v="0"/>
    <x v="0"/>
    <x v="16"/>
    <s v="Camioneta"/>
    <x v="4"/>
    <s v="Alejandro Adrian"/>
  </r>
  <r>
    <s v="Dmax-PCW6826"/>
    <d v="1899-12-30T01:05:19"/>
    <d v="1899-12-30T00:45:33"/>
    <d v="1899-12-30T00:19:46"/>
    <n v="34.42"/>
    <n v="90"/>
    <n v="31.61"/>
    <s v="E49, San Jacinto De Yaguachi"/>
    <x v="5"/>
    <d v="2018-10-07T11:40:06"/>
    <x v="621"/>
    <x v="24"/>
    <x v="1"/>
    <x v="3"/>
    <x v="3"/>
    <n v="2018"/>
    <x v="1"/>
    <n v="95"/>
    <x v="7"/>
    <x v="0"/>
    <x v="0"/>
    <x v="8"/>
    <s v="Camioneta"/>
    <x v="1"/>
    <s v="Danny Salazar"/>
  </r>
  <r>
    <s v="Dmax-PCI6941"/>
    <d v="1899-12-30T01:16:38"/>
    <d v="1899-12-30T00:55:31"/>
    <d v="1899-12-30T00:21:07"/>
    <n v="45.39"/>
    <n v="100"/>
    <n v="35.54"/>
    <s v="Avenida 40 No, Guayaquil"/>
    <x v="5"/>
    <d v="2018-10-07T06:12:07"/>
    <x v="622"/>
    <x v="24"/>
    <x v="1"/>
    <x v="3"/>
    <x v="3"/>
    <n v="2018"/>
    <x v="1"/>
    <n v="95"/>
    <x v="5"/>
    <x v="1"/>
    <x v="0"/>
    <x v="13"/>
    <s v="Camioneta"/>
    <x v="1"/>
    <s v="Michael Resabala"/>
  </r>
  <r>
    <s v="Dmax-GSG9568"/>
    <d v="1899-12-30T01:10:48"/>
    <d v="1899-12-30T00:49:01"/>
    <d v="1899-12-30T00:21:47"/>
    <n v="28.54"/>
    <n v="83"/>
    <n v="24.18"/>
    <s v="Avenida Francisco De Orellana, Guayaquil"/>
    <x v="94"/>
    <d v="2018-10-07T22:12:26"/>
    <x v="623"/>
    <x v="24"/>
    <x v="1"/>
    <x v="3"/>
    <x v="3"/>
    <n v="2018"/>
    <x v="1"/>
    <n v="95"/>
    <x v="95"/>
    <x v="0"/>
    <x v="0"/>
    <x v="16"/>
    <s v="Camioneta"/>
    <x v="4"/>
    <s v="Alejandro Adrian"/>
  </r>
  <r>
    <s v="Dmax-GSG9568"/>
    <d v="1899-12-30T01:05:22"/>
    <d v="1899-12-30T00:42:25"/>
    <d v="1899-12-30T00:22:57"/>
    <n v="20.82"/>
    <n v="79"/>
    <n v="19.11"/>
    <s v="38C No, Guayaquil"/>
    <x v="75"/>
    <d v="2018-10-07T12:31:53"/>
    <x v="624"/>
    <x v="24"/>
    <x v="1"/>
    <x v="3"/>
    <x v="3"/>
    <n v="2018"/>
    <x v="1"/>
    <n v="95"/>
    <x v="76"/>
    <x v="0"/>
    <x v="0"/>
    <x v="16"/>
    <s v="Camioneta"/>
    <x v="4"/>
    <s v="Alejandro Adrian"/>
  </r>
  <r>
    <s v="Dmax-PCW6826"/>
    <d v="1899-12-30T02:05:41"/>
    <d v="1899-12-30T01:28:19"/>
    <d v="1899-12-30T00:37:22"/>
    <n v="85.69"/>
    <n v="92"/>
    <n v="40.909999999999997"/>
    <s v="Avenida 40 No, Guayaquil"/>
    <x v="203"/>
    <d v="2018-10-07T07:22:13"/>
    <x v="625"/>
    <x v="24"/>
    <x v="1"/>
    <x v="3"/>
    <x v="3"/>
    <n v="2018"/>
    <x v="1"/>
    <n v="95"/>
    <x v="204"/>
    <x v="1"/>
    <x v="0"/>
    <x v="8"/>
    <s v="Camioneta"/>
    <x v="1"/>
    <s v="Danny Salazar"/>
  </r>
  <r>
    <s v="Dmax-PCW6826"/>
    <d v="1899-12-30T01:35:39"/>
    <d v="1899-12-30T00:50:26"/>
    <d v="1899-12-30T00:45:13"/>
    <n v="44.97"/>
    <n v="88"/>
    <n v="28.21"/>
    <s v="Enrique Ponce Luque 1-109, Babahoyo"/>
    <x v="171"/>
    <d v="2018-10-07T09:51:17"/>
    <x v="626"/>
    <x v="24"/>
    <x v="1"/>
    <x v="3"/>
    <x v="3"/>
    <n v="2018"/>
    <x v="1"/>
    <n v="95"/>
    <x v="172"/>
    <x v="0"/>
    <x v="0"/>
    <x v="8"/>
    <s v="Camioneta"/>
    <x v="1"/>
    <s v="Danny Salazar"/>
  </r>
  <r>
    <s v="Dmax-GSG9568"/>
    <d v="1899-12-30T02:46:34"/>
    <d v="1899-12-30T01:26:48"/>
    <d v="1899-12-30T01:19:46"/>
    <n v="64.62"/>
    <n v="111"/>
    <n v="23.28"/>
    <s v="Avenida Juan Tanca Marengo, Guayaquil"/>
    <x v="94"/>
    <d v="2018-10-07T01:16:08"/>
    <x v="627"/>
    <x v="24"/>
    <x v="1"/>
    <x v="3"/>
    <x v="3"/>
    <n v="2018"/>
    <x v="1"/>
    <n v="95"/>
    <x v="95"/>
    <x v="1"/>
    <x v="0"/>
    <x v="16"/>
    <s v="Camioneta"/>
    <x v="4"/>
    <s v="Alejandro Adrian"/>
  </r>
  <r>
    <m/>
    <m/>
    <m/>
    <m/>
    <m/>
    <m/>
    <m/>
    <m/>
    <x v="255"/>
    <m/>
    <x v="628"/>
    <x v="25"/>
    <x v="2"/>
    <x v="4"/>
    <x v="7"/>
    <m/>
    <x v="2"/>
    <m/>
    <x v="256"/>
    <x v="2"/>
    <x v="2"/>
    <x v="22"/>
    <m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kilometros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3" rowHeaderCaption="Placa">
  <location ref="A3:B12" firstHeaderRow="1" firstDataRow="1" firstDataCol="1" rowPageCount="1" colPageCount="1"/>
  <pivotFields count="25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axis="axisPage" multipleItemSelectionAllowed="1" showAll="0">
      <items count="27"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25"/>
        <item h="1" x="8"/>
        <item h="1" x="9"/>
        <item h="1" x="10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16"/>
    </i>
    <i>
      <x v="12"/>
    </i>
    <i>
      <x v="22"/>
    </i>
    <i>
      <x v="3"/>
    </i>
    <i>
      <x v="14"/>
    </i>
    <i>
      <x v="5"/>
    </i>
    <i>
      <x v="2"/>
    </i>
    <i>
      <x v="6"/>
    </i>
    <i t="grand">
      <x/>
    </i>
  </rowItems>
  <colItems count="1">
    <i/>
  </colItems>
  <pageFields count="1">
    <pageField fld="11" hier="-1"/>
  </pageFields>
  <dataFields count="1">
    <dataField name="Suma de Kilometraje (km)" fld="4" baseField="16" baseItem="0"/>
  </dataFields>
  <chartFormats count="1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movimiento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3" rowHeaderCaption="PLACA">
  <location ref="F34:N44" firstHeaderRow="1" firstDataRow="2" firstDataCol="1" rowPageCount="1" colPageCount="1"/>
  <pivotFields count="25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Page" multipleItemSelectionAllowed="1" showAll="0">
      <items count="6">
        <item h="1" x="0"/>
        <item h="1" x="1"/>
        <item h="1" x="2"/>
        <item h="1" x="4"/>
        <item x="3"/>
        <item t="default"/>
      </items>
    </pivotField>
    <pivotField axis="axisCol" showAll="0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5"/>
    </i>
    <i>
      <x v="6"/>
    </i>
    <i>
      <x v="12"/>
    </i>
    <i>
      <x v="14"/>
    </i>
    <i>
      <x v="16"/>
    </i>
    <i>
      <x v="22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3" hier="-1"/>
  </pageFields>
  <dataFields count="1">
    <dataField name="Suma de En movimiento" fld="2" baseField="16" baseItem="0"/>
  </dataFields>
  <formats count="8">
    <format dxfId="73">
      <pivotArea collapsedLevelsAreSubtotals="1" fieldPosition="0">
        <references count="3">
          <reference field="4294967294" count="1" selected="0">
            <x v="0"/>
          </reference>
          <reference field="14" count="1" selected="0">
            <x v="0"/>
          </reference>
          <reference field="21" count="1">
            <x v="0"/>
          </reference>
        </references>
      </pivotArea>
    </format>
    <format dxfId="72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format>
    <format dxfId="71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format>
    <format dxfId="70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format>
    <format dxfId="69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format>
    <format dxfId="68">
      <pivotArea outline="0" collapsedLevelsAreSubtotals="1" fieldPosition="0">
        <references count="2">
          <reference field="4294967294" count="1" selected="0">
            <x v="0"/>
          </reference>
          <reference field="14" count="2" selected="0">
            <x v="5"/>
            <x v="6"/>
          </reference>
        </references>
      </pivotArea>
    </format>
    <format dxfId="67">
      <pivotArea field="1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66">
      <pivotArea outline="0" collapsedLevelsAreSubtotals="1" fieldPosition="0"/>
    </format>
  </formats>
  <chartFormats count="16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2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kilmes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3" rowHeaderCaption="Placa">
  <location ref="U3:V12" firstHeaderRow="1" firstDataRow="1" firstDataCol="1" rowPageCount="1" colPageCount="1"/>
  <pivotFields count="25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6"/>
    </i>
    <i>
      <x v="12"/>
    </i>
    <i>
      <x v="16"/>
    </i>
    <i>
      <x v="22"/>
    </i>
    <i>
      <x v="14"/>
    </i>
    <i>
      <x v="5"/>
    </i>
    <i t="grand">
      <x/>
    </i>
  </rowItems>
  <colItems count="1">
    <i/>
  </colItems>
  <pageFields count="1">
    <pageField fld="12" hier="-1"/>
  </pageFields>
  <dataFields count="1">
    <dataField name="Suma de Kilometraje (km)" fld="4" baseField="16" baseItem="0"/>
  </dataFields>
  <chartFormats count="2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21" count="1" selected="0">
            <x v="2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21" count="1" selected="0">
            <x v="11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21" count="1" selected="0">
            <x v="22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21" count="1" selected="0">
            <x v="14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21" count="1" selected="0">
            <x v="16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0"/>
          </reference>
          <reference field="21" count="1" selected="0">
            <x v="19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0"/>
          </reference>
          <reference field="21" count="1" selected="0">
            <x v="17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0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21" count="1" selected="0">
            <x v="9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21" count="1" selected="0">
            <x v="15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21" count="1" selected="0">
            <x v="18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21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movralen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 rowHeaderCaption="Placa">
  <location ref="A32:C35" firstHeaderRow="0" firstDataRow="1" firstDataCol="1" rowPageCount="2" colPageCount="1"/>
  <pivotFields count="25"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Page" multipleItemSelectionAllowed="1" showAll="0">
      <items count="2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25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Page" showAll="0" defaultSubtotal="0">
      <items count="3">
        <item x="0"/>
        <item x="1"/>
        <item x="2"/>
      </items>
    </pivotField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3">
    <i>
      <x v="16"/>
    </i>
    <i>
      <x v="12"/>
    </i>
    <i t="grand">
      <x/>
    </i>
  </rowItems>
  <colFields count="1">
    <field x="-2"/>
  </colFields>
  <colItems count="2">
    <i>
      <x/>
    </i>
    <i i="1">
      <x v="1"/>
    </i>
  </colItems>
  <pageFields count="2">
    <pageField fld="11" hier="-1"/>
    <pageField fld="20" item="0" hier="-1"/>
  </pageFields>
  <dataFields count="2">
    <dataField name="Tiempo En movimiento" fld="2" baseField="18" baseItem="22" numFmtId="46"/>
    <dataField name="Tiempo en Ralentí" fld="3" baseField="18" baseItem="19" numFmtId="46"/>
  </dataFields>
  <formats count="9">
    <format dxfId="82">
      <pivotArea collapsedLevelsAreSubtotals="1" fieldPosition="0">
        <references count="2">
          <reference field="4294967294" count="1" selected="0">
            <x v="0"/>
          </reference>
          <reference field="21" count="1">
            <x v="0"/>
          </reference>
        </references>
      </pivotArea>
    </format>
    <format dxfId="81">
      <pivotArea collapsedLevelsAreSubtotals="1" fieldPosition="0">
        <references count="2">
          <reference field="4294967294" count="1" selected="0">
            <x v="0"/>
          </reference>
          <reference field="21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80">
      <pivotArea field="2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9">
      <pivotArea collapsedLevelsAreSubtotals="1" fieldPosition="0">
        <references count="2">
          <reference field="4294967294" count="1" selected="0">
            <x v="1"/>
          </reference>
          <reference field="21" count="1">
            <x v="0"/>
          </reference>
        </references>
      </pivotArea>
    </format>
    <format dxfId="78">
      <pivotArea collapsedLevelsAreSubtotals="1" fieldPosition="0">
        <references count="2">
          <reference field="4294967294" count="1" selected="0">
            <x v="1"/>
          </reference>
          <reference field="21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77">
      <pivotArea field="2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6">
      <pivotArea outline="0" fieldPosition="0">
        <references count="1">
          <reference field="4294967294" count="1">
            <x v="1"/>
          </reference>
        </references>
      </pivotArea>
    </format>
    <format dxfId="75">
      <pivotArea collapsedLevelsAreSubtotals="1" fieldPosition="0">
        <references count="2">
          <reference field="4294967294" count="1" selected="0">
            <x v="0"/>
          </reference>
          <reference field="21" count="1">
            <x v="22"/>
          </reference>
        </references>
      </pivotArea>
    </format>
    <format dxfId="74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6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ralentídía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4" rowHeaderCaption="PLACA">
  <location ref="U33:AC43" firstHeaderRow="1" firstDataRow="2" firstDataCol="1" rowPageCount="1" colPageCount="1"/>
  <pivotFields count="25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Page" multipleItemSelectionAllowed="1" showAll="0">
      <items count="6">
        <item h="1" x="0"/>
        <item h="1" x="1"/>
        <item h="1" x="2"/>
        <item h="1" x="4"/>
        <item x="3"/>
        <item t="default"/>
      </items>
    </pivotField>
    <pivotField axis="axisCol" showAll="0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5"/>
    </i>
    <i>
      <x v="6"/>
    </i>
    <i>
      <x v="12"/>
    </i>
    <i>
      <x v="14"/>
    </i>
    <i>
      <x v="16"/>
    </i>
    <i>
      <x v="22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3" hier="-1"/>
  </pageFields>
  <dataFields count="1">
    <dataField name="Suma de Ralentí" fld="3" baseField="16" baseItem="0" numFmtId="46"/>
  </dataFields>
  <formats count="1">
    <format dxfId="83">
      <pivotArea outline="0" collapsedLevelsAreSubtotals="1" fieldPosition="0"/>
    </format>
  </formats>
  <chartFormats count="2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3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3" format="3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ildias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 rowHeaderCaption="Placa">
  <location ref="F3:N13" firstHeaderRow="1" firstDataRow="2" firstDataCol="1" rowPageCount="1" colPageCount="1"/>
  <pivotFields count="25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Page" multipleItemSelectionAllowed="1" showAll="0">
      <items count="6">
        <item h="1" x="0"/>
        <item h="1" x="1"/>
        <item h="1" x="2"/>
        <item h="1" x="4"/>
        <item x="3"/>
        <item t="default"/>
      </items>
    </pivotField>
    <pivotField axis="axisCol" showAll="0" sortType="ascending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6"/>
    </i>
    <i>
      <x v="12"/>
    </i>
    <i>
      <x v="16"/>
    </i>
    <i>
      <x v="22"/>
    </i>
    <i>
      <x v="14"/>
    </i>
    <i>
      <x v="5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3" hier="-1"/>
  </pageFields>
  <dataFields count="1">
    <dataField name="Suma de Kilometraje (km)" fld="4" baseField="16" baseItem="0"/>
  </dataFields>
  <chartFormats count="22"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5" format="1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5" format="1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5" format="2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5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movralenmes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4" rowHeaderCaption="PLACA">
  <location ref="AH31:AJ40" firstHeaderRow="0" firstDataRow="1" firstDataCol="1" rowPageCount="1" colPageCount="1"/>
  <pivotFields count="25"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Page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5"/>
    </i>
    <i>
      <x v="6"/>
    </i>
    <i>
      <x v="12"/>
    </i>
    <i>
      <x v="14"/>
    </i>
    <i>
      <x v="16"/>
    </i>
    <i>
      <x v="22"/>
    </i>
    <i t="grand">
      <x/>
    </i>
  </rowItems>
  <colFields count="1">
    <field x="-2"/>
  </colFields>
  <colItems count="2">
    <i>
      <x/>
    </i>
    <i i="1">
      <x v="1"/>
    </i>
  </colItems>
  <pageFields count="1">
    <pageField fld="12" item="2" hier="-1"/>
  </pageFields>
  <dataFields count="2">
    <dataField name="Tiempo en Ralentí" fld="3" baseField="16" baseItem="0"/>
    <dataField name="Tiempo en Movimiento" fld="2" baseField="16" baseItem="0"/>
  </dataFields>
  <formats count="1">
    <format dxfId="84">
      <pivotArea outline="0" collapsedLevelsAreSubtotals="1" fieldPosition="0"/>
    </format>
  </formats>
  <chartFormats count="4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ubicación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laca">
  <location ref="AA9:AB138" firstHeaderRow="1" firstDataRow="1" firstDataCol="1" rowPageCount="3" colPageCount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9">
        <item h="1" x="2"/>
        <item x="46"/>
        <item x="31"/>
        <item x="93"/>
        <item x="92"/>
        <item x="32"/>
        <item x="69"/>
        <item x="88"/>
        <item x="89"/>
        <item x="109"/>
        <item x="43"/>
        <item x="33"/>
        <item x="72"/>
        <item x="94"/>
        <item x="100"/>
        <item x="84"/>
        <item x="77"/>
        <item x="85"/>
        <item x="40"/>
        <item x="76"/>
        <item x="38"/>
        <item x="20"/>
        <item x="19"/>
        <item x="67"/>
        <item x="0"/>
        <item x="39"/>
        <item x="30"/>
        <item x="35"/>
        <item x="21"/>
        <item x="5"/>
        <item x="59"/>
        <item x="22"/>
        <item x="58"/>
        <item x="57"/>
        <item x="16"/>
        <item x="70"/>
        <item x="62"/>
        <item x="75"/>
        <item x="48"/>
        <item x="1"/>
        <item x="8"/>
        <item x="110"/>
        <item x="101"/>
        <item x="56"/>
        <item x="87"/>
        <item x="81"/>
        <item x="28"/>
        <item x="73"/>
        <item x="17"/>
        <item x="97"/>
        <item x="23"/>
        <item x="71"/>
        <item x="55"/>
        <item x="113"/>
        <item x="103"/>
        <item x="4"/>
        <item x="12"/>
        <item x="6"/>
        <item x="99"/>
        <item x="24"/>
        <item x="49"/>
        <item x="83"/>
        <item x="15"/>
        <item x="68"/>
        <item x="98"/>
        <item x="13"/>
        <item x="115"/>
        <item x="11"/>
        <item x="91"/>
        <item x="82"/>
        <item x="111"/>
        <item x="78"/>
        <item x="65"/>
        <item x="90"/>
        <item x="116"/>
        <item x="79"/>
        <item x="107"/>
        <item x="7"/>
        <item x="10"/>
        <item x="80"/>
        <item x="66"/>
        <item x="25"/>
        <item x="18"/>
        <item x="50"/>
        <item x="29"/>
        <item x="3"/>
        <item x="104"/>
        <item x="64"/>
        <item x="96"/>
        <item x="44"/>
        <item x="47"/>
        <item x="51"/>
        <item x="102"/>
        <item x="45"/>
        <item x="54"/>
        <item x="74"/>
        <item x="61"/>
        <item x="26"/>
        <item x="37"/>
        <item x="52"/>
        <item x="106"/>
        <item x="53"/>
        <item x="42"/>
        <item x="95"/>
        <item x="112"/>
        <item x="60"/>
        <item x="36"/>
        <item x="14"/>
        <item x="86"/>
        <item x="108"/>
        <item x="114"/>
        <item x="34"/>
        <item x="63"/>
        <item x="41"/>
        <item x="27"/>
        <item x="105"/>
        <item x="9"/>
        <item x="25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9"/>
        <item x="161"/>
        <item x="167"/>
        <item h="1" m="1" x="257"/>
        <item x="168"/>
        <item x="171"/>
        <item x="177"/>
        <item x="181"/>
        <item x="182"/>
        <item x="183"/>
        <item h="1" m="1" x="256"/>
        <item x="152"/>
        <item x="153"/>
        <item x="154"/>
        <item x="155"/>
        <item x="156"/>
        <item x="157"/>
        <item x="158"/>
        <item x="160"/>
        <item x="162"/>
        <item x="163"/>
        <item x="164"/>
        <item x="165"/>
        <item x="166"/>
        <item x="169"/>
        <item x="170"/>
        <item x="172"/>
        <item x="173"/>
        <item x="174"/>
        <item x="175"/>
        <item x="176"/>
        <item x="178"/>
        <item x="179"/>
        <item x="180"/>
        <item x="184"/>
        <item x="185"/>
        <item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t="default"/>
      </items>
    </pivotField>
    <pivotField showAll="0" defaultSubtotal="0"/>
    <pivotField axis="axisRow" showAll="0" sortType="ascending" defaultSubtotal="0">
      <items count="629">
        <item h="1" x="1"/>
        <item h="1" x="0"/>
        <item x="8"/>
        <item x="128"/>
        <item x="34"/>
        <item x="45"/>
        <item x="148"/>
        <item x="100"/>
        <item x="40"/>
        <item x="44"/>
        <item x="62"/>
        <item x="143"/>
        <item x="2"/>
        <item x="83"/>
        <item x="94"/>
        <item x="76"/>
        <item x="144"/>
        <item x="119"/>
        <item x="120"/>
        <item x="3"/>
        <item x="109"/>
        <item x="70"/>
        <item x="121"/>
        <item x="54"/>
        <item x="73"/>
        <item x="4"/>
        <item x="123"/>
        <item x="60"/>
        <item x="71"/>
        <item x="131"/>
        <item x="96"/>
        <item x="135"/>
        <item x="5"/>
        <item x="67"/>
        <item x="146"/>
        <item x="61"/>
        <item x="110"/>
        <item x="36"/>
        <item x="130"/>
        <item x="6"/>
        <item x="42"/>
        <item x="58"/>
        <item x="132"/>
        <item x="85"/>
        <item x="32"/>
        <item x="47"/>
        <item x="124"/>
        <item x="78"/>
        <item x="133"/>
        <item x="7"/>
        <item x="81"/>
        <item x="125"/>
        <item x="9"/>
        <item x="84"/>
        <item x="134"/>
        <item x="95"/>
        <item x="10"/>
        <item x="101"/>
        <item x="104"/>
        <item x="12"/>
        <item x="11"/>
        <item x="13"/>
        <item x="98"/>
        <item x="37"/>
        <item x="14"/>
        <item x="113"/>
        <item x="145"/>
        <item x="15"/>
        <item x="117"/>
        <item x="89"/>
        <item x="48"/>
        <item x="16"/>
        <item x="74"/>
        <item x="82"/>
        <item x="43"/>
        <item x="63"/>
        <item x="41"/>
        <item x="17"/>
        <item x="75"/>
        <item x="18"/>
        <item x="19"/>
        <item x="20"/>
        <item x="21"/>
        <item x="22"/>
        <item x="114"/>
        <item x="79"/>
        <item x="99"/>
        <item x="137"/>
        <item x="64"/>
        <item x="91"/>
        <item x="49"/>
        <item x="68"/>
        <item x="115"/>
        <item x="136"/>
        <item x="23"/>
        <item x="24"/>
        <item x="92"/>
        <item x="90"/>
        <item x="50"/>
        <item x="77"/>
        <item x="111"/>
        <item x="59"/>
        <item x="108"/>
        <item x="46"/>
        <item x="151"/>
        <item x="140"/>
        <item x="25"/>
        <item x="56"/>
        <item x="26"/>
        <item x="27"/>
        <item x="150"/>
        <item x="116"/>
        <item x="53"/>
        <item x="66"/>
        <item x="87"/>
        <item x="38"/>
        <item x="112"/>
        <item x="29"/>
        <item x="122"/>
        <item x="86"/>
        <item x="28"/>
        <item x="35"/>
        <item x="30"/>
        <item x="93"/>
        <item x="55"/>
        <item x="142"/>
        <item x="57"/>
        <item x="102"/>
        <item x="51"/>
        <item x="129"/>
        <item x="33"/>
        <item x="107"/>
        <item x="52"/>
        <item x="69"/>
        <item x="72"/>
        <item x="80"/>
        <item x="141"/>
        <item x="97"/>
        <item x="105"/>
        <item x="39"/>
        <item x="126"/>
        <item x="147"/>
        <item x="31"/>
        <item x="127"/>
        <item x="139"/>
        <item x="106"/>
        <item x="118"/>
        <item x="88"/>
        <item x="65"/>
        <item x="149"/>
        <item x="103"/>
        <item x="138"/>
        <item h="1" x="262"/>
        <item h="1" x="152"/>
        <item h="1" x="239"/>
        <item h="1" x="248"/>
        <item h="1" x="180"/>
        <item h="1" x="154"/>
        <item h="1" x="259"/>
        <item h="1" x="215"/>
        <item h="1" x="201"/>
        <item h="1" x="153"/>
        <item h="1" x="155"/>
        <item h="1" x="255"/>
        <item h="1" x="190"/>
        <item h="1" x="224"/>
        <item h="1" x="175"/>
        <item h="1" x="218"/>
        <item h="1" x="169"/>
        <item h="1" x="181"/>
        <item h="1" x="216"/>
        <item h="1" x="261"/>
        <item h="1" x="246"/>
        <item h="1" x="245"/>
        <item h="1" x="217"/>
        <item h="1" x="220"/>
        <item h="1" x="234"/>
        <item h="1" x="156"/>
        <item h="1" x="157"/>
        <item h="1" x="272"/>
        <item h="1" x="184"/>
        <item h="1" x="278"/>
        <item h="1" x="222"/>
        <item h="1" x="158"/>
        <item h="1" x="197"/>
        <item h="1" x="188"/>
        <item h="1" x="173"/>
        <item h="1" x="183"/>
        <item h="1" x="238"/>
        <item h="1" x="171"/>
        <item h="1" x="185"/>
        <item h="1" x="269"/>
        <item h="1" x="277"/>
        <item h="1" x="159"/>
        <item h="1" x="256"/>
        <item h="1" x="191"/>
        <item h="1" x="189"/>
        <item h="1" x="192"/>
        <item h="1" x="228"/>
        <item h="1" x="276"/>
        <item h="1" x="160"/>
        <item h="1" x="208"/>
        <item h="1" x="226"/>
        <item h="1" x="244"/>
        <item h="1" x="161"/>
        <item h="1" x="282"/>
        <item h="1" x="206"/>
        <item h="1" x="227"/>
        <item h="1" x="210"/>
        <item h="1" x="275"/>
        <item h="1" x="212"/>
        <item h="1" x="263"/>
        <item h="1" x="223"/>
        <item h="1" x="235"/>
        <item h="1" x="229"/>
        <item h="1" x="193"/>
        <item h="1" x="266"/>
        <item h="1" x="268"/>
        <item h="1" x="214"/>
        <item h="1" x="194"/>
        <item h="1" x="178"/>
        <item h="1" x="162"/>
        <item h="1" x="251"/>
        <item h="1" x="176"/>
        <item h="1" x="195"/>
        <item h="1" x="260"/>
        <item h="1" x="225"/>
        <item h="1" x="170"/>
        <item h="1" x="273"/>
        <item h="1" x="237"/>
        <item h="1" x="270"/>
        <item h="1" x="209"/>
        <item h="1" x="203"/>
        <item h="1" x="163"/>
        <item h="1" x="164"/>
        <item h="1" x="265"/>
        <item h="1" x="165"/>
        <item h="1" x="166"/>
        <item h="1" x="243"/>
        <item h="1" x="258"/>
        <item h="1" x="213"/>
        <item h="1" x="205"/>
        <item h="1" x="264"/>
        <item h="1" x="254"/>
        <item h="1" x="179"/>
        <item h="1" x="241"/>
        <item h="1" x="187"/>
        <item h="1" x="199"/>
        <item h="1" x="232"/>
        <item h="1" x="167"/>
        <item h="1" x="267"/>
        <item h="1" x="257"/>
        <item h="1" x="174"/>
        <item h="1" x="280"/>
        <item h="1" x="230"/>
        <item h="1" x="281"/>
        <item h="1" x="247"/>
        <item h="1" x="204"/>
        <item h="1" x="240"/>
        <item h="1" x="233"/>
        <item h="1" x="177"/>
        <item h="1" x="186"/>
        <item h="1" x="202"/>
        <item h="1" x="219"/>
        <item h="1" x="253"/>
        <item h="1" x="172"/>
        <item h="1" x="168"/>
        <item h="1" x="236"/>
        <item h="1" x="271"/>
        <item h="1" x="242"/>
        <item h="1" x="274"/>
        <item h="1" x="279"/>
        <item h="1" x="196"/>
        <item h="1" x="200"/>
        <item h="1" x="283"/>
        <item h="1" x="249"/>
        <item h="1" x="211"/>
        <item h="1" x="250"/>
        <item h="1" x="182"/>
        <item h="1" x="198"/>
        <item h="1" x="207"/>
        <item h="1" x="231"/>
        <item h="1" x="252"/>
        <item h="1" x="221"/>
        <item h="1" x="359"/>
        <item h="1" x="426"/>
        <item h="1" x="430"/>
        <item h="1" x="415"/>
        <item h="1" x="284"/>
        <item h="1" x="285"/>
        <item h="1" x="334"/>
        <item h="1" x="360"/>
        <item h="1" x="286"/>
        <item h="1" x="412"/>
        <item h="1" x="288"/>
        <item h="1" x="409"/>
        <item h="1" x="392"/>
        <item h="1" x="289"/>
        <item h="1" x="290"/>
        <item h="1" x="315"/>
        <item h="1" x="291"/>
        <item h="1" x="425"/>
        <item h="1" x="429"/>
        <item h="1" x="292"/>
        <item h="1" x="293"/>
        <item h="1" x="333"/>
        <item h="1" x="437"/>
        <item h="1" x="419"/>
        <item h="1" x="294"/>
        <item h="1" x="295"/>
        <item h="1" x="314"/>
        <item h="1" x="340"/>
        <item h="1" x="440"/>
        <item h="1" x="311"/>
        <item h="1" x="342"/>
        <item h="1" x="438"/>
        <item h="1" x="350"/>
        <item h="1" x="348"/>
        <item h="1" x="410"/>
        <item h="1" x="414"/>
        <item h="1" x="442"/>
        <item h="1" x="361"/>
        <item h="1" x="373"/>
        <item h="1" x="296"/>
        <item h="1" x="297"/>
        <item h="1" x="298"/>
        <item h="1" x="343"/>
        <item h="1" x="299"/>
        <item h="1" x="393"/>
        <item h="1" x="406"/>
        <item h="1" x="370"/>
        <item h="1" x="432"/>
        <item h="1" x="387"/>
        <item h="1" x="324"/>
        <item h="1" x="349"/>
        <item h="1" x="332"/>
        <item h="1" x="433"/>
        <item h="1" x="325"/>
        <item h="1" x="408"/>
        <item h="1" x="317"/>
        <item h="1" x="300"/>
        <item h="1" x="397"/>
        <item h="1" x="301"/>
        <item h="1" x="420"/>
        <item h="1" x="403"/>
        <item h="1" x="413"/>
        <item h="1" x="312"/>
        <item h="1" x="320"/>
        <item h="1" x="389"/>
        <item h="1" x="418"/>
        <item h="1" x="326"/>
        <item h="1" x="368"/>
        <item h="1" x="431"/>
        <item h="1" x="382"/>
        <item h="1" x="358"/>
        <item h="1" x="443"/>
        <item h="1" x="402"/>
        <item h="1" x="396"/>
        <item h="1" x="383"/>
        <item h="1" x="381"/>
        <item h="1" x="369"/>
        <item h="1" x="367"/>
        <item h="1" x="341"/>
        <item h="1" x="336"/>
        <item h="1" x="385"/>
        <item h="1" x="363"/>
        <item h="1" x="416"/>
        <item h="1" x="352"/>
        <item h="1" x="362"/>
        <item h="1" x="351"/>
        <item h="1" x="337"/>
        <item h="1" x="353"/>
        <item h="1" x="335"/>
        <item h="1" x="384"/>
        <item h="1" x="346"/>
        <item h="1" x="329"/>
        <item h="1" x="378"/>
        <item h="1" x="375"/>
        <item h="1" x="310"/>
        <item h="1" x="394"/>
        <item h="1" x="309"/>
        <item h="1" x="345"/>
        <item h="1" x="302"/>
        <item h="1" x="417"/>
        <item h="1" x="400"/>
        <item h="1" x="321"/>
        <item h="1" x="379"/>
        <item h="1" x="398"/>
        <item h="1" x="318"/>
        <item h="1" x="371"/>
        <item h="1" x="303"/>
        <item h="1" x="435"/>
        <item h="1" x="304"/>
        <item h="1" x="344"/>
        <item h="1" x="439"/>
        <item h="1" x="380"/>
        <item h="1" x="322"/>
        <item h="1" x="357"/>
        <item h="1" x="316"/>
        <item h="1" x="338"/>
        <item h="1" x="287"/>
        <item h="1" x="386"/>
        <item h="1" x="354"/>
        <item h="1" x="421"/>
        <item h="1" x="404"/>
        <item h="1" x="399"/>
        <item h="1" x="319"/>
        <item h="1" x="427"/>
        <item h="1" x="372"/>
        <item h="1" x="327"/>
        <item h="1" x="388"/>
        <item h="1" x="365"/>
        <item h="1" x="364"/>
        <item h="1" x="366"/>
        <item h="1" x="328"/>
        <item h="1" x="305"/>
        <item h="1" x="356"/>
        <item h="1" x="306"/>
        <item h="1" x="307"/>
        <item h="1" x="374"/>
        <item h="1" x="308"/>
        <item h="1" x="434"/>
        <item h="1" x="347"/>
        <item h="1" x="376"/>
        <item h="1" x="436"/>
        <item h="1" x="339"/>
        <item h="1" x="405"/>
        <item h="1" x="390"/>
        <item h="1" x="423"/>
        <item h="1" x="441"/>
        <item h="1" x="411"/>
        <item h="1" x="422"/>
        <item h="1" x="313"/>
        <item h="1" x="323"/>
        <item h="1" x="424"/>
        <item h="1" x="391"/>
        <item h="1" x="428"/>
        <item h="1" x="407"/>
        <item h="1" x="355"/>
        <item h="1" x="330"/>
        <item h="1" x="331"/>
        <item h="1" x="401"/>
        <item h="1" x="377"/>
        <item h="1" x="395"/>
        <item h="1" x="506"/>
        <item h="1" x="444"/>
        <item h="1" x="495"/>
        <item h="1" x="475"/>
        <item h="1" x="476"/>
        <item h="1" x="536"/>
        <item h="1" x="535"/>
        <item h="1" x="541"/>
        <item h="1" x="563"/>
        <item h="1" x="470"/>
        <item h="1" x="471"/>
        <item h="1" x="446"/>
        <item h="1" x="550"/>
        <item h="1" x="445"/>
        <item h="1" x="504"/>
        <item h="1" x="463"/>
        <item h="1" x="521"/>
        <item h="1" x="554"/>
        <item h="1" x="530"/>
        <item h="1" x="483"/>
        <item h="1" x="472"/>
        <item h="1" x="447"/>
        <item h="1" x="448"/>
        <item h="1" x="549"/>
        <item h="1" x="500"/>
        <item h="1" x="449"/>
        <item h="1" x="501"/>
        <item h="1" x="555"/>
        <item h="1" x="488"/>
        <item h="1" x="565"/>
        <item h="1" x="556"/>
        <item h="1" x="464"/>
        <item h="1" x="534"/>
        <item h="1" x="489"/>
        <item h="1" x="466"/>
        <item h="1" x="477"/>
        <item h="1" x="543"/>
        <item h="1" x="478"/>
        <item h="1" x="540"/>
        <item h="1" x="482"/>
        <item h="1" x="485"/>
        <item h="1" x="496"/>
        <item h="1" x="484"/>
        <item h="1" x="450"/>
        <item h="1" x="451"/>
        <item h="1" x="452"/>
        <item h="1" x="523"/>
        <item h="1" x="567"/>
        <item h="1" x="453"/>
        <item h="1" x="559"/>
        <item h="1" x="454"/>
        <item h="1" x="512"/>
        <item h="1" x="537"/>
        <item h="1" x="539"/>
        <item h="1" x="455"/>
        <item h="1" x="479"/>
        <item h="1" x="498"/>
        <item h="1" x="517"/>
        <item h="1" x="560"/>
        <item h="1" x="551"/>
        <item h="1" x="515"/>
        <item h="1" x="502"/>
        <item h="1" x="473"/>
        <item h="1" x="505"/>
        <item h="1" x="518"/>
        <item h="1" x="490"/>
        <item h="1" x="487"/>
        <item h="1" x="497"/>
        <item h="1" x="557"/>
        <item h="1" x="508"/>
        <item h="1" x="491"/>
        <item h="1" x="456"/>
        <item h="1" x="457"/>
        <item h="1" x="480"/>
        <item h="1" x="545"/>
        <item h="1" x="548"/>
        <item h="1" x="492"/>
        <item h="1" x="509"/>
        <item h="1" x="503"/>
        <item h="1" x="533"/>
        <item h="1" x="458"/>
        <item h="1" x="474"/>
        <item h="1" x="467"/>
        <item h="1" x="529"/>
        <item h="1" x="553"/>
        <item h="1" x="526"/>
        <item h="1" x="524"/>
        <item h="1" x="527"/>
        <item h="1" x="481"/>
        <item h="1" x="459"/>
        <item h="1" x="562"/>
        <item h="1" x="516"/>
        <item h="1" x="561"/>
        <item h="1" x="469"/>
        <item h="1" x="564"/>
        <item h="1" x="460"/>
        <item h="1" x="538"/>
        <item h="1" x="552"/>
        <item h="1" x="568"/>
        <item h="1" x="493"/>
        <item h="1" x="510"/>
        <item h="1" x="531"/>
        <item h="1" x="520"/>
        <item h="1" x="461"/>
        <item h="1" x="544"/>
        <item h="1" x="494"/>
        <item h="1" x="507"/>
        <item h="1" x="522"/>
        <item h="1" x="519"/>
        <item h="1" x="546"/>
        <item h="1" x="514"/>
        <item h="1" x="465"/>
        <item h="1" x="532"/>
        <item h="1" x="547"/>
        <item h="1" x="513"/>
        <item h="1" x="542"/>
        <item h="1" x="558"/>
        <item h="1" x="569"/>
        <item h="1" x="462"/>
        <item h="1" x="573"/>
        <item h="1" x="525"/>
        <item h="1" x="528"/>
        <item h="1" x="566"/>
        <item h="1" x="570"/>
        <item h="1" x="499"/>
        <item h="1" x="571"/>
        <item h="1" x="572"/>
        <item h="1" x="511"/>
        <item h="1" x="468"/>
        <item h="1" x="486"/>
        <item h="1" x="586"/>
        <item h="1" x="606"/>
        <item h="1" x="580"/>
        <item h="1" x="596"/>
        <item h="1" x="605"/>
        <item h="1" x="600"/>
        <item h="1" x="588"/>
        <item h="1" x="577"/>
        <item h="1" x="583"/>
        <item h="1" x="578"/>
        <item h="1" x="609"/>
        <item h="1" x="603"/>
        <item h="1" x="591"/>
        <item h="1" x="590"/>
        <item h="1" x="589"/>
        <item h="1" x="576"/>
        <item h="1" x="610"/>
        <item h="1" x="594"/>
        <item h="1" x="587"/>
        <item h="1" x="582"/>
        <item h="1" x="601"/>
        <item h="1" x="608"/>
        <item h="1" x="581"/>
        <item h="1" x="604"/>
        <item h="1" x="574"/>
        <item h="1" x="584"/>
        <item h="1" x="612"/>
        <item h="1" x="607"/>
        <item h="1" x="579"/>
        <item h="1" x="575"/>
        <item h="1" x="597"/>
        <item h="1" x="593"/>
        <item h="1" x="595"/>
        <item h="1" x="592"/>
        <item h="1" x="611"/>
        <item h="1" x="613"/>
        <item h="1" x="598"/>
        <item h="1" x="585"/>
        <item h="1" x="599"/>
        <item h="1" x="602"/>
        <item h="1" x="618"/>
        <item h="1" x="627"/>
        <item h="1" x="622"/>
        <item h="1" x="625"/>
        <item h="1" x="626"/>
        <item h="1" x="621"/>
        <item h="1" x="624"/>
        <item h="1" x="614"/>
        <item h="1" x="620"/>
        <item h="1" x="617"/>
        <item h="1" x="619"/>
        <item h="1" x="616"/>
        <item h="1" x="615"/>
        <item h="1" x="623"/>
        <item h="1" x="628"/>
      </items>
    </pivotField>
    <pivotField axis="axisPage" multipleItemSelectionAllowed="1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5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multipleItemSelectionAllowed="1" showAll="0">
      <items count="268">
        <item x="2"/>
        <item x="47"/>
        <item x="32"/>
        <item x="94"/>
        <item x="93"/>
        <item x="33"/>
        <item x="70"/>
        <item x="89"/>
        <item x="90"/>
        <item x="110"/>
        <item x="44"/>
        <item x="34"/>
        <item x="73"/>
        <item x="95"/>
        <item x="101"/>
        <item x="85"/>
        <item x="78"/>
        <item x="86"/>
        <item x="41"/>
        <item x="77"/>
        <item x="39"/>
        <item x="21"/>
        <item x="20"/>
        <item x="68"/>
        <item m="1" x="262"/>
        <item x="0"/>
        <item x="40"/>
        <item x="31"/>
        <item x="36"/>
        <item x="22"/>
        <item x="7"/>
        <item x="60"/>
        <item x="23"/>
        <item x="59"/>
        <item m="1" x="258"/>
        <item x="58"/>
        <item x="17"/>
        <item x="71"/>
        <item x="63"/>
        <item x="76"/>
        <item x="49"/>
        <item x="1"/>
        <item x="9"/>
        <item x="111"/>
        <item x="102"/>
        <item x="57"/>
        <item x="88"/>
        <item m="1" x="257"/>
        <item x="82"/>
        <item x="29"/>
        <item x="74"/>
        <item x="18"/>
        <item x="98"/>
        <item x="24"/>
        <item x="72"/>
        <item x="56"/>
        <item x="114"/>
        <item x="120"/>
        <item x="104"/>
        <item x="4"/>
        <item x="13"/>
        <item m="1" x="259"/>
        <item m="1" x="261"/>
        <item x="6"/>
        <item x="100"/>
        <item m="1" x="260"/>
        <item x="25"/>
        <item x="50"/>
        <item x="84"/>
        <item x="16"/>
        <item x="69"/>
        <item x="99"/>
        <item x="14"/>
        <item x="5"/>
        <item x="116"/>
        <item x="12"/>
        <item x="92"/>
        <item x="83"/>
        <item x="112"/>
        <item x="79"/>
        <item x="66"/>
        <item x="91"/>
        <item x="117"/>
        <item x="80"/>
        <item x="108"/>
        <item x="8"/>
        <item x="11"/>
        <item x="81"/>
        <item x="67"/>
        <item x="26"/>
        <item x="19"/>
        <item x="51"/>
        <item x="30"/>
        <item x="3"/>
        <item x="105"/>
        <item x="65"/>
        <item x="97"/>
        <item x="45"/>
        <item x="48"/>
        <item x="52"/>
        <item x="103"/>
        <item x="46"/>
        <item x="55"/>
        <item x="75"/>
        <item x="62"/>
        <item x="27"/>
        <item x="38"/>
        <item x="53"/>
        <item x="107"/>
        <item x="54"/>
        <item x="43"/>
        <item x="96"/>
        <item x="113"/>
        <item x="61"/>
        <item x="37"/>
        <item x="15"/>
        <item m="1" x="265"/>
        <item m="1" x="264"/>
        <item x="87"/>
        <item x="109"/>
        <item x="115"/>
        <item x="35"/>
        <item x="64"/>
        <item x="42"/>
        <item x="28"/>
        <item x="106"/>
        <item x="10"/>
        <item x="256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0"/>
        <item x="162"/>
        <item x="168"/>
        <item m="1" x="266"/>
        <item x="169"/>
        <item x="172"/>
        <item x="178"/>
        <item x="182"/>
        <item x="183"/>
        <item x="184"/>
        <item m="1" x="263"/>
        <item x="153"/>
        <item x="154"/>
        <item x="155"/>
        <item x="156"/>
        <item x="157"/>
        <item x="158"/>
        <item x="159"/>
        <item x="161"/>
        <item x="163"/>
        <item x="164"/>
        <item x="165"/>
        <item x="166"/>
        <item x="167"/>
        <item x="170"/>
        <item x="171"/>
        <item x="173"/>
        <item x="174"/>
        <item x="175"/>
        <item x="176"/>
        <item x="177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axis="axisRow" showAll="0">
      <items count="24">
        <item x="11"/>
        <item x="0"/>
        <item x="4"/>
        <item x="5"/>
        <item x="16"/>
        <item x="6"/>
        <item x="17"/>
        <item x="19"/>
        <item x="14"/>
        <item x="21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t="default"/>
      </items>
    </pivotField>
    <pivotField showAll="0"/>
    <pivotField showAll="0"/>
    <pivotField showAll="0"/>
  </pivotFields>
  <rowFields count="3">
    <field x="21"/>
    <field x="18"/>
    <field x="10"/>
  </rowFields>
  <rowItems count="129">
    <i>
      <x v="2"/>
    </i>
    <i r="1">
      <x v="8"/>
    </i>
    <i r="2">
      <x v="4"/>
    </i>
    <i r="1">
      <x v="73"/>
    </i>
    <i r="2">
      <x v="2"/>
    </i>
    <i r="2">
      <x v="15"/>
    </i>
    <i r="2">
      <x v="43"/>
    </i>
    <i r="2">
      <x v="46"/>
    </i>
    <i r="2">
      <x v="48"/>
    </i>
    <i r="2">
      <x v="136"/>
    </i>
    <i r="1">
      <x v="197"/>
    </i>
    <i r="2">
      <x v="87"/>
    </i>
    <i r="1">
      <x v="198"/>
    </i>
    <i r="2">
      <x v="149"/>
    </i>
    <i>
      <x v="3"/>
    </i>
    <i r="1">
      <x v="195"/>
    </i>
    <i r="2">
      <x v="118"/>
    </i>
    <i>
      <x v="4"/>
    </i>
    <i r="1">
      <x v="8"/>
    </i>
    <i r="2">
      <x v="66"/>
    </i>
    <i r="1">
      <x v="13"/>
    </i>
    <i r="2">
      <x v="6"/>
    </i>
    <i r="1">
      <x v="73"/>
    </i>
    <i r="2">
      <x v="144"/>
    </i>
    <i r="2">
      <x v="151"/>
    </i>
    <i r="1">
      <x v="186"/>
    </i>
    <i r="2">
      <x v="147"/>
    </i>
    <i>
      <x v="6"/>
    </i>
    <i r="1">
      <x v="75"/>
    </i>
    <i r="2">
      <x v="16"/>
    </i>
    <i r="1">
      <x v="122"/>
    </i>
    <i r="2">
      <x v="23"/>
    </i>
    <i>
      <x v="7"/>
    </i>
    <i r="1">
      <x v="39"/>
    </i>
    <i r="2">
      <x v="72"/>
    </i>
    <i r="1">
      <x v="154"/>
    </i>
    <i r="2">
      <x v="96"/>
    </i>
    <i r="1">
      <x v="186"/>
    </i>
    <i r="2">
      <x v="135"/>
    </i>
    <i>
      <x v="8"/>
    </i>
    <i r="1">
      <x v="73"/>
    </i>
    <i r="2">
      <x v="57"/>
    </i>
    <i r="2">
      <x v="137"/>
    </i>
    <i>
      <x v="9"/>
    </i>
    <i r="1">
      <x v="163"/>
    </i>
    <i r="2">
      <x v="139"/>
    </i>
    <i>
      <x v="10"/>
    </i>
    <i r="1">
      <x v="73"/>
    </i>
    <i r="2">
      <x v="100"/>
    </i>
    <i>
      <x v="11"/>
    </i>
    <i r="1">
      <x v="73"/>
    </i>
    <i r="2">
      <x v="146"/>
    </i>
    <i>
      <x v="12"/>
    </i>
    <i r="1">
      <x v="73"/>
    </i>
    <i r="2">
      <x v="9"/>
    </i>
    <i r="2">
      <x v="10"/>
    </i>
    <i r="2">
      <x v="11"/>
    </i>
    <i r="1">
      <x v="163"/>
    </i>
    <i r="2">
      <x v="40"/>
    </i>
    <i r="1">
      <x v="167"/>
    </i>
    <i r="2">
      <x v="13"/>
    </i>
    <i>
      <x v="13"/>
    </i>
    <i r="1">
      <x v="73"/>
    </i>
    <i r="2">
      <x v="37"/>
    </i>
    <i r="2">
      <x v="53"/>
    </i>
    <i r="2">
      <x v="65"/>
    </i>
    <i r="2">
      <x v="84"/>
    </i>
    <i r="2">
      <x v="123"/>
    </i>
    <i r="1">
      <x v="81"/>
    </i>
    <i r="2">
      <x v="18"/>
    </i>
    <i r="2">
      <x v="141"/>
    </i>
    <i>
      <x v="14"/>
    </i>
    <i r="1">
      <x v="25"/>
    </i>
    <i r="2">
      <x v="8"/>
    </i>
    <i r="2">
      <x v="31"/>
    </i>
    <i r="1">
      <x v="59"/>
    </i>
    <i r="2">
      <x v="32"/>
    </i>
    <i r="2">
      <x v="130"/>
    </i>
    <i>
      <x v="15"/>
    </i>
    <i r="1">
      <x v="66"/>
    </i>
    <i r="2">
      <x v="69"/>
    </i>
    <i r="1">
      <x v="73"/>
    </i>
    <i r="2">
      <x v="17"/>
    </i>
    <i r="2">
      <x v="47"/>
    </i>
    <i r="2">
      <x v="62"/>
    </i>
    <i r="2">
      <x v="63"/>
    </i>
    <i r="2">
      <x v="133"/>
    </i>
    <i r="1">
      <x v="168"/>
    </i>
    <i r="2">
      <x v="20"/>
    </i>
    <i>
      <x v="16"/>
    </i>
    <i r="1">
      <x v="73"/>
    </i>
    <i r="2">
      <x v="68"/>
    </i>
    <i r="1">
      <x v="189"/>
    </i>
    <i r="2">
      <x v="86"/>
    </i>
    <i>
      <x v="17"/>
    </i>
    <i r="1">
      <x v="73"/>
    </i>
    <i r="2">
      <x v="34"/>
    </i>
    <i r="2">
      <x v="41"/>
    </i>
    <i r="2">
      <x v="125"/>
    </i>
    <i>
      <x v="18"/>
    </i>
    <i r="1">
      <x v="179"/>
    </i>
    <i r="2">
      <x v="124"/>
    </i>
    <i r="1">
      <x v="180"/>
    </i>
    <i r="2">
      <x v="115"/>
    </i>
    <i r="1">
      <x v="184"/>
    </i>
    <i r="2">
      <x v="107"/>
    </i>
    <i>
      <x v="19"/>
    </i>
    <i r="1">
      <x v="29"/>
    </i>
    <i r="2">
      <x v="28"/>
    </i>
    <i r="2">
      <x v="36"/>
    </i>
    <i r="1">
      <x v="73"/>
    </i>
    <i r="2">
      <x v="24"/>
    </i>
    <i r="1">
      <x v="196"/>
    </i>
    <i r="2">
      <x v="93"/>
    </i>
    <i>
      <x v="21"/>
    </i>
    <i r="1">
      <x v="73"/>
    </i>
    <i r="2">
      <x v="74"/>
    </i>
    <i r="2">
      <x v="76"/>
    </i>
    <i r="2">
      <x v="77"/>
    </i>
    <i r="2">
      <x v="79"/>
    </i>
    <i r="2">
      <x v="80"/>
    </i>
    <i r="2">
      <x v="81"/>
    </i>
    <i r="2">
      <x v="82"/>
    </i>
    <i r="2">
      <x v="83"/>
    </i>
    <i r="2">
      <x v="128"/>
    </i>
    <i r="2">
      <x v="132"/>
    </i>
    <i r="1">
      <x v="98"/>
    </i>
    <i r="2">
      <x v="33"/>
    </i>
    <i t="grand">
      <x/>
    </i>
  </rowItems>
  <colItems count="1">
    <i/>
  </colItems>
  <pageFields count="3">
    <pageField fld="19" hier="-1"/>
    <pageField fld="11" hier="-1"/>
    <pageField fld="8" hier="-1"/>
  </pageFields>
  <dataFields count="1">
    <dataField name="Cuenta de POSICIÓN FINAL DEL VEHÍCULO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echa" xr10:uid="{00000000-0013-0000-FFFF-FFFF01000000}" sourceName="Fecha">
  <pivotTables>
    <pivotTable tabId="11" name="kilometros"/>
    <pivotTable tabId="11" name="movralen"/>
  </pivotTables>
  <data>
    <tabular pivotCacheId="1">
      <items count="26"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24" s="1"/>
        <i x="0" nd="1"/>
        <i x="1" nd="1"/>
        <i x="2" nd="1"/>
        <i x="3" nd="1"/>
        <i x="4" nd="1"/>
        <i x="25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mana" xr10:uid="{00000000-0013-0000-FFFF-FFFF02000000}" sourceName="Semana">
  <pivotTables>
    <pivotTable tabId="11" name="kildias"/>
    <pivotTable tabId="11" name="movimiento"/>
    <pivotTable tabId="11" name="ralentídía"/>
  </pivotTables>
  <data>
    <tabular pivotCacheId="1">
      <items count="5">
        <i x="1"/>
        <i x="2"/>
        <i x="3" s="1"/>
        <i x="0" nd="1"/>
        <i x="4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ía" xr10:uid="{00000000-0013-0000-FFFF-FFFF03000000}" sourceName="Día">
  <pivotTables>
    <pivotTable tabId="11" name="kildias"/>
    <pivotTable tabId="11" name="movimiento"/>
    <pivotTable tabId="11" name="ralentídía"/>
  </pivotTables>
  <data>
    <tabular pivotCacheId="1">
      <items count="8">
        <i x="4" s="1"/>
        <i x="5" s="1"/>
        <i x="6" s="1"/>
        <i x="0" s="1"/>
        <i x="1" s="1"/>
        <i x="2" s="1"/>
        <i x="3" s="1"/>
        <i x="7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Grupo" xr10:uid="{00000000-0013-0000-FFFF-FFFF04000000}" sourceName="Grupo">
  <pivotTables>
    <pivotTable tabId="11" name="kildias"/>
    <pivotTable tabId="11" name="movimiento"/>
    <pivotTable tabId="11" name="ralentídía"/>
    <pivotTable tabId="11" name="kilmes"/>
    <pivotTable tabId="11" name="movralenmes"/>
  </pivotTables>
  <data>
    <tabular pivotCacheId="1">
      <items count="3">
        <i x="1" s="1"/>
        <i x="0" s="1" nd="1"/>
        <i x="2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rea" xr10:uid="{00000000-0013-0000-FFFF-FFFF05000000}" sourceName="Area ">
  <pivotTables>
    <pivotTable tabId="11" name="kildias"/>
    <pivotTable tabId="11" name="movimiento"/>
    <pivotTable tabId="11" name="ralentídía"/>
    <pivotTable tabId="11" name="kilmes"/>
    <pivotTable tabId="11" name="movralenmes"/>
    <pivotTable tabId="11" name="kilometros"/>
    <pivotTable tabId="11" name="movralen"/>
  </pivotTables>
  <data>
    <tabular pivotCacheId="1">
      <items count="6">
        <i x="4"/>
        <i x="2"/>
        <i x="1" s="1"/>
        <i x="0"/>
        <i x="3"/>
        <i x="5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00000000-0013-0000-FFFF-FFFF06000000}" sourceName="MES">
  <pivotTables>
    <pivotTable tabId="11" name="kilmes"/>
    <pivotTable tabId="11" name="movralenmes"/>
  </pivotTables>
  <data>
    <tabular pivotCacheId="1">
      <items count="3">
        <i x="0"/>
        <i x="1" s="1"/>
        <i x="2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echa1" xr10:uid="{00000000-0013-0000-FFFF-FFFF07000000}" sourceName="Fecha">
  <pivotTables>
    <pivotTable tabId="13" name="ubicación"/>
  </pivotTables>
  <data>
    <tabular pivotCacheId="1">
      <items count="26">
        <i x="19" s="1"/>
        <i x="0" s="1" nd="1"/>
        <i x="1" s="1" nd="1"/>
        <i x="2" s="1" nd="1"/>
        <i x="3" s="1" nd="1"/>
        <i x="4" s="1" nd="1"/>
        <i x="5" s="1" nd="1"/>
        <i x="6" s="1" nd="1"/>
        <i x="7" s="1" nd="1"/>
        <i x="8" s="1" nd="1"/>
        <i x="9" s="1" nd="1"/>
        <i x="10" s="1" nd="1"/>
        <i x="11" s="1" nd="1"/>
        <i x="12" s="1" nd="1"/>
        <i x="13" s="1" nd="1"/>
        <i x="14" s="1" nd="1"/>
        <i x="15" s="1" nd="1"/>
        <i x="16" s="1" nd="1"/>
        <i x="17" s="1" nd="1"/>
        <i x="18" s="1" nd="1"/>
        <i x="20" s="1" nd="1"/>
        <i x="21" s="1" nd="1"/>
        <i x="22" s="1" nd="1"/>
        <i x="23" s="1" nd="1"/>
        <i x="24" s="1" nd="1"/>
        <i x="25" s="1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OSICIÓN_FINAL_DEL_VEHÍCULO" xr10:uid="{00000000-0013-0000-FFFF-FFFF08000000}" sourceName="POSICIÓN FINAL DEL VEHÍCULO">
  <pivotTables>
    <pivotTable tabId="13" name="ubicación"/>
  </pivotTables>
  <data>
    <tabular pivotCacheId="1">
      <items count="267">
        <i x="90" s="1"/>
        <i x="95" s="1"/>
        <i x="185" s="1"/>
        <i x="0" s="1"/>
        <i x="178" s="1"/>
        <i x="22" s="1"/>
        <i x="76" s="1"/>
        <i x="161" s="1"/>
        <i x="170" s="1"/>
        <i x="187" s="1"/>
        <i x="4" s="1"/>
        <i x="159" s="1"/>
        <i x="25" s="1"/>
        <i x="166" s="1"/>
        <i x="5" s="1"/>
        <i x="12" s="1"/>
        <i x="162" s="1"/>
        <i x="91" s="1"/>
        <i x="181" s="1"/>
        <i x="172" s="1"/>
        <i x="186" s="1"/>
        <i x="48" s="1"/>
        <i x="145" s="1"/>
        <i x="64" s="1"/>
        <i x="174" s="1"/>
        <i x="2" s="1" nd="1"/>
        <i x="147" s="1" nd="1"/>
        <i x="189" s="1" nd="1"/>
        <i x="223" s="1" nd="1"/>
        <i x="47" s="1" nd="1"/>
        <i x="32" s="1" nd="1"/>
        <i x="94" s="1" nd="1"/>
        <i x="93" s="1" nd="1"/>
        <i x="33" s="1" nd="1"/>
        <i x="202" s="1" nd="1"/>
        <i x="70" s="1" nd="1"/>
        <i x="89" s="1" nd="1"/>
        <i x="206" s="1" nd="1"/>
        <i x="148" s="1" nd="1"/>
        <i x="125" s="1" nd="1"/>
        <i x="110" s="1" nd="1"/>
        <i x="44" s="1" nd="1"/>
        <i x="123" s="1" nd="1"/>
        <i x="222" s="1" nd="1"/>
        <i x="34" s="1" nd="1"/>
        <i x="139" s="1" nd="1"/>
        <i x="73" s="1" nd="1"/>
        <i x="101" s="1" nd="1"/>
        <i x="266" s="1" nd="1"/>
        <i x="205" s="1" nd="1"/>
        <i x="85" s="1" nd="1"/>
        <i x="78" s="1" nd="1"/>
        <i x="86" s="1" nd="1"/>
        <i x="128" s="1" nd="1"/>
        <i x="249" s="1" nd="1"/>
        <i x="127" s="1" nd="1"/>
        <i x="41" s="1" nd="1"/>
        <i x="77" s="1" nd="1"/>
        <i x="39" s="1" nd="1"/>
        <i x="21" s="1" nd="1"/>
        <i x="136" s="1" nd="1"/>
        <i x="20" s="1" nd="1"/>
        <i x="209" s="1" nd="1"/>
        <i x="68" s="1" nd="1"/>
        <i x="262" s="1" nd="1"/>
        <i x="141" s="1" nd="1"/>
        <i x="167" s="1" nd="1"/>
        <i x="133" s="1" nd="1"/>
        <i x="121" s="1" nd="1"/>
        <i x="168" s="1" nd="1"/>
        <i x="176" s="1" nd="1"/>
        <i x="235" s="1" nd="1"/>
        <i x="40" s="1" nd="1"/>
        <i x="118" s="1" nd="1"/>
        <i x="31" s="1" nd="1"/>
        <i x="36" s="1" nd="1"/>
        <i x="7" s="1" nd="1"/>
        <i x="60" s="1" nd="1"/>
        <i x="201" s="1" nd="1"/>
        <i x="23" s="1" nd="1"/>
        <i x="59" s="1" nd="1"/>
        <i x="240" s="1" nd="1"/>
        <i x="258" s="1" nd="1"/>
        <i x="58" s="1" nd="1"/>
        <i x="17" s="1" nd="1"/>
        <i x="71" s="1" nd="1"/>
        <i x="246" s="1" nd="1"/>
        <i x="63" s="1" nd="1"/>
        <i x="154" s="1" nd="1"/>
        <i x="244" s="1" nd="1"/>
        <i x="226" s="1" nd="1"/>
        <i x="239" s="1" nd="1"/>
        <i x="165" s="1" nd="1"/>
        <i x="49" s="1" nd="1"/>
        <i x="212" s="1" nd="1"/>
        <i x="173" s="1" nd="1"/>
        <i x="208" s="1" nd="1"/>
        <i x="1" s="1" nd="1"/>
        <i x="9" s="1" nd="1"/>
        <i x="221" s="1" nd="1"/>
        <i x="238" s="1" nd="1"/>
        <i x="245" s="1" nd="1"/>
        <i x="111" s="1" nd="1"/>
        <i x="102" s="1" nd="1"/>
        <i x="153" s="1" nd="1"/>
        <i x="214" s="1" nd="1"/>
        <i x="57" s="1" nd="1"/>
        <i x="88" s="1" nd="1"/>
        <i x="257" s="1" nd="1"/>
        <i x="82" s="1" nd="1"/>
        <i x="29" s="1" nd="1"/>
        <i x="74" s="1" nd="1"/>
        <i x="152" s="1" nd="1"/>
        <i x="219" s="1" nd="1"/>
        <i x="18" s="1" nd="1"/>
        <i x="98" s="1" nd="1"/>
        <i x="24" s="1" nd="1"/>
        <i x="72" s="1" nd="1"/>
        <i x="56" s="1" nd="1"/>
        <i x="114" s="1" nd="1"/>
        <i x="237" s="1" nd="1"/>
        <i x="120" s="1" nd="1"/>
        <i x="250" s="1" nd="1"/>
        <i x="227" s="1" nd="1"/>
        <i x="192" s="1" nd="1"/>
        <i x="104" s="1" nd="1"/>
        <i x="163" s="1" nd="1"/>
        <i x="124" s="1" nd="1"/>
        <i x="140" s="1" nd="1"/>
        <i x="156" s="1" nd="1"/>
        <i x="122" s="1" nd="1"/>
        <i x="164" s="1" nd="1"/>
        <i x="231" s="1" nd="1"/>
        <i x="138" s="1" nd="1"/>
        <i x="13" s="1" nd="1"/>
        <i x="259" s="1" nd="1"/>
        <i x="261" s="1" nd="1"/>
        <i x="179" s="1" nd="1"/>
        <i x="216" s="1" nd="1"/>
        <i x="232" s="1" nd="1"/>
        <i x="132" s="1" nd="1"/>
        <i x="196" s="1" nd="1"/>
        <i x="135" s="1" nd="1"/>
        <i x="6" s="1" nd="1"/>
        <i x="134" s="1" nd="1"/>
        <i x="158" s="1" nd="1"/>
        <i x="100" s="1" nd="1"/>
        <i x="182" s="1" nd="1"/>
        <i x="210" s="1" nd="1"/>
        <i x="213" s="1" nd="1"/>
        <i x="207" s="1" nd="1"/>
        <i x="260" s="1" nd="1"/>
        <i x="50" s="1" nd="1"/>
        <i x="84" s="1" nd="1"/>
        <i x="16" s="1" nd="1"/>
        <i x="69" s="1" nd="1"/>
        <i x="126" s="1" nd="1"/>
        <i x="99" s="1" nd="1"/>
        <i x="143" s="1" nd="1"/>
        <i x="14" s="1" nd="1"/>
        <i x="116" s="1" nd="1"/>
        <i x="198" s="1" nd="1"/>
        <i x="229" s="1" nd="1"/>
        <i x="175" s="1" nd="1"/>
        <i x="92" s="1" nd="1"/>
        <i x="142" s="1" nd="1"/>
        <i x="230" s="1" nd="1"/>
        <i x="83" s="1" nd="1"/>
        <i x="112" s="1" nd="1"/>
        <i x="180" s="1" nd="1"/>
        <i x="193" s="1" nd="1"/>
        <i x="203" s="1" nd="1"/>
        <i x="79" s="1" nd="1"/>
        <i x="66" s="1" nd="1"/>
        <i x="234" s="1" nd="1"/>
        <i x="146" s="1" nd="1"/>
        <i x="247" s="1" nd="1"/>
        <i x="117" s="1" nd="1"/>
        <i x="80" s="1" nd="1"/>
        <i x="224" s="1" nd="1"/>
        <i x="171" s="1" nd="1"/>
        <i x="108" s="1" nd="1"/>
        <i x="149" s="1" nd="1"/>
        <i x="8" s="1" nd="1"/>
        <i x="11" s="1" nd="1"/>
        <i x="204" s="1" nd="1"/>
        <i x="81" s="1" nd="1"/>
        <i x="243" s="1" nd="1"/>
        <i x="67" s="1" nd="1"/>
        <i x="225" s="1" nd="1"/>
        <i x="119" s="1" nd="1"/>
        <i x="236" s="1" nd="1"/>
        <i x="26" s="1" nd="1"/>
        <i x="195" s="1" nd="1"/>
        <i x="151" s="1" nd="1"/>
        <i x="194" s="1" nd="1"/>
        <i x="19" s="1" nd="1"/>
        <i x="51" s="1" nd="1"/>
        <i x="30" s="1" nd="1"/>
        <i x="3" s="1" nd="1"/>
        <i x="105" s="1" nd="1"/>
        <i x="65" s="1" nd="1"/>
        <i x="97" s="1" nd="1"/>
        <i x="45" s="1" nd="1"/>
        <i x="197" s="1" nd="1"/>
        <i x="130" s="1" nd="1"/>
        <i x="52" s="1" nd="1"/>
        <i x="103" s="1" nd="1"/>
        <i x="241" s="1" nd="1"/>
        <i x="137" s="1" nd="1"/>
        <i x="46" s="1" nd="1"/>
        <i x="253" s="1" nd="1"/>
        <i x="252" s="1" nd="1"/>
        <i x="169" s="1" nd="1"/>
        <i x="55" s="1" nd="1"/>
        <i x="242" s="1" nd="1"/>
        <i x="200" s="1" nd="1"/>
        <i x="217" s="1" nd="1"/>
        <i x="75" s="1" nd="1"/>
        <i x="62" s="1" nd="1"/>
        <i x="228" s="1" nd="1"/>
        <i x="27" s="1" nd="1"/>
        <i x="184" s="1" nd="1"/>
        <i x="188" s="1" nd="1"/>
        <i x="155" s="1" nd="1"/>
        <i x="220" s="1" nd="1"/>
        <i x="38" s="1" nd="1"/>
        <i x="233" s="1" nd="1"/>
        <i x="53" s="1" nd="1"/>
        <i x="183" s="1" nd="1"/>
        <i x="107" s="1" nd="1"/>
        <i x="54" s="1" nd="1"/>
        <i x="43" s="1" nd="1"/>
        <i x="211" s="1" nd="1"/>
        <i x="191" s="1" nd="1"/>
        <i x="190" s="1" nd="1"/>
        <i x="157" s="1" nd="1"/>
        <i x="96" s="1" nd="1"/>
        <i x="113" s="1" nd="1"/>
        <i x="177" s="1" nd="1"/>
        <i x="61" s="1" nd="1"/>
        <i x="37" s="1" nd="1"/>
        <i x="15" s="1" nd="1"/>
        <i x="265" s="1" nd="1"/>
        <i x="248" s="1" nd="1"/>
        <i x="264" s="1" nd="1"/>
        <i x="199" s="1" nd="1"/>
        <i x="160" s="1" nd="1"/>
        <i x="215" s="1" nd="1"/>
        <i x="87" s="1" nd="1"/>
        <i x="109" s="1" nd="1"/>
        <i x="115" s="1" nd="1"/>
        <i x="35" s="1" nd="1"/>
        <i x="251" s="1" nd="1"/>
        <i x="254" s="1" nd="1"/>
        <i x="218" s="1" nd="1"/>
        <i x="263" s="1" nd="1"/>
        <i x="129" s="1" nd="1"/>
        <i x="42" s="1" nd="1"/>
        <i x="150" s="1" nd="1"/>
        <i x="28" s="1" nd="1"/>
        <i x="255" s="1" nd="1"/>
        <i x="106" s="1" nd="1"/>
        <i x="144" s="1" nd="1"/>
        <i x="131" s="1" nd="1"/>
        <i x="10" s="1" nd="1"/>
        <i x="256" s="1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laca1" xr10:uid="{00000000-0013-0000-FFFF-FFFF09000000}" sourceName="Placa">
  <pivotTables>
    <pivotTable tabId="13" name="ubicación"/>
    <pivotTable tabId="11" name="ralentídía"/>
    <pivotTable tabId="11" name="movralenmes"/>
    <pivotTable tabId="11" name="movralen"/>
    <pivotTable tabId="11" name="movimiento"/>
    <pivotTable tabId="11" name="kilmes"/>
    <pivotTable tabId="11" name="kildias"/>
    <pivotTable tabId="11" name="kilometros"/>
  </pivotTables>
  <data>
    <tabular pivotCacheId="1">
      <items count="23">
        <i x="4" s="1"/>
        <i x="5" s="1"/>
        <i x="16" s="1"/>
        <i x="6" s="1"/>
        <i x="17" s="1"/>
        <i x="19" s="1"/>
        <i x="14" s="1"/>
        <i x="21" s="1"/>
        <i x="9" s="1"/>
        <i x="10" s="1"/>
        <i x="12" s="1"/>
        <i x="13" s="1"/>
        <i x="2" s="1"/>
        <i x="7" s="1"/>
        <i x="18" s="1"/>
        <i x="8" s="1"/>
        <i x="1" s="1"/>
        <i x="15" s="1"/>
        <i x="20" s="1"/>
        <i x="11" s="1" nd="1"/>
        <i x="0" s="1" nd="1"/>
        <i x="3" s="1" nd="1"/>
        <i x="2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echa" xr10:uid="{00000000-0014-0000-FFFF-FFFF01000000}" cache="SegmentaciónDeDatos_Fecha" caption="Fecha" startItem="16" columnCount="2" rowHeight="241300"/>
  <slicer name="Semana" xr10:uid="{00000000-0014-0000-FFFF-FFFF02000000}" cache="SegmentaciónDeDatos_Semana" caption="Semana" startItem="2" rowHeight="241300"/>
  <slicer name="Día" xr10:uid="{00000000-0014-0000-FFFF-FFFF03000000}" cache="SegmentaciónDeDatos_Día" caption="Día" columnCount="3" rowHeight="241300"/>
  <slicer name="Grupo" xr10:uid="{00000000-0014-0000-FFFF-FFFF04000000}" cache="SegmentaciónDeDatos_Grupo" caption="Grupo" rowHeight="241300"/>
  <slicer name="Area " xr10:uid="{00000000-0014-0000-FFFF-FFFF05000000}" cache="SegmentaciónDeDatos_Area" caption="Area " startItem="2" columnCount="2" rowHeight="241300"/>
  <slicer name="MES" xr10:uid="{00000000-0014-0000-FFFF-FFFF06000000}" cache="SegmentaciónDeDatos_MES" caption="MES" rowHeight="241300"/>
  <slicer name="Placa" xr10:uid="{00000000-0014-0000-FFFF-FFFF07000000}" cache="SegmentaciónDeDatos_Placa1" caption="Placa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echa 1" xr10:uid="{00000000-0014-0000-FFFF-FFFF08000000}" cache="SegmentaciónDeDatos_Fecha1" caption="Fecha" rowHeight="241300"/>
  <slicer name="POSICIÓN FINAL DEL VEHÍCULO" xr10:uid="{00000000-0014-0000-FFFF-FFFF09000000}" cache="SegmentaciónDeDatos_POSICIÓN_FINAL_DEL_VEHÍCULO" caption="POSICIÓN FINAL DEL VEHÍCULO" rowHeight="241300"/>
  <slicer name="Placa 1" xr10:uid="{00000000-0014-0000-FFFF-FFFF0A000000}" cache="SegmentaciónDeDatos_Placa1" caption="Placa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google.com/maps?q=-0.12425,-78.4784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?q=-0.10279,-78.46958" TargetMode="External"/><Relationship Id="rId1" Type="http://schemas.openxmlformats.org/officeDocument/2006/relationships/hyperlink" Target="https://www.google.com/maps?q=-0.12042,-78.47993" TargetMode="External"/><Relationship Id="rId6" Type="http://schemas.openxmlformats.org/officeDocument/2006/relationships/hyperlink" Target="https://www.google.com/maps?q=-0.09649,-78.46620" TargetMode="External"/><Relationship Id="rId5" Type="http://schemas.openxmlformats.org/officeDocument/2006/relationships/hyperlink" Target="https://www.google.com/maps?q=-0.10279,-78.46958" TargetMode="External"/><Relationship Id="rId4" Type="http://schemas.openxmlformats.org/officeDocument/2006/relationships/hyperlink" Target="https://www.google.com/maps?q=-0.12040,-78.4798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23"/>
  <sheetViews>
    <sheetView workbookViewId="0">
      <selection activeCell="I13" sqref="I13"/>
    </sheetView>
  </sheetViews>
  <sheetFormatPr baseColWidth="10" defaultRowHeight="15" x14ac:dyDescent="0.25"/>
  <cols>
    <col min="1" max="1" width="19.140625" bestFit="1" customWidth="1"/>
    <col min="2" max="2" width="12.28515625" customWidth="1"/>
    <col min="4" max="4" width="15.7109375" bestFit="1" customWidth="1"/>
    <col min="5" max="5" width="17" bestFit="1" customWidth="1"/>
    <col min="6" max="6" width="20" bestFit="1" customWidth="1"/>
  </cols>
  <sheetData>
    <row r="1" spans="1:6" x14ac:dyDescent="0.25">
      <c r="A1" s="14" t="s">
        <v>7</v>
      </c>
      <c r="B1" s="14" t="s">
        <v>19</v>
      </c>
      <c r="C1" s="14" t="s">
        <v>58</v>
      </c>
      <c r="D1" s="14" t="s">
        <v>35</v>
      </c>
      <c r="E1" s="14" t="s">
        <v>91</v>
      </c>
      <c r="F1" s="14" t="s">
        <v>92</v>
      </c>
    </row>
    <row r="2" spans="1:6" x14ac:dyDescent="0.25">
      <c r="A2" s="15" t="s">
        <v>0</v>
      </c>
      <c r="B2" s="7" t="s">
        <v>20</v>
      </c>
      <c r="C2" s="7" t="s">
        <v>44</v>
      </c>
      <c r="D2" s="7" t="s">
        <v>43</v>
      </c>
      <c r="E2" s="6" t="s">
        <v>93</v>
      </c>
      <c r="F2" s="6" t="s">
        <v>94</v>
      </c>
    </row>
    <row r="3" spans="1:6" x14ac:dyDescent="0.25">
      <c r="A3" s="15" t="s">
        <v>2</v>
      </c>
      <c r="B3" s="7" t="s">
        <v>20</v>
      </c>
      <c r="C3" s="7" t="s">
        <v>57</v>
      </c>
      <c r="D3" s="7" t="s">
        <v>43</v>
      </c>
      <c r="E3" s="6" t="s">
        <v>93</v>
      </c>
      <c r="F3" s="6" t="s">
        <v>95</v>
      </c>
    </row>
    <row r="4" spans="1:6" x14ac:dyDescent="0.25">
      <c r="A4" s="15" t="s">
        <v>51</v>
      </c>
      <c r="B4" s="7" t="s">
        <v>20</v>
      </c>
      <c r="C4" s="7" t="s">
        <v>52</v>
      </c>
      <c r="D4" s="7" t="s">
        <v>43</v>
      </c>
      <c r="E4" s="6" t="s">
        <v>93</v>
      </c>
      <c r="F4" s="6" t="s">
        <v>96</v>
      </c>
    </row>
    <row r="5" spans="1:6" x14ac:dyDescent="0.25">
      <c r="A5" s="15" t="s">
        <v>4</v>
      </c>
      <c r="B5" s="7" t="s">
        <v>20</v>
      </c>
      <c r="C5" s="7" t="s">
        <v>47</v>
      </c>
      <c r="D5" s="7" t="s">
        <v>48</v>
      </c>
      <c r="E5" s="6" t="s">
        <v>93</v>
      </c>
      <c r="F5" s="3" t="s">
        <v>117</v>
      </c>
    </row>
    <row r="6" spans="1:6" x14ac:dyDescent="0.25">
      <c r="A6" s="15" t="s">
        <v>28</v>
      </c>
      <c r="B6" s="7" t="s">
        <v>30</v>
      </c>
      <c r="C6" s="7" t="s">
        <v>42</v>
      </c>
      <c r="D6" s="7" t="s">
        <v>43</v>
      </c>
      <c r="E6" s="6" t="s">
        <v>97</v>
      </c>
      <c r="F6" s="6" t="s">
        <v>98</v>
      </c>
    </row>
    <row r="7" spans="1:6" x14ac:dyDescent="0.25">
      <c r="A7" s="15" t="s">
        <v>25</v>
      </c>
      <c r="B7" s="7" t="s">
        <v>30</v>
      </c>
      <c r="C7" s="7" t="s">
        <v>45</v>
      </c>
      <c r="D7" s="7" t="s">
        <v>43</v>
      </c>
      <c r="E7" s="6" t="s">
        <v>97</v>
      </c>
      <c r="F7" s="6" t="s">
        <v>99</v>
      </c>
    </row>
    <row r="8" spans="1:6" x14ac:dyDescent="0.25">
      <c r="A8" s="15" t="s">
        <v>29</v>
      </c>
      <c r="B8" s="7" t="s">
        <v>30</v>
      </c>
      <c r="C8" s="7" t="s">
        <v>46</v>
      </c>
      <c r="D8" s="7" t="s">
        <v>43</v>
      </c>
      <c r="E8" s="6" t="s">
        <v>97</v>
      </c>
      <c r="F8" s="6" t="s">
        <v>100</v>
      </c>
    </row>
    <row r="9" spans="1:6" x14ac:dyDescent="0.25">
      <c r="A9" s="15" t="s">
        <v>23</v>
      </c>
      <c r="B9" s="7" t="s">
        <v>30</v>
      </c>
      <c r="C9" s="7" t="s">
        <v>49</v>
      </c>
      <c r="D9" s="7" t="s">
        <v>43</v>
      </c>
      <c r="E9" s="6" t="s">
        <v>97</v>
      </c>
      <c r="F9" s="6" t="s">
        <v>101</v>
      </c>
    </row>
    <row r="10" spans="1:6" x14ac:dyDescent="0.25">
      <c r="A10" s="15" t="s">
        <v>26</v>
      </c>
      <c r="B10" s="7" t="s">
        <v>30</v>
      </c>
      <c r="C10" s="7" t="s">
        <v>50</v>
      </c>
      <c r="D10" s="7" t="s">
        <v>43</v>
      </c>
      <c r="E10" s="6" t="s">
        <v>97</v>
      </c>
      <c r="F10" s="6" t="s">
        <v>102</v>
      </c>
    </row>
    <row r="11" spans="1:6" x14ac:dyDescent="0.25">
      <c r="A11" s="15" t="s">
        <v>36</v>
      </c>
      <c r="B11" s="7" t="s">
        <v>30</v>
      </c>
      <c r="C11" s="7" t="s">
        <v>37</v>
      </c>
      <c r="D11" s="7" t="s">
        <v>38</v>
      </c>
      <c r="E11" s="6" t="s">
        <v>103</v>
      </c>
      <c r="F11" s="6" t="s">
        <v>104</v>
      </c>
    </row>
    <row r="12" spans="1:6" x14ac:dyDescent="0.25">
      <c r="A12" s="15" t="s">
        <v>39</v>
      </c>
      <c r="B12" s="7" t="s">
        <v>30</v>
      </c>
      <c r="C12" s="7" t="s">
        <v>40</v>
      </c>
      <c r="D12" s="7" t="s">
        <v>41</v>
      </c>
      <c r="E12" s="6" t="s">
        <v>103</v>
      </c>
      <c r="F12" s="6" t="s">
        <v>104</v>
      </c>
    </row>
    <row r="13" spans="1:6" x14ac:dyDescent="0.25">
      <c r="A13" s="15" t="s">
        <v>53</v>
      </c>
      <c r="B13" s="7" t="s">
        <v>30</v>
      </c>
      <c r="C13" s="7" t="s">
        <v>54</v>
      </c>
      <c r="D13" s="7" t="s">
        <v>41</v>
      </c>
      <c r="E13" s="6" t="s">
        <v>103</v>
      </c>
      <c r="F13" s="6" t="s">
        <v>104</v>
      </c>
    </row>
    <row r="14" spans="1:6" x14ac:dyDescent="0.25">
      <c r="A14" s="15" t="s">
        <v>55</v>
      </c>
      <c r="B14" s="7" t="s">
        <v>30</v>
      </c>
      <c r="C14" s="7" t="s">
        <v>56</v>
      </c>
      <c r="D14" s="7" t="s">
        <v>38</v>
      </c>
      <c r="E14" s="6" t="s">
        <v>103</v>
      </c>
      <c r="F14" s="6" t="s">
        <v>104</v>
      </c>
    </row>
    <row r="15" spans="1:6" x14ac:dyDescent="0.25">
      <c r="A15" s="15" t="s">
        <v>59</v>
      </c>
      <c r="B15" s="7" t="s">
        <v>30</v>
      </c>
      <c r="C15" s="7" t="s">
        <v>60</v>
      </c>
      <c r="D15" s="7" t="s">
        <v>43</v>
      </c>
      <c r="E15" s="6" t="s">
        <v>97</v>
      </c>
      <c r="F15" s="6" t="s">
        <v>105</v>
      </c>
    </row>
    <row r="16" spans="1:6" x14ac:dyDescent="0.25">
      <c r="A16" s="15" t="s">
        <v>61</v>
      </c>
      <c r="B16" s="7" t="s">
        <v>30</v>
      </c>
      <c r="C16" s="7" t="s">
        <v>62</v>
      </c>
      <c r="D16" s="7" t="s">
        <v>43</v>
      </c>
      <c r="E16" s="6" t="s">
        <v>103</v>
      </c>
      <c r="F16" s="6" t="s">
        <v>106</v>
      </c>
    </row>
    <row r="17" spans="1:6" x14ac:dyDescent="0.25">
      <c r="A17" s="15" t="s">
        <v>70</v>
      </c>
      <c r="B17" s="7" t="s">
        <v>20</v>
      </c>
      <c r="C17" s="7" t="s">
        <v>65</v>
      </c>
      <c r="D17" s="7" t="s">
        <v>67</v>
      </c>
      <c r="E17" s="6" t="s">
        <v>107</v>
      </c>
      <c r="F17" s="6" t="s">
        <v>108</v>
      </c>
    </row>
    <row r="18" spans="1:6" x14ac:dyDescent="0.25">
      <c r="A18" s="15" t="s">
        <v>64</v>
      </c>
      <c r="B18" s="7" t="s">
        <v>30</v>
      </c>
      <c r="C18" s="7" t="s">
        <v>66</v>
      </c>
      <c r="D18" s="7" t="s">
        <v>43</v>
      </c>
      <c r="E18" s="6" t="s">
        <v>107</v>
      </c>
      <c r="F18" s="6" t="s">
        <v>109</v>
      </c>
    </row>
    <row r="19" spans="1:6" x14ac:dyDescent="0.25">
      <c r="A19" s="15" t="s">
        <v>68</v>
      </c>
      <c r="B19" s="7" t="s">
        <v>20</v>
      </c>
      <c r="C19" s="7" t="s">
        <v>69</v>
      </c>
      <c r="D19" s="7" t="s">
        <v>67</v>
      </c>
      <c r="E19" s="6" t="s">
        <v>107</v>
      </c>
      <c r="F19" s="6" t="s">
        <v>110</v>
      </c>
    </row>
    <row r="20" spans="1:6" x14ac:dyDescent="0.25">
      <c r="A20" s="16" t="s">
        <v>73</v>
      </c>
      <c r="B20" s="13" t="s">
        <v>30</v>
      </c>
      <c r="C20" s="13" t="s">
        <v>79</v>
      </c>
      <c r="D20" s="13" t="s">
        <v>43</v>
      </c>
      <c r="E20" s="6" t="s">
        <v>111</v>
      </c>
      <c r="F20" s="6" t="s">
        <v>112</v>
      </c>
    </row>
    <row r="21" spans="1:6" x14ac:dyDescent="0.25">
      <c r="A21" s="15" t="s">
        <v>74</v>
      </c>
      <c r="B21" s="13" t="s">
        <v>30</v>
      </c>
      <c r="C21" s="13" t="s">
        <v>89</v>
      </c>
      <c r="D21" s="13" t="s">
        <v>43</v>
      </c>
      <c r="E21" s="6" t="s">
        <v>97</v>
      </c>
      <c r="F21" s="6" t="s">
        <v>113</v>
      </c>
    </row>
    <row r="22" spans="1:6" x14ac:dyDescent="0.25">
      <c r="A22" s="15" t="s">
        <v>78</v>
      </c>
      <c r="B22" s="13" t="s">
        <v>30</v>
      </c>
      <c r="C22" s="7" t="s">
        <v>90</v>
      </c>
      <c r="D22" s="13" t="s">
        <v>48</v>
      </c>
      <c r="E22" s="6" t="s">
        <v>111</v>
      </c>
      <c r="F22" s="6" t="s">
        <v>114</v>
      </c>
    </row>
    <row r="23" spans="1:6" x14ac:dyDescent="0.25">
      <c r="A23" s="3" t="s">
        <v>122</v>
      </c>
      <c r="B23" s="34" t="s">
        <v>30</v>
      </c>
      <c r="C23" s="34" t="s">
        <v>165</v>
      </c>
      <c r="D23" s="34" t="s">
        <v>43</v>
      </c>
      <c r="E23" s="33" t="s">
        <v>97</v>
      </c>
      <c r="F23" s="33" t="s">
        <v>166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AA1431"/>
  <sheetViews>
    <sheetView workbookViewId="0">
      <pane xSplit="1" ySplit="1" topLeftCell="B1391" activePane="bottomRight" state="frozen"/>
      <selection pane="topRight" activeCell="B1" sqref="B1"/>
      <selection pane="bottomLeft" activeCell="A2" sqref="A2"/>
      <selection pane="bottomRight" activeCell="A1399" sqref="A1399:XFD1431"/>
    </sheetView>
  </sheetViews>
  <sheetFormatPr baseColWidth="10" defaultRowHeight="15" x14ac:dyDescent="0.25"/>
  <cols>
    <col min="1" max="1" width="19.140625" bestFit="1" customWidth="1"/>
    <col min="2" max="2" width="19.42578125" bestFit="1" customWidth="1"/>
    <col min="3" max="3" width="19.140625" bestFit="1" customWidth="1"/>
    <col min="5" max="5" width="21" style="1" customWidth="1"/>
    <col min="6" max="6" width="25.28515625" style="1" customWidth="1"/>
    <col min="7" max="7" width="24.28515625" style="1" customWidth="1"/>
    <col min="8" max="9" width="46.28515625" bestFit="1" customWidth="1"/>
    <col min="10" max="11" width="46.28515625" customWidth="1"/>
    <col min="12" max="13" width="14.7109375" bestFit="1" customWidth="1"/>
    <col min="14" max="17" width="11.42578125" customWidth="1"/>
    <col min="18" max="18" width="18.7109375" customWidth="1"/>
    <col min="19" max="19" width="46.28515625" bestFit="1" customWidth="1"/>
    <col min="20" max="21" width="46.28515625" customWidth="1"/>
    <col min="23" max="23" width="15.85546875" bestFit="1" customWidth="1"/>
    <col min="25" max="25" width="20" bestFit="1" customWidth="1"/>
    <col min="26" max="26" width="37" bestFit="1" customWidth="1"/>
  </cols>
  <sheetData>
    <row r="1" spans="1:27" ht="15.75" thickBot="1" x14ac:dyDescent="0.3">
      <c r="A1" s="28" t="s">
        <v>7</v>
      </c>
      <c r="B1" s="28" t="s">
        <v>8</v>
      </c>
      <c r="C1" s="28" t="s">
        <v>9</v>
      </c>
      <c r="D1" s="28" t="s">
        <v>10</v>
      </c>
      <c r="E1" s="28" t="s">
        <v>11</v>
      </c>
      <c r="F1" s="28" t="s">
        <v>12</v>
      </c>
      <c r="G1" s="28" t="s">
        <v>13</v>
      </c>
      <c r="H1" s="28" t="s">
        <v>14</v>
      </c>
      <c r="I1" s="28" t="s">
        <v>15</v>
      </c>
      <c r="J1" s="28" t="s">
        <v>275</v>
      </c>
      <c r="K1" s="28" t="s">
        <v>276</v>
      </c>
      <c r="L1" s="29" t="s">
        <v>6</v>
      </c>
      <c r="M1" s="20" t="s">
        <v>16</v>
      </c>
      <c r="N1" s="20" t="s">
        <v>21</v>
      </c>
      <c r="O1" s="20" t="s">
        <v>86</v>
      </c>
      <c r="P1" s="20" t="s">
        <v>22</v>
      </c>
      <c r="Q1" s="21" t="s">
        <v>19</v>
      </c>
      <c r="R1" s="30" t="s">
        <v>34</v>
      </c>
      <c r="S1" s="36" t="s">
        <v>234</v>
      </c>
      <c r="T1" s="18" t="s">
        <v>116</v>
      </c>
      <c r="U1" s="18" t="s">
        <v>232</v>
      </c>
      <c r="V1" s="18" t="s">
        <v>58</v>
      </c>
      <c r="W1" s="18" t="s">
        <v>35</v>
      </c>
      <c r="X1" s="18" t="s">
        <v>115</v>
      </c>
      <c r="Y1" s="18" t="s">
        <v>92</v>
      </c>
      <c r="Z1" s="35" t="s">
        <v>231</v>
      </c>
    </row>
    <row r="2" spans="1:27" x14ac:dyDescent="0.25">
      <c r="A2" s="17" t="s">
        <v>0</v>
      </c>
      <c r="B2" s="24">
        <v>6.8865740740740736E-3</v>
      </c>
      <c r="C2" s="24">
        <v>6.2037037037037043E-3</v>
      </c>
      <c r="D2" s="24">
        <v>6.8287037037037025E-4</v>
      </c>
      <c r="E2" s="25">
        <v>4.3978149999999996</v>
      </c>
      <c r="F2" s="26">
        <v>77</v>
      </c>
      <c r="G2" s="26">
        <v>26.608628</v>
      </c>
      <c r="H2" s="19" t="s">
        <v>237</v>
      </c>
      <c r="I2" s="19" t="s">
        <v>1</v>
      </c>
      <c r="J2" s="19" t="s">
        <v>321</v>
      </c>
      <c r="K2" s="19" t="s">
        <v>321</v>
      </c>
      <c r="L2" s="27">
        <v>43356</v>
      </c>
      <c r="M2" s="17" t="str">
        <f t="shared" ref="M2:M66" si="0">TEXT(L2,"mmmm")</f>
        <v>septiembre</v>
      </c>
      <c r="N2" s="19">
        <f t="shared" ref="N2:N3" si="1">IF(O2="domingo",WEEKNUM(L2)-1,WEEKNUM(L2))</f>
        <v>37</v>
      </c>
      <c r="O2" s="19" t="str">
        <f t="shared" ref="O2:O3" si="2">TEXT(L2,"dddd")</f>
        <v>jueves</v>
      </c>
      <c r="P2" s="19">
        <f t="shared" ref="P2:P3" si="3">YEAR(L2)</f>
        <v>2018</v>
      </c>
      <c r="Q2" s="17" t="str">
        <f>VLOOKUP(A2,INFO!$A:$B,2,0)</f>
        <v>QUITO</v>
      </c>
      <c r="R2" s="19">
        <v>95</v>
      </c>
      <c r="S2" s="19" t="str">
        <f>IF(AND(T2=1,OR(I2=$Z$2,I2=$Z$3)),$Z$4,I2)</f>
        <v>Avenida 10 De Agosto 30-106, Quito</v>
      </c>
      <c r="T2" s="19">
        <f>IF(OR(H2=I2,H2=$Z$2,H2=$Z$3),1,0)</f>
        <v>0</v>
      </c>
      <c r="U2" s="19" t="str">
        <f>IF(AND(C2=$AA$2,D2=$AA$2),"No Mostrar","Mostrar")</f>
        <v>Mostrar</v>
      </c>
      <c r="V2" s="17" t="str">
        <f>VLOOKUP(A2,INFO!$A:$C,3,0)</f>
        <v>EGSF6013</v>
      </c>
      <c r="W2" s="17" t="str">
        <f>VLOOKUP(V2,INFO!$C:$D,2,0)</f>
        <v>Camioneta</v>
      </c>
      <c r="X2" s="17" t="str">
        <f>VLOOKUP(A2,INFO!A:F,5,0)</f>
        <v>SAT UIO</v>
      </c>
      <c r="Y2" s="17" t="str">
        <f>VLOOKUP(A2,INFO!A:F,6,0)</f>
        <v>Darwin Vargas</v>
      </c>
      <c r="Z2" s="7" t="s">
        <v>24</v>
      </c>
      <c r="AA2" s="32">
        <v>0</v>
      </c>
    </row>
    <row r="3" spans="1:27" x14ac:dyDescent="0.25">
      <c r="A3" s="17" t="s">
        <v>0</v>
      </c>
      <c r="B3" s="24">
        <v>2.0497685185185185E-2</v>
      </c>
      <c r="C3" s="24">
        <v>1.7048611111111112E-2</v>
      </c>
      <c r="D3" s="24">
        <v>3.4490740740740745E-3</v>
      </c>
      <c r="E3" s="25">
        <v>10.68408</v>
      </c>
      <c r="F3" s="26">
        <v>59</v>
      </c>
      <c r="G3" s="26">
        <v>21.718063000000001</v>
      </c>
      <c r="H3" s="19" t="s">
        <v>1</v>
      </c>
      <c r="I3" s="19" t="s">
        <v>237</v>
      </c>
      <c r="J3" s="19" t="s">
        <v>321</v>
      </c>
      <c r="K3" s="19" t="s">
        <v>321</v>
      </c>
      <c r="L3" s="27">
        <v>43356</v>
      </c>
      <c r="M3" s="17" t="str">
        <f t="shared" si="0"/>
        <v>septiembre</v>
      </c>
      <c r="N3" s="19">
        <f t="shared" si="1"/>
        <v>37</v>
      </c>
      <c r="O3" s="19" t="str">
        <f t="shared" si="2"/>
        <v>jueves</v>
      </c>
      <c r="P3" s="19">
        <f t="shared" si="3"/>
        <v>2018</v>
      </c>
      <c r="Q3" s="17" t="str">
        <f>VLOOKUP(A3,INFO!$A:$B,2,0)</f>
        <v>QUITO</v>
      </c>
      <c r="R3" s="19">
        <v>95</v>
      </c>
      <c r="S3" s="19" t="str">
        <f t="shared" ref="S3:S66" si="4">IF(AND(T3=1,OR(I3=$Z$2,I3=$Z$3)),$Z$4,I3)</f>
        <v>Avenida Eloy Alfaro 96-202, Quito</v>
      </c>
      <c r="T3" s="19">
        <f t="shared" ref="T3:T66" si="5">IF(OR(H3=I3,H3=$Z$2,H3=$Z$3),1,0)</f>
        <v>0</v>
      </c>
      <c r="U3" s="19" t="str">
        <f t="shared" ref="U3:U66" si="6">IF(AND(C3=$AA$2,D3=$AA$2),"No Mostrar","Mostrar")</f>
        <v>Mostrar</v>
      </c>
      <c r="V3" s="17" t="str">
        <f>VLOOKUP(A3,INFO!$A:$C,3,0)</f>
        <v>EGSF6013</v>
      </c>
      <c r="W3" s="17" t="str">
        <f>VLOOKUP(V3,INFO!$C:$D,2,0)</f>
        <v>Camioneta</v>
      </c>
      <c r="X3" s="17" t="str">
        <f>VLOOKUP(A3,INFO!A:F,5,0)</f>
        <v>SAT UIO</v>
      </c>
      <c r="Y3" s="17" t="str">
        <f>VLOOKUP(A3,INFO!A:F,6,0)</f>
        <v>Darwin Vargas</v>
      </c>
      <c r="Z3" s="7" t="s">
        <v>72</v>
      </c>
      <c r="AA3" s="32"/>
    </row>
    <row r="4" spans="1:27" x14ac:dyDescent="0.25">
      <c r="A4" s="3" t="s">
        <v>2</v>
      </c>
      <c r="B4" s="8">
        <v>0</v>
      </c>
      <c r="C4" s="8">
        <v>0</v>
      </c>
      <c r="D4" s="8">
        <v>0</v>
      </c>
      <c r="E4" s="4">
        <v>0</v>
      </c>
      <c r="F4" s="5">
        <v>0</v>
      </c>
      <c r="G4" s="5">
        <v>0</v>
      </c>
      <c r="H4" s="7" t="s">
        <v>3</v>
      </c>
      <c r="I4" s="7" t="s">
        <v>3</v>
      </c>
      <c r="J4" s="19" t="s">
        <v>321</v>
      </c>
      <c r="K4" s="19" t="s">
        <v>321</v>
      </c>
      <c r="L4" s="2">
        <v>43356</v>
      </c>
      <c r="M4" s="3" t="str">
        <f t="shared" si="0"/>
        <v>septiembre</v>
      </c>
      <c r="N4" s="19">
        <f t="shared" ref="N4:N66" si="7">IF(O4="domingo",WEEKNUM(L4)-1,WEEKNUM(L4))</f>
        <v>37</v>
      </c>
      <c r="O4" s="7" t="str">
        <f t="shared" ref="O4:O66" si="8">TEXT(L4,"dddd")</f>
        <v>jueves</v>
      </c>
      <c r="P4" s="7">
        <f t="shared" ref="P4:P66" si="9">YEAR(L4)</f>
        <v>2018</v>
      </c>
      <c r="Q4" s="3" t="str">
        <f>VLOOKUP(A4,INFO!$A:$B,2,0)</f>
        <v>QUITO</v>
      </c>
      <c r="R4" s="19">
        <v>95</v>
      </c>
      <c r="S4" s="19" t="str">
        <f t="shared" si="4"/>
        <v>-----</v>
      </c>
      <c r="T4" s="19">
        <f t="shared" si="5"/>
        <v>1</v>
      </c>
      <c r="U4" s="19" t="str">
        <f t="shared" si="6"/>
        <v>No Mostrar</v>
      </c>
      <c r="V4" s="3" t="str">
        <f>VLOOKUP(A4,INFO!$A:$C,3,0)</f>
        <v>EPCW7500</v>
      </c>
      <c r="W4" s="3" t="str">
        <f>VLOOKUP(V4,INFO!$C:$D,2,0)</f>
        <v>Camioneta</v>
      </c>
      <c r="X4" s="17" t="str">
        <f>VLOOKUP(A4,INFO!A:F,5,0)</f>
        <v>SAT UIO</v>
      </c>
      <c r="Y4" s="17" t="str">
        <f>VLOOKUP(A4,INFO!A:F,6,0)</f>
        <v>Edison Arellano</v>
      </c>
      <c r="Z4" s="19" t="s">
        <v>235</v>
      </c>
    </row>
    <row r="5" spans="1:27" x14ac:dyDescent="0.25">
      <c r="A5" s="3" t="s">
        <v>51</v>
      </c>
      <c r="B5" s="8">
        <v>0</v>
      </c>
      <c r="C5" s="8">
        <v>0</v>
      </c>
      <c r="D5" s="8">
        <v>0</v>
      </c>
      <c r="E5" s="4">
        <v>0</v>
      </c>
      <c r="F5" s="5">
        <v>0</v>
      </c>
      <c r="G5" s="5">
        <v>0</v>
      </c>
      <c r="H5" s="7" t="s">
        <v>3</v>
      </c>
      <c r="I5" s="7" t="s">
        <v>3</v>
      </c>
      <c r="J5" s="19" t="s">
        <v>321</v>
      </c>
      <c r="K5" s="19" t="s">
        <v>321</v>
      </c>
      <c r="L5" s="2">
        <v>43356</v>
      </c>
      <c r="M5" s="3" t="str">
        <f t="shared" si="0"/>
        <v>septiembre</v>
      </c>
      <c r="N5" s="19">
        <f t="shared" si="7"/>
        <v>37</v>
      </c>
      <c r="O5" s="7" t="str">
        <f t="shared" si="8"/>
        <v>jueves</v>
      </c>
      <c r="P5" s="7">
        <f t="shared" si="9"/>
        <v>2018</v>
      </c>
      <c r="Q5" s="3" t="str">
        <f>VLOOKUP(A5,INFO!$A:$B,2,0)</f>
        <v>QUITO</v>
      </c>
      <c r="R5" s="19">
        <v>95</v>
      </c>
      <c r="S5" s="19" t="str">
        <f t="shared" si="4"/>
        <v>-----</v>
      </c>
      <c r="T5" s="19">
        <f t="shared" si="5"/>
        <v>1</v>
      </c>
      <c r="U5" s="19" t="str">
        <f t="shared" si="6"/>
        <v>No Mostrar</v>
      </c>
      <c r="V5" s="3" t="str">
        <f>VLOOKUP(A5,INFO!$A:$C,3,0)</f>
        <v>EPCT8869</v>
      </c>
      <c r="W5" s="3" t="str">
        <f>VLOOKUP(V5,INFO!$C:$D,2,0)</f>
        <v>Camioneta</v>
      </c>
      <c r="X5" s="17" t="str">
        <f>VLOOKUP(A5,INFO!A:F,5,0)</f>
        <v>SAT UIO</v>
      </c>
      <c r="Y5" s="17" t="str">
        <f>VLOOKUP(A5,INFO!A:F,6,0)</f>
        <v>Norberto Congo</v>
      </c>
    </row>
    <row r="6" spans="1:27" x14ac:dyDescent="0.25">
      <c r="A6" s="3" t="s">
        <v>4</v>
      </c>
      <c r="B6" s="8">
        <v>5.4942129629629632E-2</v>
      </c>
      <c r="C6" s="8">
        <v>1.2870370370370372E-2</v>
      </c>
      <c r="D6" s="8">
        <v>2.2812499999999999E-2</v>
      </c>
      <c r="E6" s="4">
        <v>10.82</v>
      </c>
      <c r="F6" s="5">
        <v>12</v>
      </c>
      <c r="G6" s="5">
        <v>8</v>
      </c>
      <c r="H6" s="7" t="s">
        <v>5</v>
      </c>
      <c r="I6" s="7" t="s">
        <v>5</v>
      </c>
      <c r="J6" s="19" t="s">
        <v>321</v>
      </c>
      <c r="K6" s="19" t="s">
        <v>321</v>
      </c>
      <c r="L6" s="2">
        <v>43356</v>
      </c>
      <c r="M6" s="3" t="str">
        <f t="shared" si="0"/>
        <v>septiembre</v>
      </c>
      <c r="N6" s="19">
        <f t="shared" si="7"/>
        <v>37</v>
      </c>
      <c r="O6" s="7" t="str">
        <f t="shared" si="8"/>
        <v>jueves</v>
      </c>
      <c r="P6" s="7">
        <f t="shared" si="9"/>
        <v>2018</v>
      </c>
      <c r="Q6" s="3" t="str">
        <f>VLOOKUP(A6,INFO!$A:$B,2,0)</f>
        <v>QUITO</v>
      </c>
      <c r="R6" s="19">
        <v>95</v>
      </c>
      <c r="S6" s="19" t="str">
        <f t="shared" si="4"/>
        <v>Galo Plaza Lasso, Quito</v>
      </c>
      <c r="T6" s="19">
        <f t="shared" si="5"/>
        <v>1</v>
      </c>
      <c r="U6" s="19" t="str">
        <f t="shared" si="6"/>
        <v>Mostrar</v>
      </c>
      <c r="V6" s="3" t="str">
        <f>VLOOKUP(A6,INFO!$A:$C,3,0)</f>
        <v>HW228P</v>
      </c>
      <c r="W6" s="3" t="str">
        <f>VLOOKUP(V6,INFO!$C:$D,2,0)</f>
        <v>Motocicleta</v>
      </c>
      <c r="X6" s="17" t="str">
        <f>VLOOKUP(A6,INFO!A:F,5,0)</f>
        <v>SAT UIO</v>
      </c>
      <c r="Y6" s="17" t="str">
        <f>VLOOKUP(A6,INFO!A:F,6,0)</f>
        <v>Quito</v>
      </c>
    </row>
    <row r="7" spans="1:27" x14ac:dyDescent="0.25">
      <c r="A7" s="3" t="s">
        <v>0</v>
      </c>
      <c r="B7" s="8">
        <v>5.769675925925926E-2</v>
      </c>
      <c r="C7" s="8">
        <v>4.6597222222222227E-2</v>
      </c>
      <c r="D7" s="8">
        <v>1.1099537037037038E-2</v>
      </c>
      <c r="E7" s="4">
        <v>31</v>
      </c>
      <c r="F7" s="5">
        <v>87</v>
      </c>
      <c r="G7" s="5">
        <v>23</v>
      </c>
      <c r="H7" s="7" t="s">
        <v>1</v>
      </c>
      <c r="I7" s="7" t="s">
        <v>1</v>
      </c>
      <c r="J7" s="19" t="s">
        <v>321</v>
      </c>
      <c r="K7" s="19" t="s">
        <v>321</v>
      </c>
      <c r="L7" s="2">
        <v>43357</v>
      </c>
      <c r="M7" s="6" t="str">
        <f t="shared" si="0"/>
        <v>septiembre</v>
      </c>
      <c r="N7" s="19">
        <f t="shared" si="7"/>
        <v>37</v>
      </c>
      <c r="O7" s="7" t="str">
        <f t="shared" si="8"/>
        <v>viernes</v>
      </c>
      <c r="P7" s="7">
        <f t="shared" si="9"/>
        <v>2018</v>
      </c>
      <c r="Q7" s="3" t="str">
        <f>VLOOKUP(A7,INFO!$A:$B,2,0)</f>
        <v>QUITO</v>
      </c>
      <c r="R7" s="19">
        <v>95</v>
      </c>
      <c r="S7" s="19" t="str">
        <f t="shared" si="4"/>
        <v>Avenida 10 De Agosto 30-106, Quito</v>
      </c>
      <c r="T7" s="19">
        <f t="shared" si="5"/>
        <v>1</v>
      </c>
      <c r="U7" s="19" t="str">
        <f t="shared" si="6"/>
        <v>Mostrar</v>
      </c>
      <c r="V7" s="3" t="str">
        <f>VLOOKUP(A7,INFO!$A:$C,3,0)</f>
        <v>EGSF6013</v>
      </c>
      <c r="W7" s="3" t="str">
        <f>VLOOKUP(V7,INFO!$C:$D,2,0)</f>
        <v>Camioneta</v>
      </c>
      <c r="X7" s="17" t="str">
        <f>VLOOKUP(A7,INFO!A:F,5,0)</f>
        <v>SAT UIO</v>
      </c>
      <c r="Y7" s="17" t="str">
        <f>VLOOKUP(A7,INFO!A:F,6,0)</f>
        <v>Darwin Vargas</v>
      </c>
    </row>
    <row r="8" spans="1:27" x14ac:dyDescent="0.25">
      <c r="A8" s="3" t="s">
        <v>2</v>
      </c>
      <c r="B8" s="8">
        <v>1.7476851851851852E-3</v>
      </c>
      <c r="C8" s="8">
        <v>3.3564814814814812E-4</v>
      </c>
      <c r="D8" s="8">
        <v>1.4120370370370369E-3</v>
      </c>
      <c r="E8" s="4">
        <v>0.04</v>
      </c>
      <c r="F8" s="5">
        <v>5</v>
      </c>
      <c r="G8" s="5">
        <v>1</v>
      </c>
      <c r="H8" s="7" t="s">
        <v>17</v>
      </c>
      <c r="I8" s="7" t="s">
        <v>1</v>
      </c>
      <c r="J8" s="19" t="s">
        <v>321</v>
      </c>
      <c r="K8" s="19" t="s">
        <v>321</v>
      </c>
      <c r="L8" s="2">
        <v>43357</v>
      </c>
      <c r="M8" s="6" t="str">
        <f t="shared" si="0"/>
        <v>septiembre</v>
      </c>
      <c r="N8" s="19">
        <f t="shared" si="7"/>
        <v>37</v>
      </c>
      <c r="O8" s="7" t="str">
        <f t="shared" si="8"/>
        <v>viernes</v>
      </c>
      <c r="P8" s="7">
        <f t="shared" si="9"/>
        <v>2018</v>
      </c>
      <c r="Q8" s="3" t="str">
        <f>VLOOKUP(A8,INFO!$A:$B,2,0)</f>
        <v>QUITO</v>
      </c>
      <c r="R8" s="19">
        <v>95</v>
      </c>
      <c r="S8" s="19" t="str">
        <f t="shared" si="4"/>
        <v>Avenida 10 De Agosto 30-106, Quito</v>
      </c>
      <c r="T8" s="19">
        <f t="shared" si="5"/>
        <v>0</v>
      </c>
      <c r="U8" s="19" t="str">
        <f t="shared" si="6"/>
        <v>Mostrar</v>
      </c>
      <c r="V8" s="3" t="str">
        <f>VLOOKUP(A8,INFO!$A:$C,3,0)</f>
        <v>EPCW7500</v>
      </c>
      <c r="W8" s="3" t="str">
        <f>VLOOKUP(V8,INFO!$C:$D,2,0)</f>
        <v>Camioneta</v>
      </c>
      <c r="X8" s="17" t="str">
        <f>VLOOKUP(A8,INFO!A:F,5,0)</f>
        <v>SAT UIO</v>
      </c>
      <c r="Y8" s="17" t="str">
        <f>VLOOKUP(A8,INFO!A:F,6,0)</f>
        <v>Edison Arellano</v>
      </c>
    </row>
    <row r="9" spans="1:27" x14ac:dyDescent="0.25">
      <c r="A9" s="3" t="s">
        <v>51</v>
      </c>
      <c r="B9" s="8">
        <v>3.9849537037037037E-2</v>
      </c>
      <c r="C9" s="8">
        <v>1.8506944444444444E-2</v>
      </c>
      <c r="D9" s="8">
        <v>2.1342592592592594E-2</v>
      </c>
      <c r="E9" s="4">
        <v>8.81</v>
      </c>
      <c r="F9" s="5">
        <v>53</v>
      </c>
      <c r="G9" s="5">
        <v>9</v>
      </c>
      <c r="H9" s="7" t="s">
        <v>1</v>
      </c>
      <c r="I9" s="7" t="s">
        <v>1</v>
      </c>
      <c r="J9" s="19" t="s">
        <v>321</v>
      </c>
      <c r="K9" s="19" t="s">
        <v>321</v>
      </c>
      <c r="L9" s="2">
        <v>43357</v>
      </c>
      <c r="M9" s="6" t="str">
        <f t="shared" si="0"/>
        <v>septiembre</v>
      </c>
      <c r="N9" s="19">
        <f t="shared" si="7"/>
        <v>37</v>
      </c>
      <c r="O9" s="7" t="str">
        <f t="shared" si="8"/>
        <v>viernes</v>
      </c>
      <c r="P9" s="7">
        <f t="shared" si="9"/>
        <v>2018</v>
      </c>
      <c r="Q9" s="3" t="str">
        <f>VLOOKUP(A9,INFO!$A:$B,2,0)</f>
        <v>QUITO</v>
      </c>
      <c r="R9" s="19">
        <v>95</v>
      </c>
      <c r="S9" s="19" t="str">
        <f t="shared" si="4"/>
        <v>Avenida 10 De Agosto 30-106, Quito</v>
      </c>
      <c r="T9" s="19">
        <f t="shared" si="5"/>
        <v>1</v>
      </c>
      <c r="U9" s="19" t="str">
        <f t="shared" si="6"/>
        <v>Mostrar</v>
      </c>
      <c r="V9" s="3" t="str">
        <f>VLOOKUP(A9,INFO!$A:$C,3,0)</f>
        <v>EPCT8869</v>
      </c>
      <c r="W9" s="3" t="str">
        <f>VLOOKUP(V9,INFO!$C:$D,2,0)</f>
        <v>Camioneta</v>
      </c>
      <c r="X9" s="17" t="str">
        <f>VLOOKUP(A9,INFO!A:F,5,0)</f>
        <v>SAT UIO</v>
      </c>
      <c r="Y9" s="17" t="str">
        <f>VLOOKUP(A9,INFO!A:F,6,0)</f>
        <v>Norberto Congo</v>
      </c>
    </row>
    <row r="10" spans="1:27" x14ac:dyDescent="0.25">
      <c r="A10" s="3" t="s">
        <v>4</v>
      </c>
      <c r="B10" s="8">
        <v>2.5810185185185185E-3</v>
      </c>
      <c r="C10" s="8">
        <v>3.4722222222222224E-4</v>
      </c>
      <c r="D10" s="8">
        <v>1.5624999999999999E-3</v>
      </c>
      <c r="E10" s="4">
        <v>0.04</v>
      </c>
      <c r="F10" s="5">
        <v>7</v>
      </c>
      <c r="G10" s="5">
        <v>1</v>
      </c>
      <c r="H10" s="7" t="s">
        <v>1</v>
      </c>
      <c r="I10" s="7" t="s">
        <v>18</v>
      </c>
      <c r="J10" s="19" t="s">
        <v>321</v>
      </c>
      <c r="K10" s="19" t="s">
        <v>321</v>
      </c>
      <c r="L10" s="2">
        <v>43357</v>
      </c>
      <c r="M10" s="6" t="str">
        <f t="shared" si="0"/>
        <v>septiembre</v>
      </c>
      <c r="N10" s="19">
        <f t="shared" si="7"/>
        <v>37</v>
      </c>
      <c r="O10" s="7" t="str">
        <f t="shared" si="8"/>
        <v>viernes</v>
      </c>
      <c r="P10" s="7">
        <f t="shared" si="9"/>
        <v>2018</v>
      </c>
      <c r="Q10" s="3" t="str">
        <f>VLOOKUP(A10,INFO!$A:$B,2,0)</f>
        <v>QUITO</v>
      </c>
      <c r="R10" s="19">
        <v>95</v>
      </c>
      <c r="S10" s="19" t="str">
        <f t="shared" si="4"/>
        <v>Calle De Los Cipreses 2-158, Quito</v>
      </c>
      <c r="T10" s="19">
        <f t="shared" si="5"/>
        <v>0</v>
      </c>
      <c r="U10" s="19" t="str">
        <f t="shared" si="6"/>
        <v>Mostrar</v>
      </c>
      <c r="V10" s="3" t="str">
        <f>VLOOKUP(A10,INFO!$A:$C,3,0)</f>
        <v>HW228P</v>
      </c>
      <c r="W10" s="3" t="str">
        <f>VLOOKUP(V10,INFO!$C:$D,2,0)</f>
        <v>Motocicleta</v>
      </c>
      <c r="X10" s="17" t="str">
        <f>VLOOKUP(A10,INFO!A:F,5,0)</f>
        <v>SAT UIO</v>
      </c>
      <c r="Y10" s="17" t="str">
        <f>VLOOKUP(A10,INFO!A:F,6,0)</f>
        <v>Quito</v>
      </c>
    </row>
    <row r="11" spans="1:27" x14ac:dyDescent="0.25">
      <c r="A11" s="3" t="s">
        <v>0</v>
      </c>
      <c r="B11" s="8">
        <v>0</v>
      </c>
      <c r="C11" s="8">
        <v>0</v>
      </c>
      <c r="D11" s="8">
        <v>0</v>
      </c>
      <c r="E11" s="4">
        <v>0</v>
      </c>
      <c r="F11" s="5">
        <v>0</v>
      </c>
      <c r="G11" s="5">
        <v>0</v>
      </c>
      <c r="H11" s="7" t="s">
        <v>3</v>
      </c>
      <c r="I11" s="7" t="s">
        <v>3</v>
      </c>
      <c r="J11" s="19" t="s">
        <v>321</v>
      </c>
      <c r="K11" s="19" t="s">
        <v>321</v>
      </c>
      <c r="L11" s="2">
        <v>43358</v>
      </c>
      <c r="M11" s="6" t="str">
        <f t="shared" si="0"/>
        <v>septiembre</v>
      </c>
      <c r="N11" s="19">
        <f t="shared" si="7"/>
        <v>37</v>
      </c>
      <c r="O11" s="7" t="str">
        <f t="shared" si="8"/>
        <v>sábado</v>
      </c>
      <c r="P11" s="7">
        <f t="shared" si="9"/>
        <v>2018</v>
      </c>
      <c r="Q11" s="3" t="str">
        <f>VLOOKUP(A11,INFO!$A:$B,2,0)</f>
        <v>QUITO</v>
      </c>
      <c r="R11" s="19">
        <v>95</v>
      </c>
      <c r="S11" s="19" t="str">
        <f t="shared" si="4"/>
        <v>-----</v>
      </c>
      <c r="T11" s="19">
        <f t="shared" si="5"/>
        <v>1</v>
      </c>
      <c r="U11" s="19" t="str">
        <f t="shared" si="6"/>
        <v>No Mostrar</v>
      </c>
      <c r="V11" s="3" t="str">
        <f>VLOOKUP(A11,INFO!$A:$C,3,0)</f>
        <v>EGSF6013</v>
      </c>
      <c r="W11" s="3" t="str">
        <f>VLOOKUP(V11,INFO!$C:$D,2,0)</f>
        <v>Camioneta</v>
      </c>
      <c r="X11" s="17" t="str">
        <f>VLOOKUP(A11,INFO!A:F,5,0)</f>
        <v>SAT UIO</v>
      </c>
      <c r="Y11" s="17" t="str">
        <f>VLOOKUP(A11,INFO!A:F,6,0)</f>
        <v>Darwin Vargas</v>
      </c>
    </row>
    <row r="12" spans="1:27" x14ac:dyDescent="0.25">
      <c r="A12" s="3" t="s">
        <v>2</v>
      </c>
      <c r="B12" s="8">
        <v>0</v>
      </c>
      <c r="C12" s="8">
        <v>0</v>
      </c>
      <c r="D12" s="8">
        <v>0</v>
      </c>
      <c r="E12" s="4">
        <v>0</v>
      </c>
      <c r="F12" s="5">
        <v>0</v>
      </c>
      <c r="G12" s="5">
        <v>0</v>
      </c>
      <c r="H12" s="7" t="s">
        <v>3</v>
      </c>
      <c r="I12" s="7" t="s">
        <v>3</v>
      </c>
      <c r="J12" s="19" t="s">
        <v>321</v>
      </c>
      <c r="K12" s="19" t="s">
        <v>321</v>
      </c>
      <c r="L12" s="2">
        <v>43358</v>
      </c>
      <c r="M12" s="6" t="str">
        <f t="shared" si="0"/>
        <v>septiembre</v>
      </c>
      <c r="N12" s="19">
        <f t="shared" si="7"/>
        <v>37</v>
      </c>
      <c r="O12" s="7" t="str">
        <f t="shared" si="8"/>
        <v>sábado</v>
      </c>
      <c r="P12" s="7">
        <f t="shared" si="9"/>
        <v>2018</v>
      </c>
      <c r="Q12" s="3" t="str">
        <f>VLOOKUP(A12,INFO!$A:$B,2,0)</f>
        <v>QUITO</v>
      </c>
      <c r="R12" s="19">
        <v>95</v>
      </c>
      <c r="S12" s="19" t="str">
        <f t="shared" si="4"/>
        <v>-----</v>
      </c>
      <c r="T12" s="19">
        <f t="shared" si="5"/>
        <v>1</v>
      </c>
      <c r="U12" s="19" t="str">
        <f t="shared" si="6"/>
        <v>No Mostrar</v>
      </c>
      <c r="V12" s="3" t="str">
        <f>VLOOKUP(A12,INFO!$A:$C,3,0)</f>
        <v>EPCW7500</v>
      </c>
      <c r="W12" s="3" t="str">
        <f>VLOOKUP(V12,INFO!$C:$D,2,0)</f>
        <v>Camioneta</v>
      </c>
      <c r="X12" s="17" t="str">
        <f>VLOOKUP(A12,INFO!A:F,5,0)</f>
        <v>SAT UIO</v>
      </c>
      <c r="Y12" s="17" t="str">
        <f>VLOOKUP(A12,INFO!A:F,6,0)</f>
        <v>Edison Arellano</v>
      </c>
    </row>
    <row r="13" spans="1:27" x14ac:dyDescent="0.25">
      <c r="A13" s="3" t="s">
        <v>51</v>
      </c>
      <c r="B13" s="8">
        <v>0</v>
      </c>
      <c r="C13" s="8">
        <v>0</v>
      </c>
      <c r="D13" s="8">
        <v>0</v>
      </c>
      <c r="E13" s="4">
        <v>0</v>
      </c>
      <c r="F13" s="5">
        <v>0</v>
      </c>
      <c r="G13" s="5">
        <v>0</v>
      </c>
      <c r="H13" s="7" t="s">
        <v>3</v>
      </c>
      <c r="I13" s="7" t="s">
        <v>3</v>
      </c>
      <c r="J13" s="19" t="s">
        <v>321</v>
      </c>
      <c r="K13" s="19" t="s">
        <v>321</v>
      </c>
      <c r="L13" s="2">
        <v>43358</v>
      </c>
      <c r="M13" s="6" t="str">
        <f t="shared" si="0"/>
        <v>septiembre</v>
      </c>
      <c r="N13" s="19">
        <f t="shared" si="7"/>
        <v>37</v>
      </c>
      <c r="O13" s="7" t="str">
        <f t="shared" si="8"/>
        <v>sábado</v>
      </c>
      <c r="P13" s="7">
        <f t="shared" si="9"/>
        <v>2018</v>
      </c>
      <c r="Q13" s="3" t="str">
        <f>VLOOKUP(A13,INFO!$A:$B,2,0)</f>
        <v>QUITO</v>
      </c>
      <c r="R13" s="19">
        <v>95</v>
      </c>
      <c r="S13" s="19" t="str">
        <f t="shared" si="4"/>
        <v>-----</v>
      </c>
      <c r="T13" s="19">
        <f t="shared" si="5"/>
        <v>1</v>
      </c>
      <c r="U13" s="19" t="str">
        <f t="shared" si="6"/>
        <v>No Mostrar</v>
      </c>
      <c r="V13" s="3" t="str">
        <f>VLOOKUP(A13,INFO!$A:$C,3,0)</f>
        <v>EPCT8869</v>
      </c>
      <c r="W13" s="3" t="str">
        <f>VLOOKUP(V13,INFO!$C:$D,2,0)</f>
        <v>Camioneta</v>
      </c>
      <c r="X13" s="17" t="str">
        <f>VLOOKUP(A13,INFO!A:F,5,0)</f>
        <v>SAT UIO</v>
      </c>
      <c r="Y13" s="17" t="str">
        <f>VLOOKUP(A13,INFO!A:F,6,0)</f>
        <v>Norberto Congo</v>
      </c>
    </row>
    <row r="14" spans="1:27" x14ac:dyDescent="0.25">
      <c r="A14" s="3" t="s">
        <v>4</v>
      </c>
      <c r="B14" s="8">
        <v>0</v>
      </c>
      <c r="C14" s="8">
        <v>0</v>
      </c>
      <c r="D14" s="8">
        <v>0</v>
      </c>
      <c r="E14" s="4">
        <v>0</v>
      </c>
      <c r="F14" s="5">
        <v>0</v>
      </c>
      <c r="G14" s="5">
        <v>0</v>
      </c>
      <c r="H14" s="7" t="s">
        <v>3</v>
      </c>
      <c r="I14" s="7" t="s">
        <v>3</v>
      </c>
      <c r="J14" s="19" t="s">
        <v>321</v>
      </c>
      <c r="K14" s="19" t="s">
        <v>321</v>
      </c>
      <c r="L14" s="2">
        <v>43358</v>
      </c>
      <c r="M14" s="6" t="str">
        <f t="shared" si="0"/>
        <v>septiembre</v>
      </c>
      <c r="N14" s="19">
        <f t="shared" si="7"/>
        <v>37</v>
      </c>
      <c r="O14" s="7" t="str">
        <f t="shared" si="8"/>
        <v>sábado</v>
      </c>
      <c r="P14" s="7">
        <f t="shared" si="9"/>
        <v>2018</v>
      </c>
      <c r="Q14" s="3" t="str">
        <f>VLOOKUP(A14,INFO!$A:$B,2,0)</f>
        <v>QUITO</v>
      </c>
      <c r="R14" s="19">
        <v>95</v>
      </c>
      <c r="S14" s="19" t="str">
        <f t="shared" si="4"/>
        <v>-----</v>
      </c>
      <c r="T14" s="19">
        <f t="shared" si="5"/>
        <v>1</v>
      </c>
      <c r="U14" s="19" t="str">
        <f t="shared" si="6"/>
        <v>No Mostrar</v>
      </c>
      <c r="V14" s="3" t="str">
        <f>VLOOKUP(A14,INFO!$A:$C,3,0)</f>
        <v>HW228P</v>
      </c>
      <c r="W14" s="3" t="str">
        <f>VLOOKUP(V14,INFO!$C:$D,2,0)</f>
        <v>Motocicleta</v>
      </c>
      <c r="X14" s="17" t="str">
        <f>VLOOKUP(A14,INFO!A:F,5,0)</f>
        <v>SAT UIO</v>
      </c>
      <c r="Y14" s="17" t="str">
        <f>VLOOKUP(A14,INFO!A:F,6,0)</f>
        <v>Quito</v>
      </c>
    </row>
    <row r="15" spans="1:27" x14ac:dyDescent="0.25">
      <c r="A15" s="3" t="s">
        <v>0</v>
      </c>
      <c r="B15" s="8">
        <v>0</v>
      </c>
      <c r="C15" s="8">
        <v>0</v>
      </c>
      <c r="D15" s="8">
        <v>0</v>
      </c>
      <c r="E15" s="4">
        <v>0</v>
      </c>
      <c r="F15" s="5">
        <v>0</v>
      </c>
      <c r="G15" s="5">
        <v>0</v>
      </c>
      <c r="H15" s="7" t="s">
        <v>3</v>
      </c>
      <c r="I15" s="7" t="s">
        <v>3</v>
      </c>
      <c r="J15" s="19" t="s">
        <v>321</v>
      </c>
      <c r="K15" s="19" t="s">
        <v>321</v>
      </c>
      <c r="L15" s="2">
        <v>43359</v>
      </c>
      <c r="M15" s="6" t="str">
        <f t="shared" si="0"/>
        <v>septiembre</v>
      </c>
      <c r="N15" s="19">
        <f t="shared" si="7"/>
        <v>37</v>
      </c>
      <c r="O15" s="7" t="str">
        <f t="shared" si="8"/>
        <v>domingo</v>
      </c>
      <c r="P15" s="7">
        <f t="shared" si="9"/>
        <v>2018</v>
      </c>
      <c r="Q15" s="3" t="str">
        <f>VLOOKUP(A15,INFO!$A:$B,2,0)</f>
        <v>QUITO</v>
      </c>
      <c r="R15" s="19">
        <v>95</v>
      </c>
      <c r="S15" s="19" t="str">
        <f t="shared" si="4"/>
        <v>-----</v>
      </c>
      <c r="T15" s="19">
        <f t="shared" si="5"/>
        <v>1</v>
      </c>
      <c r="U15" s="19" t="str">
        <f t="shared" si="6"/>
        <v>No Mostrar</v>
      </c>
      <c r="V15" s="3" t="str">
        <f>VLOOKUP(A15,INFO!$A:$C,3,0)</f>
        <v>EGSF6013</v>
      </c>
      <c r="W15" s="3" t="str">
        <f>VLOOKUP(V15,INFO!$C:$D,2,0)</f>
        <v>Camioneta</v>
      </c>
      <c r="X15" s="17" t="str">
        <f>VLOOKUP(A15,INFO!A:F,5,0)</f>
        <v>SAT UIO</v>
      </c>
      <c r="Y15" s="17" t="str">
        <f>VLOOKUP(A15,INFO!A:F,6,0)</f>
        <v>Darwin Vargas</v>
      </c>
    </row>
    <row r="16" spans="1:27" x14ac:dyDescent="0.25">
      <c r="A16" s="3" t="s">
        <v>2</v>
      </c>
      <c r="B16" s="8">
        <v>0</v>
      </c>
      <c r="C16" s="8">
        <v>0</v>
      </c>
      <c r="D16" s="8">
        <v>0</v>
      </c>
      <c r="E16" s="4">
        <v>0</v>
      </c>
      <c r="F16" s="5">
        <v>0</v>
      </c>
      <c r="G16" s="5">
        <v>0</v>
      </c>
      <c r="H16" s="7" t="s">
        <v>3</v>
      </c>
      <c r="I16" s="7" t="s">
        <v>3</v>
      </c>
      <c r="J16" s="19" t="s">
        <v>321</v>
      </c>
      <c r="K16" s="19" t="s">
        <v>321</v>
      </c>
      <c r="L16" s="2">
        <v>43359</v>
      </c>
      <c r="M16" s="6" t="str">
        <f t="shared" si="0"/>
        <v>septiembre</v>
      </c>
      <c r="N16" s="19">
        <f t="shared" si="7"/>
        <v>37</v>
      </c>
      <c r="O16" s="7" t="str">
        <f t="shared" si="8"/>
        <v>domingo</v>
      </c>
      <c r="P16" s="7">
        <f t="shared" si="9"/>
        <v>2018</v>
      </c>
      <c r="Q16" s="3" t="str">
        <f>VLOOKUP(A16,INFO!$A:$B,2,0)</f>
        <v>QUITO</v>
      </c>
      <c r="R16" s="19">
        <v>95</v>
      </c>
      <c r="S16" s="19" t="str">
        <f t="shared" si="4"/>
        <v>-----</v>
      </c>
      <c r="T16" s="19">
        <f t="shared" si="5"/>
        <v>1</v>
      </c>
      <c r="U16" s="19" t="str">
        <f t="shared" si="6"/>
        <v>No Mostrar</v>
      </c>
      <c r="V16" s="3" t="str">
        <f>VLOOKUP(A16,INFO!$A:$C,3,0)</f>
        <v>EPCW7500</v>
      </c>
      <c r="W16" s="3" t="str">
        <f>VLOOKUP(V16,INFO!$C:$D,2,0)</f>
        <v>Camioneta</v>
      </c>
      <c r="X16" s="17" t="str">
        <f>VLOOKUP(A16,INFO!A:F,5,0)</f>
        <v>SAT UIO</v>
      </c>
      <c r="Y16" s="17" t="str">
        <f>VLOOKUP(A16,INFO!A:F,6,0)</f>
        <v>Edison Arellano</v>
      </c>
    </row>
    <row r="17" spans="1:25" x14ac:dyDescent="0.25">
      <c r="A17" s="3" t="s">
        <v>51</v>
      </c>
      <c r="B17" s="8">
        <v>0</v>
      </c>
      <c r="C17" s="8">
        <v>0</v>
      </c>
      <c r="D17" s="8">
        <v>0</v>
      </c>
      <c r="E17" s="4">
        <v>0</v>
      </c>
      <c r="F17" s="5">
        <v>0</v>
      </c>
      <c r="G17" s="5">
        <v>0</v>
      </c>
      <c r="H17" s="7" t="s">
        <v>3</v>
      </c>
      <c r="I17" s="7" t="s">
        <v>3</v>
      </c>
      <c r="J17" s="19" t="s">
        <v>321</v>
      </c>
      <c r="K17" s="19" t="s">
        <v>321</v>
      </c>
      <c r="L17" s="2">
        <v>43359</v>
      </c>
      <c r="M17" s="6" t="str">
        <f t="shared" si="0"/>
        <v>septiembre</v>
      </c>
      <c r="N17" s="19">
        <f t="shared" si="7"/>
        <v>37</v>
      </c>
      <c r="O17" s="7" t="str">
        <f t="shared" si="8"/>
        <v>domingo</v>
      </c>
      <c r="P17" s="7">
        <f t="shared" si="9"/>
        <v>2018</v>
      </c>
      <c r="Q17" s="3" t="str">
        <f>VLOOKUP(A17,INFO!$A:$B,2,0)</f>
        <v>QUITO</v>
      </c>
      <c r="R17" s="19">
        <v>95</v>
      </c>
      <c r="S17" s="19" t="str">
        <f t="shared" si="4"/>
        <v>-----</v>
      </c>
      <c r="T17" s="19">
        <f t="shared" si="5"/>
        <v>1</v>
      </c>
      <c r="U17" s="19" t="str">
        <f t="shared" si="6"/>
        <v>No Mostrar</v>
      </c>
      <c r="V17" s="3" t="str">
        <f>VLOOKUP(A17,INFO!$A:$C,3,0)</f>
        <v>EPCT8869</v>
      </c>
      <c r="W17" s="3" t="str">
        <f>VLOOKUP(V17,INFO!$C:$D,2,0)</f>
        <v>Camioneta</v>
      </c>
      <c r="X17" s="17" t="str">
        <f>VLOOKUP(A17,INFO!A:F,5,0)</f>
        <v>SAT UIO</v>
      </c>
      <c r="Y17" s="17" t="str">
        <f>VLOOKUP(A17,INFO!A:F,6,0)</f>
        <v>Norberto Congo</v>
      </c>
    </row>
    <row r="18" spans="1:25" x14ac:dyDescent="0.25">
      <c r="A18" s="3" t="s">
        <v>4</v>
      </c>
      <c r="B18" s="8">
        <v>0</v>
      </c>
      <c r="C18" s="8">
        <v>0</v>
      </c>
      <c r="D18" s="8">
        <v>0</v>
      </c>
      <c r="E18" s="4">
        <v>0</v>
      </c>
      <c r="F18" s="5">
        <v>0</v>
      </c>
      <c r="G18" s="5">
        <v>0</v>
      </c>
      <c r="H18" s="7" t="s">
        <v>3</v>
      </c>
      <c r="I18" s="7" t="s">
        <v>3</v>
      </c>
      <c r="J18" s="19" t="s">
        <v>321</v>
      </c>
      <c r="K18" s="19" t="s">
        <v>321</v>
      </c>
      <c r="L18" s="2">
        <v>43359</v>
      </c>
      <c r="M18" s="6" t="str">
        <f t="shared" si="0"/>
        <v>septiembre</v>
      </c>
      <c r="N18" s="19">
        <f t="shared" si="7"/>
        <v>37</v>
      </c>
      <c r="O18" s="7" t="str">
        <f t="shared" si="8"/>
        <v>domingo</v>
      </c>
      <c r="P18" s="7">
        <f t="shared" si="9"/>
        <v>2018</v>
      </c>
      <c r="Q18" s="3" t="str">
        <f>VLOOKUP(A18,INFO!$A:$B,2,0)</f>
        <v>QUITO</v>
      </c>
      <c r="R18" s="19">
        <v>95</v>
      </c>
      <c r="S18" s="19" t="str">
        <f t="shared" si="4"/>
        <v>-----</v>
      </c>
      <c r="T18" s="19">
        <f t="shared" si="5"/>
        <v>1</v>
      </c>
      <c r="U18" s="19" t="str">
        <f t="shared" si="6"/>
        <v>No Mostrar</v>
      </c>
      <c r="V18" s="3" t="str">
        <f>VLOOKUP(A18,INFO!$A:$C,3,0)</f>
        <v>HW228P</v>
      </c>
      <c r="W18" s="3" t="str">
        <f>VLOOKUP(V18,INFO!$C:$D,2,0)</f>
        <v>Motocicleta</v>
      </c>
      <c r="X18" s="17" t="str">
        <f>VLOOKUP(A18,INFO!A:F,5,0)</f>
        <v>SAT UIO</v>
      </c>
      <c r="Y18" s="17" t="str">
        <f>VLOOKUP(A18,INFO!A:F,6,0)</f>
        <v>Quito</v>
      </c>
    </row>
    <row r="19" spans="1:25" x14ac:dyDescent="0.25">
      <c r="A19" s="3" t="s">
        <v>0</v>
      </c>
      <c r="B19" s="8">
        <v>1.8750000000000001E-3</v>
      </c>
      <c r="C19" s="8">
        <v>0</v>
      </c>
      <c r="D19" s="8">
        <v>1.8750000000000001E-3</v>
      </c>
      <c r="E19" s="4">
        <v>0</v>
      </c>
      <c r="F19" s="5">
        <v>0</v>
      </c>
      <c r="G19" s="5">
        <v>0</v>
      </c>
      <c r="H19" s="7" t="s">
        <v>18</v>
      </c>
      <c r="I19" s="7" t="s">
        <v>18</v>
      </c>
      <c r="J19" s="19" t="s">
        <v>321</v>
      </c>
      <c r="K19" s="19" t="s">
        <v>321</v>
      </c>
      <c r="L19" s="2">
        <v>43360</v>
      </c>
      <c r="M19" s="6" t="str">
        <f t="shared" si="0"/>
        <v>septiembre</v>
      </c>
      <c r="N19" s="19">
        <f t="shared" si="7"/>
        <v>38</v>
      </c>
      <c r="O19" s="7" t="str">
        <f t="shared" si="8"/>
        <v>lunes</v>
      </c>
      <c r="P19" s="7">
        <f t="shared" si="9"/>
        <v>2018</v>
      </c>
      <c r="Q19" s="3" t="str">
        <f>VLOOKUP(A19,INFO!$A:$B,2,0)</f>
        <v>QUITO</v>
      </c>
      <c r="R19" s="19">
        <v>95</v>
      </c>
      <c r="S19" s="19" t="str">
        <f t="shared" si="4"/>
        <v>Calle De Los Cipreses 2-158, Quito</v>
      </c>
      <c r="T19" s="19">
        <f t="shared" si="5"/>
        <v>1</v>
      </c>
      <c r="U19" s="19" t="str">
        <f t="shared" si="6"/>
        <v>Mostrar</v>
      </c>
      <c r="V19" s="3" t="str">
        <f>VLOOKUP(A19,INFO!$A:$C,3,0)</f>
        <v>EGSF6013</v>
      </c>
      <c r="W19" s="3" t="str">
        <f>VLOOKUP(V19,INFO!$C:$D,2,0)</f>
        <v>Camioneta</v>
      </c>
      <c r="X19" s="17" t="str">
        <f>VLOOKUP(A19,INFO!A:F,5,0)</f>
        <v>SAT UIO</v>
      </c>
      <c r="Y19" s="17" t="str">
        <f>VLOOKUP(A19,INFO!A:F,6,0)</f>
        <v>Darwin Vargas</v>
      </c>
    </row>
    <row r="20" spans="1:25" x14ac:dyDescent="0.25">
      <c r="A20" s="3" t="s">
        <v>2</v>
      </c>
      <c r="B20" s="8">
        <v>3.2175925925925926E-3</v>
      </c>
      <c r="C20" s="8">
        <v>0</v>
      </c>
      <c r="D20" s="8">
        <v>3.2175925925925926E-3</v>
      </c>
      <c r="E20" s="4">
        <v>0</v>
      </c>
      <c r="F20" s="5">
        <v>0</v>
      </c>
      <c r="G20" s="5">
        <v>0</v>
      </c>
      <c r="H20" s="7" t="s">
        <v>18</v>
      </c>
      <c r="I20" s="7" t="s">
        <v>18</v>
      </c>
      <c r="J20" s="19" t="s">
        <v>321</v>
      </c>
      <c r="K20" s="19" t="s">
        <v>321</v>
      </c>
      <c r="L20" s="2">
        <v>43360</v>
      </c>
      <c r="M20" s="6" t="str">
        <f t="shared" si="0"/>
        <v>septiembre</v>
      </c>
      <c r="N20" s="19">
        <f t="shared" si="7"/>
        <v>38</v>
      </c>
      <c r="O20" s="7" t="str">
        <f t="shared" si="8"/>
        <v>lunes</v>
      </c>
      <c r="P20" s="7">
        <f t="shared" si="9"/>
        <v>2018</v>
      </c>
      <c r="Q20" s="3" t="str">
        <f>VLOOKUP(A20,INFO!$A:$B,2,0)</f>
        <v>QUITO</v>
      </c>
      <c r="R20" s="19">
        <v>95</v>
      </c>
      <c r="S20" s="19" t="str">
        <f t="shared" si="4"/>
        <v>Calle De Los Cipreses 2-158, Quito</v>
      </c>
      <c r="T20" s="19">
        <f t="shared" si="5"/>
        <v>1</v>
      </c>
      <c r="U20" s="19" t="str">
        <f t="shared" si="6"/>
        <v>Mostrar</v>
      </c>
      <c r="V20" s="3" t="str">
        <f>VLOOKUP(A20,INFO!$A:$C,3,0)</f>
        <v>EPCW7500</v>
      </c>
      <c r="W20" s="3" t="str">
        <f>VLOOKUP(V20,INFO!$C:$D,2,0)</f>
        <v>Camioneta</v>
      </c>
      <c r="X20" s="17" t="str">
        <f>VLOOKUP(A20,INFO!A:F,5,0)</f>
        <v>SAT UIO</v>
      </c>
      <c r="Y20" s="17" t="str">
        <f>VLOOKUP(A20,INFO!A:F,6,0)</f>
        <v>Edison Arellano</v>
      </c>
    </row>
    <row r="21" spans="1:25" x14ac:dyDescent="0.25">
      <c r="A21" s="3" t="s">
        <v>51</v>
      </c>
      <c r="B21" s="8">
        <v>0.21715277777777778</v>
      </c>
      <c r="C21" s="8">
        <v>0.10429398148148149</v>
      </c>
      <c r="D21" s="8">
        <v>0.11285879629629629</v>
      </c>
      <c r="E21" s="4">
        <v>63</v>
      </c>
      <c r="F21" s="5">
        <v>81</v>
      </c>
      <c r="G21" s="5">
        <v>12</v>
      </c>
      <c r="H21" s="7" t="s">
        <v>1</v>
      </c>
      <c r="I21" s="7" t="s">
        <v>1</v>
      </c>
      <c r="J21" s="19" t="s">
        <v>321</v>
      </c>
      <c r="K21" s="19" t="s">
        <v>321</v>
      </c>
      <c r="L21" s="2">
        <v>43360</v>
      </c>
      <c r="M21" s="6" t="str">
        <f t="shared" si="0"/>
        <v>septiembre</v>
      </c>
      <c r="N21" s="19">
        <f t="shared" si="7"/>
        <v>38</v>
      </c>
      <c r="O21" s="7" t="str">
        <f t="shared" si="8"/>
        <v>lunes</v>
      </c>
      <c r="P21" s="7">
        <f t="shared" si="9"/>
        <v>2018</v>
      </c>
      <c r="Q21" s="3" t="str">
        <f>VLOOKUP(A21,INFO!$A:$B,2,0)</f>
        <v>QUITO</v>
      </c>
      <c r="R21" s="19">
        <v>95</v>
      </c>
      <c r="S21" s="19" t="str">
        <f t="shared" si="4"/>
        <v>Avenida 10 De Agosto 30-106, Quito</v>
      </c>
      <c r="T21" s="19">
        <f t="shared" si="5"/>
        <v>1</v>
      </c>
      <c r="U21" s="19" t="str">
        <f t="shared" si="6"/>
        <v>Mostrar</v>
      </c>
      <c r="V21" s="3" t="str">
        <f>VLOOKUP(A21,INFO!$A:$C,3,0)</f>
        <v>EPCT8869</v>
      </c>
      <c r="W21" s="3" t="str">
        <f>VLOOKUP(V21,INFO!$C:$D,2,0)</f>
        <v>Camioneta</v>
      </c>
      <c r="X21" s="17" t="str">
        <f>VLOOKUP(A21,INFO!A:F,5,0)</f>
        <v>SAT UIO</v>
      </c>
      <c r="Y21" s="17" t="str">
        <f>VLOOKUP(A21,INFO!A:F,6,0)</f>
        <v>Norberto Congo</v>
      </c>
    </row>
    <row r="22" spans="1:25" x14ac:dyDescent="0.25">
      <c r="A22" s="3" t="s">
        <v>4</v>
      </c>
      <c r="B22" s="8">
        <v>5.2384259259259262E-2</v>
      </c>
      <c r="C22" s="8">
        <v>4.4467592592592593E-2</v>
      </c>
      <c r="D22" s="8">
        <v>7.69675925925926E-3</v>
      </c>
      <c r="E22" s="4">
        <v>24</v>
      </c>
      <c r="F22" s="5">
        <v>51</v>
      </c>
      <c r="G22" s="5">
        <v>19</v>
      </c>
      <c r="H22" s="7" t="s">
        <v>1</v>
      </c>
      <c r="I22" s="7" t="s">
        <v>1</v>
      </c>
      <c r="J22" s="19" t="s">
        <v>321</v>
      </c>
      <c r="K22" s="19" t="s">
        <v>321</v>
      </c>
      <c r="L22" s="2">
        <v>43360</v>
      </c>
      <c r="M22" s="6" t="str">
        <f t="shared" si="0"/>
        <v>septiembre</v>
      </c>
      <c r="N22" s="19">
        <f t="shared" si="7"/>
        <v>38</v>
      </c>
      <c r="O22" s="7" t="str">
        <f t="shared" si="8"/>
        <v>lunes</v>
      </c>
      <c r="P22" s="7">
        <f t="shared" si="9"/>
        <v>2018</v>
      </c>
      <c r="Q22" s="3" t="str">
        <f>VLOOKUP(A22,INFO!$A:$B,2,0)</f>
        <v>QUITO</v>
      </c>
      <c r="R22" s="19">
        <v>95</v>
      </c>
      <c r="S22" s="19" t="str">
        <f t="shared" si="4"/>
        <v>Avenida 10 De Agosto 30-106, Quito</v>
      </c>
      <c r="T22" s="19">
        <f t="shared" si="5"/>
        <v>1</v>
      </c>
      <c r="U22" s="19" t="str">
        <f t="shared" si="6"/>
        <v>Mostrar</v>
      </c>
      <c r="V22" s="3" t="str">
        <f>VLOOKUP(A22,INFO!$A:$C,3,0)</f>
        <v>HW228P</v>
      </c>
      <c r="W22" s="3" t="str">
        <f>VLOOKUP(V22,INFO!$C:$D,2,0)</f>
        <v>Motocicleta</v>
      </c>
      <c r="X22" s="17" t="str">
        <f>VLOOKUP(A22,INFO!A:F,5,0)</f>
        <v>SAT UIO</v>
      </c>
      <c r="Y22" s="17" t="str">
        <f>VLOOKUP(A22,INFO!A:F,6,0)</f>
        <v>Quito</v>
      </c>
    </row>
    <row r="23" spans="1:25" x14ac:dyDescent="0.25">
      <c r="A23" s="3" t="s">
        <v>0</v>
      </c>
      <c r="B23" s="8">
        <v>0</v>
      </c>
      <c r="C23" s="8">
        <v>0</v>
      </c>
      <c r="D23" s="8">
        <v>0</v>
      </c>
      <c r="E23" s="4">
        <v>0</v>
      </c>
      <c r="F23" s="5">
        <v>0</v>
      </c>
      <c r="G23" s="5">
        <v>0</v>
      </c>
      <c r="H23" s="7" t="s">
        <v>3</v>
      </c>
      <c r="I23" s="7" t="s">
        <v>3</v>
      </c>
      <c r="J23" s="19" t="s">
        <v>321</v>
      </c>
      <c r="K23" s="19" t="s">
        <v>321</v>
      </c>
      <c r="L23" s="2">
        <v>43361</v>
      </c>
      <c r="M23" s="6" t="str">
        <f t="shared" si="0"/>
        <v>septiembre</v>
      </c>
      <c r="N23" s="19">
        <f t="shared" si="7"/>
        <v>38</v>
      </c>
      <c r="O23" s="7" t="str">
        <f t="shared" si="8"/>
        <v>martes</v>
      </c>
      <c r="P23" s="7">
        <f t="shared" si="9"/>
        <v>2018</v>
      </c>
      <c r="Q23" s="3" t="str">
        <f>VLOOKUP(A23,INFO!$A:$B,2,0)</f>
        <v>QUITO</v>
      </c>
      <c r="R23" s="19">
        <v>95</v>
      </c>
      <c r="S23" s="19" t="str">
        <f t="shared" si="4"/>
        <v>-----</v>
      </c>
      <c r="T23" s="19">
        <f t="shared" si="5"/>
        <v>1</v>
      </c>
      <c r="U23" s="19" t="str">
        <f t="shared" si="6"/>
        <v>No Mostrar</v>
      </c>
      <c r="V23" s="3" t="str">
        <f>VLOOKUP(A23,INFO!$A:$C,3,0)</f>
        <v>EGSF6013</v>
      </c>
      <c r="W23" s="3" t="str">
        <f>VLOOKUP(V23,INFO!$C:$D,2,0)</f>
        <v>Camioneta</v>
      </c>
      <c r="X23" s="17" t="str">
        <f>VLOOKUP(A23,INFO!A:F,5,0)</f>
        <v>SAT UIO</v>
      </c>
      <c r="Y23" s="17" t="str">
        <f>VLOOKUP(A23,INFO!A:F,6,0)</f>
        <v>Darwin Vargas</v>
      </c>
    </row>
    <row r="24" spans="1:25" x14ac:dyDescent="0.25">
      <c r="A24" s="3" t="s">
        <v>23</v>
      </c>
      <c r="B24" s="8">
        <v>4.53587962962963E-2</v>
      </c>
      <c r="C24" s="8">
        <v>2.2453703703703708E-2</v>
      </c>
      <c r="D24" s="8">
        <v>2.2905092592592591E-2</v>
      </c>
      <c r="E24" s="4">
        <v>10.66</v>
      </c>
      <c r="F24" s="5">
        <v>68</v>
      </c>
      <c r="G24" s="5">
        <v>9.7899999999999991</v>
      </c>
      <c r="H24" s="7" t="s">
        <v>24</v>
      </c>
      <c r="I24" s="7" t="s">
        <v>24</v>
      </c>
      <c r="J24" s="19" t="s">
        <v>321</v>
      </c>
      <c r="K24" s="19" t="s">
        <v>321</v>
      </c>
      <c r="L24" s="2">
        <v>43361</v>
      </c>
      <c r="M24" s="6" t="str">
        <f t="shared" si="0"/>
        <v>septiembre</v>
      </c>
      <c r="N24" s="19">
        <f t="shared" si="7"/>
        <v>38</v>
      </c>
      <c r="O24" s="7" t="str">
        <f t="shared" si="8"/>
        <v>martes</v>
      </c>
      <c r="P24" s="7">
        <f t="shared" si="9"/>
        <v>2018</v>
      </c>
      <c r="Q24" s="3" t="str">
        <f>VLOOKUP(A24,INFO!$A:$B,2,0)</f>
        <v>GUAYAQUIL</v>
      </c>
      <c r="R24" s="19">
        <v>95</v>
      </c>
      <c r="S24" s="19" t="str">
        <f t="shared" si="4"/>
        <v>Durmió en Ainsa</v>
      </c>
      <c r="T24" s="19">
        <f t="shared" si="5"/>
        <v>1</v>
      </c>
      <c r="U24" s="19" t="str">
        <f t="shared" si="6"/>
        <v>Mostrar</v>
      </c>
      <c r="V24" s="3" t="str">
        <f>VLOOKUP(A24,INFO!$A:$C,3,0)</f>
        <v>EGSF6029</v>
      </c>
      <c r="W24" s="3" t="str">
        <f>VLOOKUP(V24,INFO!$C:$D,2,0)</f>
        <v>Camioneta</v>
      </c>
      <c r="X24" s="17" t="str">
        <f>VLOOKUP(A24,INFO!A:F,5,0)</f>
        <v>POSTVENTA</v>
      </c>
      <c r="Y24" s="17" t="str">
        <f>VLOOKUP(A24,INFO!A:F,6,0)</f>
        <v>Jacob Soriano</v>
      </c>
    </row>
    <row r="25" spans="1:25" x14ac:dyDescent="0.25">
      <c r="A25" s="3" t="s">
        <v>25</v>
      </c>
      <c r="B25" s="8">
        <v>0.13837962962962963</v>
      </c>
      <c r="C25" s="8">
        <v>3.108796296296296E-2</v>
      </c>
      <c r="D25" s="8">
        <v>0.10729166666666667</v>
      </c>
      <c r="E25" s="4">
        <v>9.68</v>
      </c>
      <c r="F25" s="5">
        <v>66</v>
      </c>
      <c r="G25" s="5">
        <v>2.92</v>
      </c>
      <c r="H25" s="7" t="s">
        <v>24</v>
      </c>
      <c r="I25" s="7" t="s">
        <v>24</v>
      </c>
      <c r="J25" s="19" t="s">
        <v>321</v>
      </c>
      <c r="K25" s="19" t="s">
        <v>321</v>
      </c>
      <c r="L25" s="2">
        <v>43361</v>
      </c>
      <c r="M25" s="6" t="str">
        <f t="shared" si="0"/>
        <v>septiembre</v>
      </c>
      <c r="N25" s="19">
        <f t="shared" si="7"/>
        <v>38</v>
      </c>
      <c r="O25" s="7" t="str">
        <f t="shared" si="8"/>
        <v>martes</v>
      </c>
      <c r="P25" s="7">
        <f t="shared" si="9"/>
        <v>2018</v>
      </c>
      <c r="Q25" s="3" t="str">
        <f>VLOOKUP(A25,INFO!$A:$B,2,0)</f>
        <v>GUAYAQUIL</v>
      </c>
      <c r="R25" s="19">
        <v>95</v>
      </c>
      <c r="S25" s="19" t="str">
        <f t="shared" si="4"/>
        <v>Durmió en Ainsa</v>
      </c>
      <c r="T25" s="19">
        <f t="shared" si="5"/>
        <v>1</v>
      </c>
      <c r="U25" s="19" t="str">
        <f t="shared" si="6"/>
        <v>Mostrar</v>
      </c>
      <c r="V25" s="3" t="str">
        <f>VLOOKUP(A25,INFO!$A:$C,3,0)</f>
        <v>EGSF6046</v>
      </c>
      <c r="W25" s="3" t="str">
        <f>VLOOKUP(V25,INFO!$C:$D,2,0)</f>
        <v>Camioneta</v>
      </c>
      <c r="X25" s="17" t="str">
        <f>VLOOKUP(A25,INFO!A:F,5,0)</f>
        <v>POSTVENTA</v>
      </c>
      <c r="Y25" s="17" t="str">
        <f>VLOOKUP(A25,INFO!A:F,6,0)</f>
        <v>Kevin Perez</v>
      </c>
    </row>
    <row r="26" spans="1:25" x14ac:dyDescent="0.25">
      <c r="A26" s="3" t="s">
        <v>26</v>
      </c>
      <c r="B26" s="8">
        <v>0.23498842592592592</v>
      </c>
      <c r="C26" s="8">
        <v>0.15730324074074073</v>
      </c>
      <c r="D26" s="8">
        <v>7.768518518518519E-2</v>
      </c>
      <c r="E26" s="4">
        <v>127.94</v>
      </c>
      <c r="F26" s="5">
        <v>88</v>
      </c>
      <c r="G26" s="5">
        <v>22.69</v>
      </c>
      <c r="H26" s="7" t="s">
        <v>24</v>
      </c>
      <c r="I26" s="7" t="s">
        <v>27</v>
      </c>
      <c r="J26" s="19" t="s">
        <v>321</v>
      </c>
      <c r="K26" s="19" t="s">
        <v>321</v>
      </c>
      <c r="L26" s="2">
        <v>43361</v>
      </c>
      <c r="M26" s="6" t="str">
        <f t="shared" si="0"/>
        <v>septiembre</v>
      </c>
      <c r="N26" s="19">
        <f t="shared" si="7"/>
        <v>38</v>
      </c>
      <c r="O26" s="7" t="str">
        <f t="shared" si="8"/>
        <v>martes</v>
      </c>
      <c r="P26" s="7">
        <f t="shared" si="9"/>
        <v>2018</v>
      </c>
      <c r="Q26" s="3" t="str">
        <f>VLOOKUP(A26,INFO!$A:$B,2,0)</f>
        <v>GUAYAQUIL</v>
      </c>
      <c r="R26" s="19">
        <v>95</v>
      </c>
      <c r="S26" s="19" t="str">
        <f t="shared" si="4"/>
        <v>Calle K 1-49, Babahoyo</v>
      </c>
      <c r="T26" s="19">
        <f t="shared" si="5"/>
        <v>1</v>
      </c>
      <c r="U26" s="19" t="str">
        <f t="shared" si="6"/>
        <v>Mostrar</v>
      </c>
      <c r="V26" s="3" t="str">
        <f>VLOOKUP(A26,INFO!$A:$C,3,0)</f>
        <v>EGSI9179</v>
      </c>
      <c r="W26" s="3" t="str">
        <f>VLOOKUP(V26,INFO!$C:$D,2,0)</f>
        <v>Camioneta</v>
      </c>
      <c r="X26" s="17" t="str">
        <f>VLOOKUP(A26,INFO!A:F,5,0)</f>
        <v>POSTVENTA</v>
      </c>
      <c r="Y26" s="17" t="str">
        <f>VLOOKUP(A26,INFO!A:F,6,0)</f>
        <v>Deibi Banguera</v>
      </c>
    </row>
    <row r="27" spans="1:25" x14ac:dyDescent="0.25">
      <c r="A27" s="3" t="s">
        <v>28</v>
      </c>
      <c r="B27" s="8">
        <v>3.7268518518518514E-3</v>
      </c>
      <c r="C27" s="8">
        <v>0</v>
      </c>
      <c r="D27" s="8">
        <v>3.7268518518518514E-3</v>
      </c>
      <c r="E27" s="4">
        <v>0</v>
      </c>
      <c r="F27" s="5">
        <v>0</v>
      </c>
      <c r="G27" s="5">
        <v>0</v>
      </c>
      <c r="H27" s="7" t="s">
        <v>24</v>
      </c>
      <c r="I27" s="7" t="s">
        <v>24</v>
      </c>
      <c r="J27" s="19" t="s">
        <v>321</v>
      </c>
      <c r="K27" s="19" t="s">
        <v>321</v>
      </c>
      <c r="L27" s="2">
        <v>43361</v>
      </c>
      <c r="M27" s="6" t="str">
        <f t="shared" si="0"/>
        <v>septiembre</v>
      </c>
      <c r="N27" s="19">
        <f t="shared" si="7"/>
        <v>38</v>
      </c>
      <c r="O27" s="7" t="str">
        <f t="shared" si="8"/>
        <v>martes</v>
      </c>
      <c r="P27" s="7">
        <f t="shared" si="9"/>
        <v>2018</v>
      </c>
      <c r="Q27" s="3" t="str">
        <f>VLOOKUP(A27,INFO!$A:$B,2,0)</f>
        <v>GUAYAQUIL</v>
      </c>
      <c r="R27" s="19">
        <v>95</v>
      </c>
      <c r="S27" s="19" t="str">
        <f t="shared" si="4"/>
        <v>Durmió en Ainsa</v>
      </c>
      <c r="T27" s="19">
        <f t="shared" si="5"/>
        <v>1</v>
      </c>
      <c r="U27" s="19" t="str">
        <f t="shared" si="6"/>
        <v>Mostrar</v>
      </c>
      <c r="V27" s="3" t="str">
        <f>VLOOKUP(A27,INFO!$A:$C,3,0)</f>
        <v>EPCW1831</v>
      </c>
      <c r="W27" s="3" t="str">
        <f>VLOOKUP(V27,INFO!$C:$D,2,0)</f>
        <v>Camioneta</v>
      </c>
      <c r="X27" s="17" t="str">
        <f>VLOOKUP(A27,INFO!A:F,5,0)</f>
        <v>POSTVENTA</v>
      </c>
      <c r="Y27" s="17" t="str">
        <f>VLOOKUP(A27,INFO!A:F,6,0)</f>
        <v>Jose Luis vargas</v>
      </c>
    </row>
    <row r="28" spans="1:25" x14ac:dyDescent="0.25">
      <c r="A28" s="3" t="s">
        <v>29</v>
      </c>
      <c r="B28" s="8">
        <v>0.11775462962962963</v>
      </c>
      <c r="C28" s="8">
        <v>7.6412037037037042E-2</v>
      </c>
      <c r="D28" s="8">
        <v>4.1342592592592591E-2</v>
      </c>
      <c r="E28" s="4">
        <v>80.22</v>
      </c>
      <c r="F28" s="5">
        <v>94</v>
      </c>
      <c r="G28" s="5">
        <v>28.38</v>
      </c>
      <c r="H28" s="7" t="s">
        <v>24</v>
      </c>
      <c r="I28" s="7" t="s">
        <v>24</v>
      </c>
      <c r="J28" s="19" t="s">
        <v>321</v>
      </c>
      <c r="K28" s="19" t="s">
        <v>321</v>
      </c>
      <c r="L28" s="2">
        <v>43361</v>
      </c>
      <c r="M28" s="6" t="str">
        <f t="shared" si="0"/>
        <v>septiembre</v>
      </c>
      <c r="N28" s="19">
        <f t="shared" si="7"/>
        <v>38</v>
      </c>
      <c r="O28" s="7" t="str">
        <f t="shared" si="8"/>
        <v>martes</v>
      </c>
      <c r="P28" s="7">
        <f t="shared" si="9"/>
        <v>2018</v>
      </c>
      <c r="Q28" s="3" t="str">
        <f>VLOOKUP(A28,INFO!$A:$B,2,0)</f>
        <v>GUAYAQUIL</v>
      </c>
      <c r="R28" s="19">
        <v>95</v>
      </c>
      <c r="S28" s="19" t="str">
        <f t="shared" si="4"/>
        <v>Durmió en Ainsa</v>
      </c>
      <c r="T28" s="19">
        <f t="shared" si="5"/>
        <v>1</v>
      </c>
      <c r="U28" s="19" t="str">
        <f t="shared" si="6"/>
        <v>Mostrar</v>
      </c>
      <c r="V28" s="3" t="str">
        <f>VLOOKUP(A28,INFO!$A:$C,3,0)</f>
        <v>EPCW6826</v>
      </c>
      <c r="W28" s="3" t="str">
        <f>VLOOKUP(V28,INFO!$C:$D,2,0)</f>
        <v>Camioneta</v>
      </c>
      <c r="X28" s="17" t="str">
        <f>VLOOKUP(A28,INFO!A:F,5,0)</f>
        <v>POSTVENTA</v>
      </c>
      <c r="Y28" s="17" t="str">
        <f>VLOOKUP(A28,INFO!A:F,6,0)</f>
        <v>Danny Salazar</v>
      </c>
    </row>
    <row r="29" spans="1:25" x14ac:dyDescent="0.25">
      <c r="A29" s="3" t="s">
        <v>2</v>
      </c>
      <c r="B29" s="8">
        <v>0</v>
      </c>
      <c r="C29" s="8">
        <v>0</v>
      </c>
      <c r="D29" s="8">
        <v>0</v>
      </c>
      <c r="E29" s="4">
        <v>0</v>
      </c>
      <c r="F29" s="5">
        <v>0</v>
      </c>
      <c r="G29" s="5">
        <v>0</v>
      </c>
      <c r="H29" s="7" t="s">
        <v>3</v>
      </c>
      <c r="I29" s="7" t="s">
        <v>3</v>
      </c>
      <c r="J29" s="19" t="s">
        <v>321</v>
      </c>
      <c r="K29" s="19" t="s">
        <v>321</v>
      </c>
      <c r="L29" s="2">
        <v>43361</v>
      </c>
      <c r="M29" s="6" t="str">
        <f t="shared" si="0"/>
        <v>septiembre</v>
      </c>
      <c r="N29" s="19">
        <f t="shared" si="7"/>
        <v>38</v>
      </c>
      <c r="O29" s="7" t="str">
        <f t="shared" si="8"/>
        <v>martes</v>
      </c>
      <c r="P29" s="7">
        <f t="shared" si="9"/>
        <v>2018</v>
      </c>
      <c r="Q29" s="3" t="str">
        <f>VLOOKUP(A29,INFO!$A:$B,2,0)</f>
        <v>QUITO</v>
      </c>
      <c r="R29" s="19">
        <v>95</v>
      </c>
      <c r="S29" s="19" t="str">
        <f t="shared" si="4"/>
        <v>-----</v>
      </c>
      <c r="T29" s="19">
        <f t="shared" si="5"/>
        <v>1</v>
      </c>
      <c r="U29" s="19" t="str">
        <f t="shared" si="6"/>
        <v>No Mostrar</v>
      </c>
      <c r="V29" s="3" t="str">
        <f>VLOOKUP(A29,INFO!$A:$C,3,0)</f>
        <v>EPCW7500</v>
      </c>
      <c r="W29" s="3" t="str">
        <f>VLOOKUP(V29,INFO!$C:$D,2,0)</f>
        <v>Camioneta</v>
      </c>
      <c r="X29" s="17" t="str">
        <f>VLOOKUP(A29,INFO!A:F,5,0)</f>
        <v>SAT UIO</v>
      </c>
      <c r="Y29" s="17" t="str">
        <f>VLOOKUP(A29,INFO!A:F,6,0)</f>
        <v>Edison Arellano</v>
      </c>
    </row>
    <row r="30" spans="1:25" x14ac:dyDescent="0.25">
      <c r="A30" s="3" t="s">
        <v>51</v>
      </c>
      <c r="B30" s="8">
        <v>0.24476851851851852</v>
      </c>
      <c r="C30" s="8">
        <v>0.15358796296296295</v>
      </c>
      <c r="D30" s="8">
        <v>7.9259259259259265E-2</v>
      </c>
      <c r="E30" s="4">
        <v>135.87</v>
      </c>
      <c r="F30" s="5">
        <v>120</v>
      </c>
      <c r="G30" s="5">
        <v>23.13</v>
      </c>
      <c r="H30" s="7" t="s">
        <v>17</v>
      </c>
      <c r="I30" s="7" t="s">
        <v>1</v>
      </c>
      <c r="J30" s="19" t="s">
        <v>321</v>
      </c>
      <c r="K30" s="19" t="s">
        <v>321</v>
      </c>
      <c r="L30" s="2">
        <v>43361</v>
      </c>
      <c r="M30" s="6" t="str">
        <f t="shared" si="0"/>
        <v>septiembre</v>
      </c>
      <c r="N30" s="19">
        <f t="shared" si="7"/>
        <v>38</v>
      </c>
      <c r="O30" s="7" t="str">
        <f t="shared" si="8"/>
        <v>martes</v>
      </c>
      <c r="P30" s="7">
        <f t="shared" si="9"/>
        <v>2018</v>
      </c>
      <c r="Q30" s="3" t="str">
        <f>VLOOKUP(A30,INFO!$A:$B,2,0)</f>
        <v>QUITO</v>
      </c>
      <c r="R30" s="19">
        <v>95</v>
      </c>
      <c r="S30" s="19" t="str">
        <f t="shared" si="4"/>
        <v>Avenida 10 De Agosto 30-106, Quito</v>
      </c>
      <c r="T30" s="19">
        <f t="shared" si="5"/>
        <v>0</v>
      </c>
      <c r="U30" s="19" t="str">
        <f t="shared" si="6"/>
        <v>Mostrar</v>
      </c>
      <c r="V30" s="3" t="str">
        <f>VLOOKUP(A30,INFO!$A:$C,3,0)</f>
        <v>EPCT8869</v>
      </c>
      <c r="W30" s="3" t="str">
        <f>VLOOKUP(V30,INFO!$C:$D,2,0)</f>
        <v>Camioneta</v>
      </c>
      <c r="X30" s="17" t="str">
        <f>VLOOKUP(A30,INFO!A:F,5,0)</f>
        <v>SAT UIO</v>
      </c>
      <c r="Y30" s="17" t="str">
        <f>VLOOKUP(A30,INFO!A:F,6,0)</f>
        <v>Norberto Congo</v>
      </c>
    </row>
    <row r="31" spans="1:25" x14ac:dyDescent="0.25">
      <c r="A31" s="3" t="s">
        <v>4</v>
      </c>
      <c r="B31" s="8">
        <v>9.52662037037037E-2</v>
      </c>
      <c r="C31" s="8">
        <v>8.4884259259259257E-2</v>
      </c>
      <c r="D31" s="8">
        <v>6.122685185185185E-3</v>
      </c>
      <c r="E31" s="4">
        <v>53.24</v>
      </c>
      <c r="F31" s="5">
        <v>74</v>
      </c>
      <c r="G31" s="5">
        <v>23.28</v>
      </c>
      <c r="H31" s="7" t="s">
        <v>18</v>
      </c>
      <c r="I31" s="7" t="s">
        <v>18</v>
      </c>
      <c r="J31" s="19" t="s">
        <v>321</v>
      </c>
      <c r="K31" s="19" t="s">
        <v>321</v>
      </c>
      <c r="L31" s="2">
        <v>43361</v>
      </c>
      <c r="M31" s="6" t="str">
        <f t="shared" si="0"/>
        <v>septiembre</v>
      </c>
      <c r="N31" s="19">
        <f t="shared" si="7"/>
        <v>38</v>
      </c>
      <c r="O31" s="7" t="str">
        <f t="shared" si="8"/>
        <v>martes</v>
      </c>
      <c r="P31" s="7">
        <f t="shared" si="9"/>
        <v>2018</v>
      </c>
      <c r="Q31" s="3" t="str">
        <f>VLOOKUP(A31,INFO!$A:$B,2,0)</f>
        <v>QUITO</v>
      </c>
      <c r="R31" s="19">
        <v>95</v>
      </c>
      <c r="S31" s="19" t="str">
        <f t="shared" si="4"/>
        <v>Calle De Los Cipreses 2-158, Quito</v>
      </c>
      <c r="T31" s="19">
        <f t="shared" si="5"/>
        <v>1</v>
      </c>
      <c r="U31" s="19" t="str">
        <f t="shared" si="6"/>
        <v>Mostrar</v>
      </c>
      <c r="V31" s="3" t="str">
        <f>VLOOKUP(A31,INFO!$A:$C,3,0)</f>
        <v>HW228P</v>
      </c>
      <c r="W31" s="3" t="str">
        <f>VLOOKUP(V31,INFO!$C:$D,2,0)</f>
        <v>Motocicleta</v>
      </c>
      <c r="X31" s="17" t="str">
        <f>VLOOKUP(A31,INFO!A:F,5,0)</f>
        <v>SAT UIO</v>
      </c>
      <c r="Y31" s="17" t="str">
        <f>VLOOKUP(A31,INFO!A:F,6,0)</f>
        <v>Quito</v>
      </c>
    </row>
    <row r="32" spans="1:25" x14ac:dyDescent="0.25">
      <c r="A32" s="3" t="s">
        <v>0</v>
      </c>
      <c r="B32" s="8">
        <v>5.7592592592592591E-2</v>
      </c>
      <c r="C32" s="8">
        <v>4.4803240740740741E-2</v>
      </c>
      <c r="D32" s="8">
        <v>1.2789351851851852E-2</v>
      </c>
      <c r="E32" s="4">
        <v>33.229999999999997</v>
      </c>
      <c r="F32" s="5">
        <v>90</v>
      </c>
      <c r="G32" s="5">
        <v>24.04</v>
      </c>
      <c r="H32" s="7" t="s">
        <v>1</v>
      </c>
      <c r="I32" s="7" t="s">
        <v>1</v>
      </c>
      <c r="J32" s="19" t="s">
        <v>321</v>
      </c>
      <c r="K32" s="19" t="s">
        <v>321</v>
      </c>
      <c r="L32" s="2">
        <v>43362</v>
      </c>
      <c r="M32" s="6" t="str">
        <f t="shared" si="0"/>
        <v>septiembre</v>
      </c>
      <c r="N32" s="19">
        <f t="shared" si="7"/>
        <v>38</v>
      </c>
      <c r="O32" s="7" t="str">
        <f t="shared" si="8"/>
        <v>miércoles</v>
      </c>
      <c r="P32" s="7">
        <f t="shared" si="9"/>
        <v>2018</v>
      </c>
      <c r="Q32" s="3" t="str">
        <f>VLOOKUP(A32,INFO!$A:$B,2,0)</f>
        <v>QUITO</v>
      </c>
      <c r="R32" s="19">
        <v>95</v>
      </c>
      <c r="S32" s="19" t="str">
        <f t="shared" si="4"/>
        <v>Avenida 10 De Agosto 30-106, Quito</v>
      </c>
      <c r="T32" s="19">
        <f t="shared" si="5"/>
        <v>1</v>
      </c>
      <c r="U32" s="19" t="str">
        <f t="shared" si="6"/>
        <v>Mostrar</v>
      </c>
      <c r="V32" s="3" t="str">
        <f>VLOOKUP(A32,INFO!$A:$C,3,0)</f>
        <v>EGSF6013</v>
      </c>
      <c r="W32" s="3" t="str">
        <f>VLOOKUP(V32,INFO!$C:$D,2,0)</f>
        <v>Camioneta</v>
      </c>
      <c r="X32" s="17" t="str">
        <f>VLOOKUP(A32,INFO!A:F,5,0)</f>
        <v>SAT UIO</v>
      </c>
      <c r="Y32" s="17" t="str">
        <f>VLOOKUP(A32,INFO!A:F,6,0)</f>
        <v>Darwin Vargas</v>
      </c>
    </row>
    <row r="33" spans="1:25" x14ac:dyDescent="0.25">
      <c r="A33" s="3" t="s">
        <v>23</v>
      </c>
      <c r="B33" s="8">
        <v>0.18546296296296297</v>
      </c>
      <c r="C33" s="8">
        <v>9.1979166666666667E-2</v>
      </c>
      <c r="D33" s="8">
        <v>9.3483796296296287E-2</v>
      </c>
      <c r="E33" s="4">
        <v>61.84</v>
      </c>
      <c r="F33" s="5">
        <v>88</v>
      </c>
      <c r="G33" s="5">
        <v>13.89</v>
      </c>
      <c r="H33" s="7" t="s">
        <v>24</v>
      </c>
      <c r="I33" s="7" t="s">
        <v>24</v>
      </c>
      <c r="J33" s="19" t="s">
        <v>321</v>
      </c>
      <c r="K33" s="19" t="s">
        <v>321</v>
      </c>
      <c r="L33" s="2">
        <v>43362</v>
      </c>
      <c r="M33" s="6" t="str">
        <f t="shared" si="0"/>
        <v>septiembre</v>
      </c>
      <c r="N33" s="19">
        <f t="shared" si="7"/>
        <v>38</v>
      </c>
      <c r="O33" s="7" t="str">
        <f t="shared" si="8"/>
        <v>miércoles</v>
      </c>
      <c r="P33" s="7">
        <f t="shared" si="9"/>
        <v>2018</v>
      </c>
      <c r="Q33" s="3" t="str">
        <f>VLOOKUP(A33,INFO!$A:$B,2,0)</f>
        <v>GUAYAQUIL</v>
      </c>
      <c r="R33" s="19">
        <v>95</v>
      </c>
      <c r="S33" s="19" t="str">
        <f t="shared" si="4"/>
        <v>Durmió en Ainsa</v>
      </c>
      <c r="T33" s="19">
        <f t="shared" si="5"/>
        <v>1</v>
      </c>
      <c r="U33" s="19" t="str">
        <f t="shared" si="6"/>
        <v>Mostrar</v>
      </c>
      <c r="V33" s="3" t="str">
        <f>VLOOKUP(A33,INFO!$A:$C,3,0)</f>
        <v>EGSF6029</v>
      </c>
      <c r="W33" s="3" t="str">
        <f>VLOOKUP(V33,INFO!$C:$D,2,0)</f>
        <v>Camioneta</v>
      </c>
      <c r="X33" s="17" t="str">
        <f>VLOOKUP(A33,INFO!A:F,5,0)</f>
        <v>POSTVENTA</v>
      </c>
      <c r="Y33" s="17" t="str">
        <f>VLOOKUP(A33,INFO!A:F,6,0)</f>
        <v>Jacob Soriano</v>
      </c>
    </row>
    <row r="34" spans="1:25" x14ac:dyDescent="0.25">
      <c r="A34" s="3" t="s">
        <v>25</v>
      </c>
      <c r="B34" s="8">
        <v>3.2407407407407406E-4</v>
      </c>
      <c r="C34" s="8">
        <v>0</v>
      </c>
      <c r="D34" s="8">
        <v>3.2407407407407406E-4</v>
      </c>
      <c r="E34" s="4">
        <v>0</v>
      </c>
      <c r="F34" s="5">
        <v>0</v>
      </c>
      <c r="G34" s="5">
        <v>0</v>
      </c>
      <c r="H34" s="7" t="s">
        <v>24</v>
      </c>
      <c r="I34" s="7" t="s">
        <v>24</v>
      </c>
      <c r="J34" s="19" t="s">
        <v>321</v>
      </c>
      <c r="K34" s="19" t="s">
        <v>321</v>
      </c>
      <c r="L34" s="2">
        <v>43362</v>
      </c>
      <c r="M34" s="6" t="str">
        <f t="shared" si="0"/>
        <v>septiembre</v>
      </c>
      <c r="N34" s="19">
        <f t="shared" si="7"/>
        <v>38</v>
      </c>
      <c r="O34" s="7" t="str">
        <f t="shared" si="8"/>
        <v>miércoles</v>
      </c>
      <c r="P34" s="7">
        <f t="shared" si="9"/>
        <v>2018</v>
      </c>
      <c r="Q34" s="3" t="str">
        <f>VLOOKUP(A34,INFO!$A:$B,2,0)</f>
        <v>GUAYAQUIL</v>
      </c>
      <c r="R34" s="19">
        <v>95</v>
      </c>
      <c r="S34" s="19" t="str">
        <f t="shared" si="4"/>
        <v>Durmió en Ainsa</v>
      </c>
      <c r="T34" s="19">
        <f t="shared" si="5"/>
        <v>1</v>
      </c>
      <c r="U34" s="19" t="str">
        <f t="shared" si="6"/>
        <v>Mostrar</v>
      </c>
      <c r="V34" s="3" t="str">
        <f>VLOOKUP(A34,INFO!$A:$C,3,0)</f>
        <v>EGSF6046</v>
      </c>
      <c r="W34" s="3" t="str">
        <f>VLOOKUP(V34,INFO!$C:$D,2,0)</f>
        <v>Camioneta</v>
      </c>
      <c r="X34" s="17" t="str">
        <f>VLOOKUP(A34,INFO!A:F,5,0)</f>
        <v>POSTVENTA</v>
      </c>
      <c r="Y34" s="17" t="str">
        <f>VLOOKUP(A34,INFO!A:F,6,0)</f>
        <v>Kevin Perez</v>
      </c>
    </row>
    <row r="35" spans="1:25" x14ac:dyDescent="0.25">
      <c r="A35" s="3" t="s">
        <v>26</v>
      </c>
      <c r="B35" s="8">
        <v>9.1412037037037042E-2</v>
      </c>
      <c r="C35" s="8">
        <v>7.2939814814814818E-2</v>
      </c>
      <c r="D35" s="8">
        <v>1.8472222222222223E-2</v>
      </c>
      <c r="E35" s="4">
        <v>90.77</v>
      </c>
      <c r="F35" s="5">
        <v>107</v>
      </c>
      <c r="G35" s="5">
        <v>41.37</v>
      </c>
      <c r="H35" s="7" t="s">
        <v>27</v>
      </c>
      <c r="I35" s="7" t="s">
        <v>24</v>
      </c>
      <c r="J35" s="19" t="s">
        <v>321</v>
      </c>
      <c r="K35" s="19" t="s">
        <v>321</v>
      </c>
      <c r="L35" s="2">
        <v>43362</v>
      </c>
      <c r="M35" s="6" t="str">
        <f t="shared" si="0"/>
        <v>septiembre</v>
      </c>
      <c r="N35" s="19">
        <f t="shared" si="7"/>
        <v>38</v>
      </c>
      <c r="O35" s="7" t="str">
        <f t="shared" si="8"/>
        <v>miércoles</v>
      </c>
      <c r="P35" s="7">
        <f t="shared" si="9"/>
        <v>2018</v>
      </c>
      <c r="Q35" s="3" t="str">
        <f>VLOOKUP(A35,INFO!$A:$B,2,0)</f>
        <v>GUAYAQUIL</v>
      </c>
      <c r="R35" s="19">
        <v>95</v>
      </c>
      <c r="S35" s="19" t="str">
        <f t="shared" si="4"/>
        <v>Avenida 40 No, Guayaquil</v>
      </c>
      <c r="T35" s="19">
        <f t="shared" si="5"/>
        <v>0</v>
      </c>
      <c r="U35" s="19" t="str">
        <f t="shared" si="6"/>
        <v>Mostrar</v>
      </c>
      <c r="V35" s="3" t="str">
        <f>VLOOKUP(A35,INFO!$A:$C,3,0)</f>
        <v>EGSI9179</v>
      </c>
      <c r="W35" s="3" t="str">
        <f>VLOOKUP(V35,INFO!$C:$D,2,0)</f>
        <v>Camioneta</v>
      </c>
      <c r="X35" s="17" t="str">
        <f>VLOOKUP(A35,INFO!A:F,5,0)</f>
        <v>POSTVENTA</v>
      </c>
      <c r="Y35" s="17" t="str">
        <f>VLOOKUP(A35,INFO!A:F,6,0)</f>
        <v>Deibi Banguera</v>
      </c>
    </row>
    <row r="36" spans="1:25" x14ac:dyDescent="0.25">
      <c r="A36" s="3" t="s">
        <v>51</v>
      </c>
      <c r="B36" s="8">
        <v>9.1423611111111122E-2</v>
      </c>
      <c r="C36" s="8">
        <v>6.6319444444444445E-2</v>
      </c>
      <c r="D36" s="8">
        <v>2.5104166666666664E-2</v>
      </c>
      <c r="E36" s="4">
        <v>36.159999999999997</v>
      </c>
      <c r="F36" s="5">
        <v>61</v>
      </c>
      <c r="G36" s="5">
        <v>16.48</v>
      </c>
      <c r="H36" s="7" t="s">
        <v>18</v>
      </c>
      <c r="I36" s="7" t="s">
        <v>1</v>
      </c>
      <c r="J36" s="19" t="s">
        <v>321</v>
      </c>
      <c r="K36" s="19" t="s">
        <v>321</v>
      </c>
      <c r="L36" s="2">
        <v>43362</v>
      </c>
      <c r="M36" s="6" t="str">
        <f t="shared" si="0"/>
        <v>septiembre</v>
      </c>
      <c r="N36" s="19">
        <f t="shared" si="7"/>
        <v>38</v>
      </c>
      <c r="O36" s="7" t="str">
        <f t="shared" si="8"/>
        <v>miércoles</v>
      </c>
      <c r="P36" s="7">
        <f t="shared" si="9"/>
        <v>2018</v>
      </c>
      <c r="Q36" s="3" t="str">
        <f>VLOOKUP(A36,INFO!$A:$B,2,0)</f>
        <v>QUITO</v>
      </c>
      <c r="R36" s="19">
        <v>95</v>
      </c>
      <c r="S36" s="19" t="str">
        <f t="shared" si="4"/>
        <v>Avenida 10 De Agosto 30-106, Quito</v>
      </c>
      <c r="T36" s="19">
        <f t="shared" si="5"/>
        <v>0</v>
      </c>
      <c r="U36" s="19" t="str">
        <f t="shared" si="6"/>
        <v>Mostrar</v>
      </c>
      <c r="V36" s="3" t="str">
        <f>VLOOKUP(A36,INFO!$A:$C,3,0)</f>
        <v>EPCT8869</v>
      </c>
      <c r="W36" s="3" t="str">
        <f>VLOOKUP(V36,INFO!$C:$D,2,0)</f>
        <v>Camioneta</v>
      </c>
      <c r="X36" s="17" t="str">
        <f>VLOOKUP(A36,INFO!A:F,5,0)</f>
        <v>SAT UIO</v>
      </c>
      <c r="Y36" s="17" t="str">
        <f>VLOOKUP(A36,INFO!A:F,6,0)</f>
        <v>Norberto Congo</v>
      </c>
    </row>
    <row r="37" spans="1:25" x14ac:dyDescent="0.25">
      <c r="A37" s="3" t="s">
        <v>28</v>
      </c>
      <c r="B37" s="8">
        <v>8.7986111111111112E-2</v>
      </c>
      <c r="C37" s="8">
        <v>5.7210648148148142E-2</v>
      </c>
      <c r="D37" s="8">
        <v>3.0775462962962966E-2</v>
      </c>
      <c r="E37" s="4">
        <v>42.06</v>
      </c>
      <c r="F37" s="5">
        <v>70</v>
      </c>
      <c r="G37" s="5">
        <v>19.920000000000002</v>
      </c>
      <c r="H37" s="7" t="s">
        <v>24</v>
      </c>
      <c r="I37" s="7" t="s">
        <v>24</v>
      </c>
      <c r="J37" s="19" t="s">
        <v>321</v>
      </c>
      <c r="K37" s="19" t="s">
        <v>321</v>
      </c>
      <c r="L37" s="2">
        <v>43362</v>
      </c>
      <c r="M37" s="6" t="str">
        <f t="shared" si="0"/>
        <v>septiembre</v>
      </c>
      <c r="N37" s="19">
        <f t="shared" si="7"/>
        <v>38</v>
      </c>
      <c r="O37" s="7" t="str">
        <f t="shared" si="8"/>
        <v>miércoles</v>
      </c>
      <c r="P37" s="7">
        <f t="shared" si="9"/>
        <v>2018</v>
      </c>
      <c r="Q37" s="3" t="str">
        <f>VLOOKUP(A37,INFO!$A:$B,2,0)</f>
        <v>GUAYAQUIL</v>
      </c>
      <c r="R37" s="19">
        <v>95</v>
      </c>
      <c r="S37" s="19" t="str">
        <f t="shared" si="4"/>
        <v>Durmió en Ainsa</v>
      </c>
      <c r="T37" s="19">
        <f t="shared" si="5"/>
        <v>1</v>
      </c>
      <c r="U37" s="19" t="str">
        <f t="shared" si="6"/>
        <v>Mostrar</v>
      </c>
      <c r="V37" s="3" t="str">
        <f>VLOOKUP(A37,INFO!$A:$C,3,0)</f>
        <v>EPCW1831</v>
      </c>
      <c r="W37" s="3" t="str">
        <f>VLOOKUP(V37,INFO!$C:$D,2,0)</f>
        <v>Camioneta</v>
      </c>
      <c r="X37" s="17" t="str">
        <f>VLOOKUP(A37,INFO!A:F,5,0)</f>
        <v>POSTVENTA</v>
      </c>
      <c r="Y37" s="17" t="str">
        <f>VLOOKUP(A37,INFO!A:F,6,0)</f>
        <v>Jose Luis vargas</v>
      </c>
    </row>
    <row r="38" spans="1:25" x14ac:dyDescent="0.25">
      <c r="A38" s="3" t="s">
        <v>29</v>
      </c>
      <c r="B38" s="8">
        <v>8.1458333333333341E-2</v>
      </c>
      <c r="C38" s="8">
        <v>5.4386574074074073E-2</v>
      </c>
      <c r="D38" s="8">
        <v>2.7071759259259257E-2</v>
      </c>
      <c r="E38" s="4">
        <v>26.7</v>
      </c>
      <c r="F38" s="5">
        <v>74</v>
      </c>
      <c r="G38" s="5">
        <v>13.66</v>
      </c>
      <c r="H38" s="7" t="s">
        <v>24</v>
      </c>
      <c r="I38" s="7" t="s">
        <v>24</v>
      </c>
      <c r="J38" s="19" t="s">
        <v>321</v>
      </c>
      <c r="K38" s="19" t="s">
        <v>321</v>
      </c>
      <c r="L38" s="2">
        <v>43362</v>
      </c>
      <c r="M38" s="6" t="str">
        <f t="shared" si="0"/>
        <v>septiembre</v>
      </c>
      <c r="N38" s="19">
        <f t="shared" si="7"/>
        <v>38</v>
      </c>
      <c r="O38" s="7" t="str">
        <f t="shared" si="8"/>
        <v>miércoles</v>
      </c>
      <c r="P38" s="7">
        <f t="shared" si="9"/>
        <v>2018</v>
      </c>
      <c r="Q38" s="3" t="str">
        <f>VLOOKUP(A38,INFO!$A:$B,2,0)</f>
        <v>GUAYAQUIL</v>
      </c>
      <c r="R38" s="19">
        <v>95</v>
      </c>
      <c r="S38" s="19" t="str">
        <f t="shared" si="4"/>
        <v>Durmió en Ainsa</v>
      </c>
      <c r="T38" s="19">
        <f t="shared" si="5"/>
        <v>1</v>
      </c>
      <c r="U38" s="19" t="str">
        <f t="shared" si="6"/>
        <v>Mostrar</v>
      </c>
      <c r="V38" s="3" t="str">
        <f>VLOOKUP(A38,INFO!$A:$C,3,0)</f>
        <v>EPCW6826</v>
      </c>
      <c r="W38" s="3" t="str">
        <f>VLOOKUP(V38,INFO!$C:$D,2,0)</f>
        <v>Camioneta</v>
      </c>
      <c r="X38" s="17" t="str">
        <f>VLOOKUP(A38,INFO!A:F,5,0)</f>
        <v>POSTVENTA</v>
      </c>
      <c r="Y38" s="17" t="str">
        <f>VLOOKUP(A38,INFO!A:F,6,0)</f>
        <v>Danny Salazar</v>
      </c>
    </row>
    <row r="39" spans="1:25" x14ac:dyDescent="0.25">
      <c r="A39" s="3" t="s">
        <v>2</v>
      </c>
      <c r="B39" s="8">
        <v>0</v>
      </c>
      <c r="C39" s="8">
        <v>0</v>
      </c>
      <c r="D39" s="8">
        <v>0</v>
      </c>
      <c r="E39" s="4">
        <v>0</v>
      </c>
      <c r="F39" s="5">
        <v>0</v>
      </c>
      <c r="G39" s="5">
        <v>0</v>
      </c>
      <c r="H39" s="7" t="s">
        <v>3</v>
      </c>
      <c r="I39" s="7" t="s">
        <v>3</v>
      </c>
      <c r="J39" s="19" t="s">
        <v>321</v>
      </c>
      <c r="K39" s="19" t="s">
        <v>321</v>
      </c>
      <c r="L39" s="2">
        <v>43362</v>
      </c>
      <c r="M39" s="6" t="str">
        <f t="shared" si="0"/>
        <v>septiembre</v>
      </c>
      <c r="N39" s="19">
        <f t="shared" si="7"/>
        <v>38</v>
      </c>
      <c r="O39" s="7" t="str">
        <f t="shared" si="8"/>
        <v>miércoles</v>
      </c>
      <c r="P39" s="7">
        <f t="shared" si="9"/>
        <v>2018</v>
      </c>
      <c r="Q39" s="3" t="str">
        <f>VLOOKUP(A39,INFO!$A:$B,2,0)</f>
        <v>QUITO</v>
      </c>
      <c r="R39" s="19">
        <v>95</v>
      </c>
      <c r="S39" s="19" t="str">
        <f t="shared" si="4"/>
        <v>-----</v>
      </c>
      <c r="T39" s="19">
        <f t="shared" si="5"/>
        <v>1</v>
      </c>
      <c r="U39" s="19" t="str">
        <f t="shared" si="6"/>
        <v>No Mostrar</v>
      </c>
      <c r="V39" s="3" t="str">
        <f>VLOOKUP(A39,INFO!$A:$C,3,0)</f>
        <v>EPCW7500</v>
      </c>
      <c r="W39" s="3" t="str">
        <f>VLOOKUP(V39,INFO!$C:$D,2,0)</f>
        <v>Camioneta</v>
      </c>
      <c r="X39" s="17" t="str">
        <f>VLOOKUP(A39,INFO!A:F,5,0)</f>
        <v>SAT UIO</v>
      </c>
      <c r="Y39" s="17" t="str">
        <f>VLOOKUP(A39,INFO!A:F,6,0)</f>
        <v>Edison Arellano</v>
      </c>
    </row>
    <row r="40" spans="1:25" x14ac:dyDescent="0.25">
      <c r="A40" s="3" t="s">
        <v>4</v>
      </c>
      <c r="B40" s="8">
        <v>7.72337962962963E-2</v>
      </c>
      <c r="C40" s="8">
        <v>7.149305555555556E-2</v>
      </c>
      <c r="D40" s="8">
        <v>3.7037037037037034E-3</v>
      </c>
      <c r="E40" s="4">
        <v>24.1</v>
      </c>
      <c r="F40" s="5">
        <v>53</v>
      </c>
      <c r="G40" s="5">
        <v>13</v>
      </c>
      <c r="H40" s="7" t="s">
        <v>17</v>
      </c>
      <c r="I40" s="7" t="s">
        <v>1</v>
      </c>
      <c r="J40" s="19" t="s">
        <v>321</v>
      </c>
      <c r="K40" s="19" t="s">
        <v>321</v>
      </c>
      <c r="L40" s="2">
        <v>43362</v>
      </c>
      <c r="M40" s="6" t="str">
        <f t="shared" si="0"/>
        <v>septiembre</v>
      </c>
      <c r="N40" s="19">
        <f t="shared" si="7"/>
        <v>38</v>
      </c>
      <c r="O40" s="7" t="str">
        <f t="shared" si="8"/>
        <v>miércoles</v>
      </c>
      <c r="P40" s="7">
        <f t="shared" si="9"/>
        <v>2018</v>
      </c>
      <c r="Q40" s="3" t="str">
        <f>VLOOKUP(A40,INFO!$A:$B,2,0)</f>
        <v>QUITO</v>
      </c>
      <c r="R40" s="19">
        <v>95</v>
      </c>
      <c r="S40" s="19" t="str">
        <f t="shared" si="4"/>
        <v>Avenida 10 De Agosto 30-106, Quito</v>
      </c>
      <c r="T40" s="19">
        <f t="shared" si="5"/>
        <v>0</v>
      </c>
      <c r="U40" s="19" t="str">
        <f t="shared" si="6"/>
        <v>Mostrar</v>
      </c>
      <c r="V40" s="3" t="str">
        <f>VLOOKUP(A40,INFO!$A:$C,3,0)</f>
        <v>HW228P</v>
      </c>
      <c r="W40" s="3" t="str">
        <f>VLOOKUP(V40,INFO!$C:$D,2,0)</f>
        <v>Motocicleta</v>
      </c>
      <c r="X40" s="17" t="str">
        <f>VLOOKUP(A40,INFO!A:F,5,0)</f>
        <v>SAT UIO</v>
      </c>
      <c r="Y40" s="17" t="str">
        <f>VLOOKUP(A40,INFO!A:F,6,0)</f>
        <v>Quito</v>
      </c>
    </row>
    <row r="41" spans="1:25" x14ac:dyDescent="0.25">
      <c r="A41" s="3" t="s">
        <v>53</v>
      </c>
      <c r="B41" s="8">
        <v>5.3240740740740744E-4</v>
      </c>
      <c r="C41" s="8">
        <v>0</v>
      </c>
      <c r="D41" s="8">
        <v>5.3240740740740744E-4</v>
      </c>
      <c r="E41" s="4">
        <v>0.02</v>
      </c>
      <c r="F41" s="5">
        <v>1</v>
      </c>
      <c r="G41" s="5">
        <v>1.45</v>
      </c>
      <c r="H41" s="7" t="s">
        <v>24</v>
      </c>
      <c r="I41" s="7" t="s">
        <v>24</v>
      </c>
      <c r="J41" s="19" t="s">
        <v>321</v>
      </c>
      <c r="K41" s="19" t="s">
        <v>321</v>
      </c>
      <c r="L41" s="2">
        <v>43362</v>
      </c>
      <c r="M41" s="6" t="str">
        <f t="shared" si="0"/>
        <v>septiembre</v>
      </c>
      <c r="N41" s="19">
        <f t="shared" si="7"/>
        <v>38</v>
      </c>
      <c r="O41" s="7" t="str">
        <f t="shared" si="8"/>
        <v>miércoles</v>
      </c>
      <c r="P41" s="7">
        <f t="shared" si="9"/>
        <v>2018</v>
      </c>
      <c r="Q41" s="3" t="str">
        <f>VLOOKUP(A41,INFO!$A:$B,2,0)</f>
        <v>GUAYAQUIL</v>
      </c>
      <c r="R41" s="19">
        <v>95</v>
      </c>
      <c r="S41" s="19" t="str">
        <f t="shared" si="4"/>
        <v>Durmió en Ainsa</v>
      </c>
      <c r="T41" s="19">
        <f t="shared" si="5"/>
        <v>1</v>
      </c>
      <c r="U41" s="19" t="str">
        <f t="shared" si="6"/>
        <v>Mostrar</v>
      </c>
      <c r="V41" s="3" t="str">
        <f>VLOOKUP(A41,INFO!$A:$C,3,0)</f>
        <v>EIBC3570</v>
      </c>
      <c r="W41" s="3" t="str">
        <f>VLOOKUP(V41,INFO!$C:$D,2,0)</f>
        <v>Camion</v>
      </c>
      <c r="X41" s="17" t="str">
        <f>VLOOKUP(A41,INFO!A:F,5,0)</f>
        <v>LOGÍSTICA</v>
      </c>
      <c r="Y41" s="17" t="str">
        <f>VLOOKUP(A41,INFO!A:F,6,0)</f>
        <v>Cristobal Murillo</v>
      </c>
    </row>
    <row r="42" spans="1:25" x14ac:dyDescent="0.25">
      <c r="A42" s="3" t="s">
        <v>39</v>
      </c>
      <c r="B42" s="8">
        <v>0</v>
      </c>
      <c r="C42" s="8">
        <v>0</v>
      </c>
      <c r="D42" s="8">
        <v>0</v>
      </c>
      <c r="E42" s="4">
        <v>0</v>
      </c>
      <c r="F42" s="5">
        <v>0</v>
      </c>
      <c r="G42" s="5">
        <v>0</v>
      </c>
      <c r="H42" s="7" t="s">
        <v>3</v>
      </c>
      <c r="I42" s="7" t="s">
        <v>3</v>
      </c>
      <c r="J42" s="19" t="s">
        <v>321</v>
      </c>
      <c r="K42" s="19" t="s">
        <v>321</v>
      </c>
      <c r="L42" s="2">
        <v>43362</v>
      </c>
      <c r="M42" s="6" t="str">
        <f t="shared" si="0"/>
        <v>septiembre</v>
      </c>
      <c r="N42" s="19">
        <f t="shared" si="7"/>
        <v>38</v>
      </c>
      <c r="O42" s="7" t="str">
        <f t="shared" si="8"/>
        <v>miércoles</v>
      </c>
      <c r="P42" s="7">
        <f t="shared" si="9"/>
        <v>2018</v>
      </c>
      <c r="Q42" s="3" t="str">
        <f>VLOOKUP(A42,INFO!$A:$B,2,0)</f>
        <v>GUAYAQUIL</v>
      </c>
      <c r="R42" s="19">
        <v>95</v>
      </c>
      <c r="S42" s="19" t="str">
        <f t="shared" si="4"/>
        <v>-----</v>
      </c>
      <c r="T42" s="19">
        <f t="shared" si="5"/>
        <v>1</v>
      </c>
      <c r="U42" s="19" t="str">
        <f t="shared" si="6"/>
        <v>No Mostrar</v>
      </c>
      <c r="V42" s="3" t="str">
        <f>VLOOKUP(A42,INFO!$A:$C,3,0)</f>
        <v>EIBC3571</v>
      </c>
      <c r="W42" s="3" t="str">
        <f>VLOOKUP(V42,INFO!$C:$D,2,0)</f>
        <v>Camion</v>
      </c>
      <c r="X42" s="17" t="str">
        <f>VLOOKUP(A42,INFO!A:F,5,0)</f>
        <v>LOGÍSTICA</v>
      </c>
      <c r="Y42" s="17" t="str">
        <f>VLOOKUP(A42,INFO!A:F,6,0)</f>
        <v>Cristobal Murillo</v>
      </c>
    </row>
    <row r="43" spans="1:25" x14ac:dyDescent="0.25">
      <c r="A43" s="3" t="s">
        <v>55</v>
      </c>
      <c r="B43" s="8">
        <v>5.3935185185185188E-3</v>
      </c>
      <c r="C43" s="8">
        <v>0</v>
      </c>
      <c r="D43" s="8">
        <v>5.3935185185185188E-3</v>
      </c>
      <c r="E43" s="4">
        <v>7.0000000000000007E-2</v>
      </c>
      <c r="F43" s="5">
        <v>0</v>
      </c>
      <c r="G43" s="5">
        <v>0.51</v>
      </c>
      <c r="H43" s="7" t="s">
        <v>24</v>
      </c>
      <c r="I43" s="7" t="s">
        <v>24</v>
      </c>
      <c r="J43" s="19" t="s">
        <v>321</v>
      </c>
      <c r="K43" s="19" t="s">
        <v>321</v>
      </c>
      <c r="L43" s="2">
        <v>43362</v>
      </c>
      <c r="M43" s="6" t="str">
        <f t="shared" si="0"/>
        <v>septiembre</v>
      </c>
      <c r="N43" s="19">
        <f t="shared" si="7"/>
        <v>38</v>
      </c>
      <c r="O43" s="7" t="str">
        <f t="shared" si="8"/>
        <v>miércoles</v>
      </c>
      <c r="P43" s="7">
        <f t="shared" si="9"/>
        <v>2018</v>
      </c>
      <c r="Q43" s="3" t="str">
        <f>VLOOKUP(A43,INFO!$A:$B,2,0)</f>
        <v>GUAYAQUIL</v>
      </c>
      <c r="R43" s="19">
        <v>95</v>
      </c>
      <c r="S43" s="19" t="str">
        <f t="shared" si="4"/>
        <v>Durmió en Ainsa</v>
      </c>
      <c r="T43" s="19">
        <f t="shared" si="5"/>
        <v>1</v>
      </c>
      <c r="U43" s="19" t="str">
        <f t="shared" si="6"/>
        <v>Mostrar</v>
      </c>
      <c r="V43" s="3" t="str">
        <f>VLOOKUP(A43,INFO!$A:$C,3,0)</f>
        <v>EABE1400</v>
      </c>
      <c r="W43" s="3" t="str">
        <f>VLOOKUP(V43,INFO!$C:$D,2,0)</f>
        <v>Plataforma</v>
      </c>
      <c r="X43" s="17" t="str">
        <f>VLOOKUP(A43,INFO!A:F,5,0)</f>
        <v>LOGÍSTICA</v>
      </c>
      <c r="Y43" s="17" t="str">
        <f>VLOOKUP(A43,INFO!A:F,6,0)</f>
        <v>Cristobal Murillo</v>
      </c>
    </row>
    <row r="44" spans="1:25" x14ac:dyDescent="0.25">
      <c r="A44" s="3" t="s">
        <v>36</v>
      </c>
      <c r="B44" s="8">
        <v>9.3043981481481478E-2</v>
      </c>
      <c r="C44" s="8">
        <v>1.7476851851851852E-3</v>
      </c>
      <c r="D44" s="8">
        <v>9.1296296296296306E-2</v>
      </c>
      <c r="E44" s="4">
        <v>0.78</v>
      </c>
      <c r="F44" s="5">
        <v>11</v>
      </c>
      <c r="G44" s="5">
        <v>0.35</v>
      </c>
      <c r="H44" s="7" t="s">
        <v>24</v>
      </c>
      <c r="I44" s="7" t="s">
        <v>24</v>
      </c>
      <c r="J44" s="19" t="s">
        <v>321</v>
      </c>
      <c r="K44" s="19" t="s">
        <v>321</v>
      </c>
      <c r="L44" s="2">
        <v>43362</v>
      </c>
      <c r="M44" s="6" t="str">
        <f t="shared" si="0"/>
        <v>septiembre</v>
      </c>
      <c r="N44" s="19">
        <f t="shared" si="7"/>
        <v>38</v>
      </c>
      <c r="O44" s="7" t="str">
        <f t="shared" si="8"/>
        <v>miércoles</v>
      </c>
      <c r="P44" s="7">
        <f t="shared" si="9"/>
        <v>2018</v>
      </c>
      <c r="Q44" s="3" t="str">
        <f>VLOOKUP(A44,INFO!$A:$B,2,0)</f>
        <v>GUAYAQUIL</v>
      </c>
      <c r="R44" s="19">
        <v>95</v>
      </c>
      <c r="S44" s="19" t="str">
        <f t="shared" si="4"/>
        <v>Durmió en Ainsa</v>
      </c>
      <c r="T44" s="19">
        <f t="shared" si="5"/>
        <v>1</v>
      </c>
      <c r="U44" s="19" t="str">
        <f t="shared" si="6"/>
        <v>Mostrar</v>
      </c>
      <c r="V44" s="3" t="str">
        <f>VLOOKUP(A44,INFO!$A:$C,3,0)</f>
        <v>EPCA4311</v>
      </c>
      <c r="W44" s="3" t="str">
        <f>VLOOKUP(V44,INFO!$C:$D,2,0)</f>
        <v>Plataforma</v>
      </c>
      <c r="X44" s="17" t="str">
        <f>VLOOKUP(A44,INFO!A:F,5,0)</f>
        <v>LOGÍSTICA</v>
      </c>
      <c r="Y44" s="17" t="str">
        <f>VLOOKUP(A44,INFO!A:F,6,0)</f>
        <v>Cristobal Murillo</v>
      </c>
    </row>
    <row r="45" spans="1:25" x14ac:dyDescent="0.25">
      <c r="A45" s="3" t="s">
        <v>0</v>
      </c>
      <c r="B45" s="8">
        <v>0.125</v>
      </c>
      <c r="C45" s="8">
        <v>5.4409722222222227E-2</v>
      </c>
      <c r="D45" s="8">
        <v>7.059027777777778E-2</v>
      </c>
      <c r="E45" s="4">
        <v>37.880000000000003</v>
      </c>
      <c r="F45" s="5">
        <v>88</v>
      </c>
      <c r="G45" s="5">
        <v>12.63</v>
      </c>
      <c r="H45" s="7" t="s">
        <v>18</v>
      </c>
      <c r="I45" s="7" t="s">
        <v>1</v>
      </c>
      <c r="J45" s="19" t="s">
        <v>321</v>
      </c>
      <c r="K45" s="19" t="s">
        <v>321</v>
      </c>
      <c r="L45" s="2">
        <v>43363</v>
      </c>
      <c r="M45" s="6" t="str">
        <f t="shared" si="0"/>
        <v>septiembre</v>
      </c>
      <c r="N45" s="19">
        <f t="shared" si="7"/>
        <v>38</v>
      </c>
      <c r="O45" s="7" t="str">
        <f t="shared" si="8"/>
        <v>jueves</v>
      </c>
      <c r="P45" s="7">
        <f t="shared" si="9"/>
        <v>2018</v>
      </c>
      <c r="Q45" s="3" t="str">
        <f>VLOOKUP(A45,INFO!$A:$B,2,0)</f>
        <v>QUITO</v>
      </c>
      <c r="R45" s="19">
        <v>95</v>
      </c>
      <c r="S45" s="19" t="str">
        <f t="shared" si="4"/>
        <v>Avenida 10 De Agosto 30-106, Quito</v>
      </c>
      <c r="T45" s="19">
        <f t="shared" si="5"/>
        <v>0</v>
      </c>
      <c r="U45" s="19" t="str">
        <f t="shared" si="6"/>
        <v>Mostrar</v>
      </c>
      <c r="V45" s="3" t="str">
        <f>VLOOKUP(A45,INFO!$A:$C,3,0)</f>
        <v>EGSF6013</v>
      </c>
      <c r="W45" s="3" t="str">
        <f>VLOOKUP(V45,INFO!$C:$D,2,0)</f>
        <v>Camioneta</v>
      </c>
      <c r="X45" s="17" t="str">
        <f>VLOOKUP(A45,INFO!A:F,5,0)</f>
        <v>SAT UIO</v>
      </c>
      <c r="Y45" s="17" t="str">
        <f>VLOOKUP(A45,INFO!A:F,6,0)</f>
        <v>Darwin Vargas</v>
      </c>
    </row>
    <row r="46" spans="1:25" x14ac:dyDescent="0.25">
      <c r="A46" s="3" t="s">
        <v>23</v>
      </c>
      <c r="B46" s="8">
        <v>0.20175925925925928</v>
      </c>
      <c r="C46" s="8">
        <v>5.3379629629629631E-2</v>
      </c>
      <c r="D46" s="8">
        <v>0.14837962962962961</v>
      </c>
      <c r="E46" s="4">
        <v>50.99</v>
      </c>
      <c r="F46" s="5">
        <v>98</v>
      </c>
      <c r="G46" s="5">
        <v>10.53</v>
      </c>
      <c r="H46" s="7" t="s">
        <v>24</v>
      </c>
      <c r="I46" s="7" t="s">
        <v>24</v>
      </c>
      <c r="J46" s="19" t="s">
        <v>321</v>
      </c>
      <c r="K46" s="19" t="s">
        <v>321</v>
      </c>
      <c r="L46" s="2">
        <v>43363</v>
      </c>
      <c r="M46" s="6" t="str">
        <f t="shared" si="0"/>
        <v>septiembre</v>
      </c>
      <c r="N46" s="19">
        <f t="shared" si="7"/>
        <v>38</v>
      </c>
      <c r="O46" s="7" t="str">
        <f t="shared" si="8"/>
        <v>jueves</v>
      </c>
      <c r="P46" s="7">
        <f t="shared" si="9"/>
        <v>2018</v>
      </c>
      <c r="Q46" s="3" t="str">
        <f>VLOOKUP(A46,INFO!$A:$B,2,0)</f>
        <v>GUAYAQUIL</v>
      </c>
      <c r="R46" s="19">
        <v>95</v>
      </c>
      <c r="S46" s="19" t="str">
        <f t="shared" si="4"/>
        <v>Durmió en Ainsa</v>
      </c>
      <c r="T46" s="19">
        <f t="shared" si="5"/>
        <v>1</v>
      </c>
      <c r="U46" s="19" t="str">
        <f t="shared" si="6"/>
        <v>Mostrar</v>
      </c>
      <c r="V46" s="3" t="str">
        <f>VLOOKUP(A46,INFO!$A:$C,3,0)</f>
        <v>EGSF6029</v>
      </c>
      <c r="W46" s="3" t="str">
        <f>VLOOKUP(V46,INFO!$C:$D,2,0)</f>
        <v>Camioneta</v>
      </c>
      <c r="X46" s="17" t="str">
        <f>VLOOKUP(A46,INFO!A:F,5,0)</f>
        <v>POSTVENTA</v>
      </c>
      <c r="Y46" s="17" t="str">
        <f>VLOOKUP(A46,INFO!A:F,6,0)</f>
        <v>Jacob Soriano</v>
      </c>
    </row>
    <row r="47" spans="1:25" x14ac:dyDescent="0.25">
      <c r="A47" s="3" t="s">
        <v>25</v>
      </c>
      <c r="B47" s="8">
        <v>0</v>
      </c>
      <c r="C47" s="8">
        <v>0</v>
      </c>
      <c r="D47" s="8">
        <v>0</v>
      </c>
      <c r="E47" s="4">
        <v>0</v>
      </c>
      <c r="F47" s="5">
        <v>0</v>
      </c>
      <c r="G47" s="5">
        <v>0</v>
      </c>
      <c r="H47" s="7" t="s">
        <v>3</v>
      </c>
      <c r="I47" s="7" t="s">
        <v>3</v>
      </c>
      <c r="J47" s="19" t="s">
        <v>321</v>
      </c>
      <c r="K47" s="19" t="s">
        <v>321</v>
      </c>
      <c r="L47" s="2">
        <v>43363</v>
      </c>
      <c r="M47" s="6" t="str">
        <f t="shared" si="0"/>
        <v>septiembre</v>
      </c>
      <c r="N47" s="19">
        <f t="shared" si="7"/>
        <v>38</v>
      </c>
      <c r="O47" s="7" t="str">
        <f t="shared" si="8"/>
        <v>jueves</v>
      </c>
      <c r="P47" s="7">
        <f t="shared" si="9"/>
        <v>2018</v>
      </c>
      <c r="Q47" s="3" t="str">
        <f>VLOOKUP(A47,INFO!$A:$B,2,0)</f>
        <v>GUAYAQUIL</v>
      </c>
      <c r="R47" s="19">
        <v>95</v>
      </c>
      <c r="S47" s="19" t="str">
        <f t="shared" si="4"/>
        <v>-----</v>
      </c>
      <c r="T47" s="19">
        <f t="shared" si="5"/>
        <v>1</v>
      </c>
      <c r="U47" s="19" t="str">
        <f t="shared" si="6"/>
        <v>No Mostrar</v>
      </c>
      <c r="V47" s="3" t="str">
        <f>VLOOKUP(A47,INFO!$A:$C,3,0)</f>
        <v>EGSF6046</v>
      </c>
      <c r="W47" s="3" t="str">
        <f>VLOOKUP(V47,INFO!$C:$D,2,0)</f>
        <v>Camioneta</v>
      </c>
      <c r="X47" s="17" t="str">
        <f>VLOOKUP(A47,INFO!A:F,5,0)</f>
        <v>POSTVENTA</v>
      </c>
      <c r="Y47" s="17" t="str">
        <f>VLOOKUP(A47,INFO!A:F,6,0)</f>
        <v>Kevin Perez</v>
      </c>
    </row>
    <row r="48" spans="1:25" x14ac:dyDescent="0.25">
      <c r="A48" s="3" t="s">
        <v>26</v>
      </c>
      <c r="B48" s="8">
        <v>4.2569444444444444E-2</v>
      </c>
      <c r="C48" s="8">
        <v>2.5752314814814815E-2</v>
      </c>
      <c r="D48" s="8">
        <v>1.681712962962963E-2</v>
      </c>
      <c r="E48" s="4">
        <v>17.53</v>
      </c>
      <c r="F48" s="5">
        <v>72</v>
      </c>
      <c r="G48" s="5">
        <v>17.149999999999999</v>
      </c>
      <c r="H48" s="7" t="s">
        <v>24</v>
      </c>
      <c r="I48" s="7" t="s">
        <v>24</v>
      </c>
      <c r="J48" s="19" t="s">
        <v>321</v>
      </c>
      <c r="K48" s="19" t="s">
        <v>321</v>
      </c>
      <c r="L48" s="2">
        <v>43363</v>
      </c>
      <c r="M48" s="6" t="str">
        <f t="shared" si="0"/>
        <v>septiembre</v>
      </c>
      <c r="N48" s="19">
        <f t="shared" si="7"/>
        <v>38</v>
      </c>
      <c r="O48" s="7" t="str">
        <f t="shared" si="8"/>
        <v>jueves</v>
      </c>
      <c r="P48" s="7">
        <f t="shared" si="9"/>
        <v>2018</v>
      </c>
      <c r="Q48" s="3" t="str">
        <f>VLOOKUP(A48,INFO!$A:$B,2,0)</f>
        <v>GUAYAQUIL</v>
      </c>
      <c r="R48" s="19">
        <v>95</v>
      </c>
      <c r="S48" s="19" t="str">
        <f t="shared" si="4"/>
        <v>Durmió en Ainsa</v>
      </c>
      <c r="T48" s="19">
        <f t="shared" si="5"/>
        <v>1</v>
      </c>
      <c r="U48" s="19" t="str">
        <f t="shared" si="6"/>
        <v>Mostrar</v>
      </c>
      <c r="V48" s="3" t="str">
        <f>VLOOKUP(A48,INFO!$A:$C,3,0)</f>
        <v>EGSI9179</v>
      </c>
      <c r="W48" s="3" t="str">
        <f>VLOOKUP(V48,INFO!$C:$D,2,0)</f>
        <v>Camioneta</v>
      </c>
      <c r="X48" s="17" t="str">
        <f>VLOOKUP(A48,INFO!A:F,5,0)</f>
        <v>POSTVENTA</v>
      </c>
      <c r="Y48" s="17" t="str">
        <f>VLOOKUP(A48,INFO!A:F,6,0)</f>
        <v>Deibi Banguera</v>
      </c>
    </row>
    <row r="49" spans="1:25" x14ac:dyDescent="0.25">
      <c r="A49" s="3" t="s">
        <v>59</v>
      </c>
      <c r="B49" s="8">
        <v>7.4050925925925923E-2</v>
      </c>
      <c r="C49" s="8">
        <v>6.0266203703703704E-2</v>
      </c>
      <c r="D49" s="8">
        <v>1.3784722222222224E-2</v>
      </c>
      <c r="E49" s="4">
        <v>59.73</v>
      </c>
      <c r="F49" s="5">
        <v>100</v>
      </c>
      <c r="G49" s="5">
        <v>33.61</v>
      </c>
      <c r="H49" s="7" t="s">
        <v>24</v>
      </c>
      <c r="I49" s="7" t="s">
        <v>24</v>
      </c>
      <c r="J49" s="19" t="s">
        <v>321</v>
      </c>
      <c r="K49" s="19" t="s">
        <v>321</v>
      </c>
      <c r="L49" s="2">
        <v>43363</v>
      </c>
      <c r="M49" s="6" t="str">
        <f t="shared" si="0"/>
        <v>septiembre</v>
      </c>
      <c r="N49" s="19">
        <f t="shared" si="7"/>
        <v>38</v>
      </c>
      <c r="O49" s="7" t="str">
        <f t="shared" si="8"/>
        <v>jueves</v>
      </c>
      <c r="P49" s="7">
        <f t="shared" si="9"/>
        <v>2018</v>
      </c>
      <c r="Q49" s="3" t="str">
        <f>VLOOKUP(A49,INFO!$A:$B,2,0)</f>
        <v>GUAYAQUIL</v>
      </c>
      <c r="R49" s="19">
        <v>95</v>
      </c>
      <c r="S49" s="19" t="str">
        <f t="shared" si="4"/>
        <v>Durmió en Ainsa</v>
      </c>
      <c r="T49" s="19">
        <f t="shared" si="5"/>
        <v>1</v>
      </c>
      <c r="U49" s="19" t="str">
        <f t="shared" si="6"/>
        <v>Mostrar</v>
      </c>
      <c r="V49" s="3" t="str">
        <f>VLOOKUP(A49,INFO!$A:$C,3,0)</f>
        <v>EPCI6941</v>
      </c>
      <c r="W49" s="3" t="str">
        <f>VLOOKUP(V49,INFO!$C:$D,2,0)</f>
        <v>Camioneta</v>
      </c>
      <c r="X49" s="17" t="str">
        <f>VLOOKUP(A49,INFO!A:F,5,0)</f>
        <v>POSTVENTA</v>
      </c>
      <c r="Y49" s="17" t="str">
        <f>VLOOKUP(A49,INFO!A:F,6,0)</f>
        <v>Michael Resabala</v>
      </c>
    </row>
    <row r="50" spans="1:25" x14ac:dyDescent="0.25">
      <c r="A50" s="3" t="s">
        <v>51</v>
      </c>
      <c r="B50" s="8">
        <v>4.0347222222222222E-2</v>
      </c>
      <c r="C50" s="8">
        <v>2.5046296296296299E-2</v>
      </c>
      <c r="D50" s="8">
        <v>1.5300925925925926E-2</v>
      </c>
      <c r="E50" s="4">
        <v>11.45</v>
      </c>
      <c r="F50" s="5">
        <v>62</v>
      </c>
      <c r="G50" s="5">
        <v>11.83</v>
      </c>
      <c r="H50" s="7" t="s">
        <v>18</v>
      </c>
      <c r="I50" s="7" t="s">
        <v>18</v>
      </c>
      <c r="J50" s="19" t="s">
        <v>321</v>
      </c>
      <c r="K50" s="19" t="s">
        <v>321</v>
      </c>
      <c r="L50" s="2">
        <v>43363</v>
      </c>
      <c r="M50" s="6" t="str">
        <f t="shared" si="0"/>
        <v>septiembre</v>
      </c>
      <c r="N50" s="19">
        <f t="shared" si="7"/>
        <v>38</v>
      </c>
      <c r="O50" s="7" t="str">
        <f t="shared" si="8"/>
        <v>jueves</v>
      </c>
      <c r="P50" s="7">
        <f t="shared" si="9"/>
        <v>2018</v>
      </c>
      <c r="Q50" s="3" t="str">
        <f>VLOOKUP(A50,INFO!$A:$B,2,0)</f>
        <v>QUITO</v>
      </c>
      <c r="R50" s="19">
        <v>95</v>
      </c>
      <c r="S50" s="19" t="str">
        <f t="shared" si="4"/>
        <v>Calle De Los Cipreses 2-158, Quito</v>
      </c>
      <c r="T50" s="19">
        <f t="shared" si="5"/>
        <v>1</v>
      </c>
      <c r="U50" s="19" t="str">
        <f t="shared" si="6"/>
        <v>Mostrar</v>
      </c>
      <c r="V50" s="3" t="str">
        <f>VLOOKUP(A50,INFO!$A:$C,3,0)</f>
        <v>EPCT8869</v>
      </c>
      <c r="W50" s="3" t="str">
        <f>VLOOKUP(V50,INFO!$C:$D,2,0)</f>
        <v>Camioneta</v>
      </c>
      <c r="X50" s="17" t="str">
        <f>VLOOKUP(A50,INFO!A:F,5,0)</f>
        <v>SAT UIO</v>
      </c>
      <c r="Y50" s="17" t="str">
        <f>VLOOKUP(A50,INFO!A:F,6,0)</f>
        <v>Norberto Congo</v>
      </c>
    </row>
    <row r="51" spans="1:25" x14ac:dyDescent="0.25">
      <c r="A51" s="3" t="s">
        <v>28</v>
      </c>
      <c r="B51" s="8">
        <v>0.14577546296296295</v>
      </c>
      <c r="C51" s="8">
        <v>7.6006944444444446E-2</v>
      </c>
      <c r="D51" s="8">
        <v>6.9768518518518521E-2</v>
      </c>
      <c r="E51" s="4">
        <v>40.04</v>
      </c>
      <c r="F51" s="5">
        <v>70</v>
      </c>
      <c r="G51" s="5">
        <v>11.45</v>
      </c>
      <c r="H51" s="7" t="s">
        <v>24</v>
      </c>
      <c r="I51" s="7" t="s">
        <v>24</v>
      </c>
      <c r="J51" s="19" t="s">
        <v>321</v>
      </c>
      <c r="K51" s="19" t="s">
        <v>321</v>
      </c>
      <c r="L51" s="2">
        <v>43363</v>
      </c>
      <c r="M51" s="6" t="str">
        <f t="shared" si="0"/>
        <v>septiembre</v>
      </c>
      <c r="N51" s="19">
        <f t="shared" si="7"/>
        <v>38</v>
      </c>
      <c r="O51" s="7" t="str">
        <f t="shared" si="8"/>
        <v>jueves</v>
      </c>
      <c r="P51" s="7">
        <f t="shared" si="9"/>
        <v>2018</v>
      </c>
      <c r="Q51" s="3" t="str">
        <f>VLOOKUP(A51,INFO!$A:$B,2,0)</f>
        <v>GUAYAQUIL</v>
      </c>
      <c r="R51" s="19">
        <v>95</v>
      </c>
      <c r="S51" s="19" t="str">
        <f t="shared" si="4"/>
        <v>Durmió en Ainsa</v>
      </c>
      <c r="T51" s="19">
        <f t="shared" si="5"/>
        <v>1</v>
      </c>
      <c r="U51" s="19" t="str">
        <f t="shared" si="6"/>
        <v>Mostrar</v>
      </c>
      <c r="V51" s="3" t="str">
        <f>VLOOKUP(A51,INFO!$A:$C,3,0)</f>
        <v>EPCW1831</v>
      </c>
      <c r="W51" s="3" t="str">
        <f>VLOOKUP(V51,INFO!$C:$D,2,0)</f>
        <v>Camioneta</v>
      </c>
      <c r="X51" s="17" t="str">
        <f>VLOOKUP(A51,INFO!A:F,5,0)</f>
        <v>POSTVENTA</v>
      </c>
      <c r="Y51" s="17" t="str">
        <f>VLOOKUP(A51,INFO!A:F,6,0)</f>
        <v>Jose Luis vargas</v>
      </c>
    </row>
    <row r="52" spans="1:25" x14ac:dyDescent="0.25">
      <c r="A52" s="3" t="s">
        <v>29</v>
      </c>
      <c r="B52" s="8">
        <v>0.1140625</v>
      </c>
      <c r="C52" s="8">
        <v>7.3391203703703708E-2</v>
      </c>
      <c r="D52" s="8">
        <v>4.0671296296296296E-2</v>
      </c>
      <c r="E52" s="4">
        <v>80.540000000000006</v>
      </c>
      <c r="F52" s="5">
        <v>94</v>
      </c>
      <c r="G52" s="5">
        <v>29.42</v>
      </c>
      <c r="H52" s="7" t="s">
        <v>24</v>
      </c>
      <c r="I52" s="7" t="s">
        <v>24</v>
      </c>
      <c r="J52" s="19" t="s">
        <v>321</v>
      </c>
      <c r="K52" s="19" t="s">
        <v>321</v>
      </c>
      <c r="L52" s="2">
        <v>43363</v>
      </c>
      <c r="M52" s="6" t="str">
        <f t="shared" si="0"/>
        <v>septiembre</v>
      </c>
      <c r="N52" s="19">
        <f t="shared" si="7"/>
        <v>38</v>
      </c>
      <c r="O52" s="7" t="str">
        <f t="shared" si="8"/>
        <v>jueves</v>
      </c>
      <c r="P52" s="7">
        <f t="shared" si="9"/>
        <v>2018</v>
      </c>
      <c r="Q52" s="3" t="str">
        <f>VLOOKUP(A52,INFO!$A:$B,2,0)</f>
        <v>GUAYAQUIL</v>
      </c>
      <c r="R52" s="19">
        <v>95</v>
      </c>
      <c r="S52" s="19" t="str">
        <f t="shared" si="4"/>
        <v>Durmió en Ainsa</v>
      </c>
      <c r="T52" s="19">
        <f t="shared" si="5"/>
        <v>1</v>
      </c>
      <c r="U52" s="19" t="str">
        <f t="shared" si="6"/>
        <v>Mostrar</v>
      </c>
      <c r="V52" s="3" t="str">
        <f>VLOOKUP(A52,INFO!$A:$C,3,0)</f>
        <v>EPCW6826</v>
      </c>
      <c r="W52" s="3" t="str">
        <f>VLOOKUP(V52,INFO!$C:$D,2,0)</f>
        <v>Camioneta</v>
      </c>
      <c r="X52" s="17" t="str">
        <f>VLOOKUP(A52,INFO!A:F,5,0)</f>
        <v>POSTVENTA</v>
      </c>
      <c r="Y52" s="17" t="str">
        <f>VLOOKUP(A52,INFO!A:F,6,0)</f>
        <v>Danny Salazar</v>
      </c>
    </row>
    <row r="53" spans="1:25" x14ac:dyDescent="0.25">
      <c r="A53" s="3" t="s">
        <v>2</v>
      </c>
      <c r="B53" s="8">
        <v>0</v>
      </c>
      <c r="C53" s="8">
        <v>0</v>
      </c>
      <c r="D53" s="8">
        <v>0</v>
      </c>
      <c r="E53" s="4">
        <v>0</v>
      </c>
      <c r="F53" s="5">
        <v>0</v>
      </c>
      <c r="G53" s="5">
        <v>0</v>
      </c>
      <c r="H53" s="7" t="s">
        <v>3</v>
      </c>
      <c r="I53" s="7" t="s">
        <v>3</v>
      </c>
      <c r="J53" s="19" t="s">
        <v>321</v>
      </c>
      <c r="K53" s="19" t="s">
        <v>321</v>
      </c>
      <c r="L53" s="2">
        <v>43363</v>
      </c>
      <c r="M53" s="6" t="str">
        <f t="shared" si="0"/>
        <v>septiembre</v>
      </c>
      <c r="N53" s="19">
        <f t="shared" si="7"/>
        <v>38</v>
      </c>
      <c r="O53" s="7" t="str">
        <f t="shared" si="8"/>
        <v>jueves</v>
      </c>
      <c r="P53" s="7">
        <f t="shared" si="9"/>
        <v>2018</v>
      </c>
      <c r="Q53" s="3" t="str">
        <f>VLOOKUP(A53,INFO!$A:$B,2,0)</f>
        <v>QUITO</v>
      </c>
      <c r="R53" s="19">
        <v>95</v>
      </c>
      <c r="S53" s="19" t="str">
        <f t="shared" si="4"/>
        <v>-----</v>
      </c>
      <c r="T53" s="19">
        <f t="shared" si="5"/>
        <v>1</v>
      </c>
      <c r="U53" s="19" t="str">
        <f t="shared" si="6"/>
        <v>No Mostrar</v>
      </c>
      <c r="V53" s="3" t="str">
        <f>VLOOKUP(A53,INFO!$A:$C,3,0)</f>
        <v>EPCW7500</v>
      </c>
      <c r="W53" s="3" t="str">
        <f>VLOOKUP(V53,INFO!$C:$D,2,0)</f>
        <v>Camioneta</v>
      </c>
      <c r="X53" s="17" t="str">
        <f>VLOOKUP(A53,INFO!A:F,5,0)</f>
        <v>SAT UIO</v>
      </c>
      <c r="Y53" s="17" t="str">
        <f>VLOOKUP(A53,INFO!A:F,6,0)</f>
        <v>Edison Arellano</v>
      </c>
    </row>
    <row r="54" spans="1:25" x14ac:dyDescent="0.25">
      <c r="A54" s="3" t="s">
        <v>61</v>
      </c>
      <c r="B54" s="8">
        <v>0</v>
      </c>
      <c r="C54" s="8">
        <v>0</v>
      </c>
      <c r="D54" s="8">
        <v>0</v>
      </c>
      <c r="E54" s="4">
        <v>0</v>
      </c>
      <c r="F54" s="5">
        <v>0</v>
      </c>
      <c r="G54" s="5">
        <v>0</v>
      </c>
      <c r="H54" s="7" t="s">
        <v>3</v>
      </c>
      <c r="I54" s="7" t="s">
        <v>3</v>
      </c>
      <c r="J54" s="19" t="s">
        <v>321</v>
      </c>
      <c r="K54" s="19" t="s">
        <v>321</v>
      </c>
      <c r="L54" s="2">
        <v>43363</v>
      </c>
      <c r="M54" s="6" t="str">
        <f t="shared" si="0"/>
        <v>septiembre</v>
      </c>
      <c r="N54" s="19">
        <f t="shared" si="7"/>
        <v>38</v>
      </c>
      <c r="O54" s="7" t="str">
        <f t="shared" si="8"/>
        <v>jueves</v>
      </c>
      <c r="P54" s="7">
        <f t="shared" si="9"/>
        <v>2018</v>
      </c>
      <c r="Q54" s="3" t="str">
        <f>VLOOKUP(A54,INFO!$A:$B,2,0)</f>
        <v>GUAYAQUIL</v>
      </c>
      <c r="R54" s="19">
        <v>95</v>
      </c>
      <c r="S54" s="19" t="str">
        <f t="shared" si="4"/>
        <v>-----</v>
      </c>
      <c r="T54" s="19">
        <f t="shared" si="5"/>
        <v>1</v>
      </c>
      <c r="U54" s="19" t="str">
        <f t="shared" si="6"/>
        <v>No Mostrar</v>
      </c>
      <c r="V54" s="3" t="str">
        <f>VLOOKUP(A54,INFO!$A:$C,3,0)</f>
        <v>EGSK6663</v>
      </c>
      <c r="W54" s="3" t="str">
        <f>VLOOKUP(V54,INFO!$C:$D,2,0)</f>
        <v>Camioneta</v>
      </c>
      <c r="X54" s="17" t="str">
        <f>VLOOKUP(A54,INFO!A:F,5,0)</f>
        <v>LOGÍSTICA</v>
      </c>
      <c r="Y54" s="17" t="str">
        <f>VLOOKUP(A54,INFO!A:F,6,0)</f>
        <v>Patricio Hidalgo</v>
      </c>
    </row>
    <row r="55" spans="1:25" x14ac:dyDescent="0.25">
      <c r="A55" s="3" t="s">
        <v>4</v>
      </c>
      <c r="B55" s="8">
        <v>0</v>
      </c>
      <c r="C55" s="8">
        <v>0</v>
      </c>
      <c r="D55" s="8">
        <v>0</v>
      </c>
      <c r="E55" s="4">
        <v>0</v>
      </c>
      <c r="F55" s="5">
        <v>0</v>
      </c>
      <c r="G55" s="5">
        <v>0</v>
      </c>
      <c r="H55" s="7" t="s">
        <v>3</v>
      </c>
      <c r="I55" s="7" t="s">
        <v>3</v>
      </c>
      <c r="J55" s="19" t="s">
        <v>321</v>
      </c>
      <c r="K55" s="19" t="s">
        <v>321</v>
      </c>
      <c r="L55" s="2">
        <v>43363</v>
      </c>
      <c r="M55" s="6" t="str">
        <f t="shared" si="0"/>
        <v>septiembre</v>
      </c>
      <c r="N55" s="19">
        <f t="shared" si="7"/>
        <v>38</v>
      </c>
      <c r="O55" s="7" t="str">
        <f t="shared" si="8"/>
        <v>jueves</v>
      </c>
      <c r="P55" s="7">
        <f t="shared" si="9"/>
        <v>2018</v>
      </c>
      <c r="Q55" s="3" t="str">
        <f>VLOOKUP(A55,INFO!$A:$B,2,0)</f>
        <v>QUITO</v>
      </c>
      <c r="R55" s="19">
        <v>95</v>
      </c>
      <c r="S55" s="19" t="str">
        <f t="shared" si="4"/>
        <v>-----</v>
      </c>
      <c r="T55" s="19">
        <f t="shared" si="5"/>
        <v>1</v>
      </c>
      <c r="U55" s="19" t="str">
        <f t="shared" si="6"/>
        <v>No Mostrar</v>
      </c>
      <c r="V55" s="3" t="str">
        <f>VLOOKUP(A55,INFO!$A:$C,3,0)</f>
        <v>HW228P</v>
      </c>
      <c r="W55" s="3" t="str">
        <f>VLOOKUP(V55,INFO!$C:$D,2,0)</f>
        <v>Motocicleta</v>
      </c>
      <c r="X55" s="17" t="str">
        <f>VLOOKUP(A55,INFO!A:F,5,0)</f>
        <v>SAT UIO</v>
      </c>
      <c r="Y55" s="17" t="str">
        <f>VLOOKUP(A55,INFO!A:F,6,0)</f>
        <v>Quito</v>
      </c>
    </row>
    <row r="56" spans="1:25" x14ac:dyDescent="0.25">
      <c r="A56" s="3" t="s">
        <v>53</v>
      </c>
      <c r="B56" s="8">
        <v>0.30953703703703705</v>
      </c>
      <c r="C56" s="8">
        <v>0.12533564814814815</v>
      </c>
      <c r="D56" s="8">
        <v>0.13089120370370369</v>
      </c>
      <c r="E56" s="4">
        <v>90.35</v>
      </c>
      <c r="F56" s="5">
        <v>72</v>
      </c>
      <c r="G56" s="5">
        <v>12.16</v>
      </c>
      <c r="H56" s="7" t="s">
        <v>24</v>
      </c>
      <c r="I56" s="7" t="s">
        <v>63</v>
      </c>
      <c r="J56" s="19" t="s">
        <v>321</v>
      </c>
      <c r="K56" s="19" t="s">
        <v>321</v>
      </c>
      <c r="L56" s="2">
        <v>43363</v>
      </c>
      <c r="M56" s="6" t="str">
        <f t="shared" si="0"/>
        <v>septiembre</v>
      </c>
      <c r="N56" s="19">
        <f t="shared" si="7"/>
        <v>38</v>
      </c>
      <c r="O56" s="7" t="str">
        <f t="shared" si="8"/>
        <v>jueves</v>
      </c>
      <c r="P56" s="7">
        <f t="shared" si="9"/>
        <v>2018</v>
      </c>
      <c r="Q56" s="3" t="str">
        <f>VLOOKUP(A56,INFO!$A:$B,2,0)</f>
        <v>GUAYAQUIL</v>
      </c>
      <c r="R56" s="19">
        <v>95</v>
      </c>
      <c r="S56" s="19" t="str">
        <f t="shared" si="4"/>
        <v>Emilio Romero Menendez, Guayaquil</v>
      </c>
      <c r="T56" s="19">
        <f t="shared" si="5"/>
        <v>1</v>
      </c>
      <c r="U56" s="19" t="str">
        <f t="shared" si="6"/>
        <v>Mostrar</v>
      </c>
      <c r="V56" s="3" t="str">
        <f>VLOOKUP(A56,INFO!$A:$C,3,0)</f>
        <v>EIBC3570</v>
      </c>
      <c r="W56" s="3" t="str">
        <f>VLOOKUP(V56,INFO!$C:$D,2,0)</f>
        <v>Camion</v>
      </c>
      <c r="X56" s="17" t="str">
        <f>VLOOKUP(A56,INFO!A:F,5,0)</f>
        <v>LOGÍSTICA</v>
      </c>
      <c r="Y56" s="17" t="str">
        <f>VLOOKUP(A56,INFO!A:F,6,0)</f>
        <v>Cristobal Murillo</v>
      </c>
    </row>
    <row r="57" spans="1:25" x14ac:dyDescent="0.25">
      <c r="A57" s="3" t="s">
        <v>39</v>
      </c>
      <c r="B57" s="8">
        <v>0.14099537037037038</v>
      </c>
      <c r="C57" s="8">
        <v>8.4363425925925925E-2</v>
      </c>
      <c r="D57" s="8">
        <v>5.6631944444444443E-2</v>
      </c>
      <c r="E57" s="4">
        <v>75.33</v>
      </c>
      <c r="F57" s="5">
        <v>87</v>
      </c>
      <c r="G57" s="5">
        <v>22.26</v>
      </c>
      <c r="H57" s="7" t="s">
        <v>24</v>
      </c>
      <c r="I57" s="7" t="s">
        <v>24</v>
      </c>
      <c r="J57" s="19" t="s">
        <v>321</v>
      </c>
      <c r="K57" s="19" t="s">
        <v>321</v>
      </c>
      <c r="L57" s="2">
        <v>43363</v>
      </c>
      <c r="M57" s="6" t="str">
        <f t="shared" si="0"/>
        <v>septiembre</v>
      </c>
      <c r="N57" s="19">
        <f t="shared" si="7"/>
        <v>38</v>
      </c>
      <c r="O57" s="7" t="str">
        <f t="shared" si="8"/>
        <v>jueves</v>
      </c>
      <c r="P57" s="7">
        <f t="shared" si="9"/>
        <v>2018</v>
      </c>
      <c r="Q57" s="3" t="str">
        <f>VLOOKUP(A57,INFO!$A:$B,2,0)</f>
        <v>GUAYAQUIL</v>
      </c>
      <c r="R57" s="19">
        <v>95</v>
      </c>
      <c r="S57" s="19" t="str">
        <f t="shared" si="4"/>
        <v>Durmió en Ainsa</v>
      </c>
      <c r="T57" s="19">
        <f t="shared" si="5"/>
        <v>1</v>
      </c>
      <c r="U57" s="19" t="str">
        <f t="shared" si="6"/>
        <v>Mostrar</v>
      </c>
      <c r="V57" s="3" t="str">
        <f>VLOOKUP(A57,INFO!$A:$C,3,0)</f>
        <v>EIBC3571</v>
      </c>
      <c r="W57" s="3" t="str">
        <f>VLOOKUP(V57,INFO!$C:$D,2,0)</f>
        <v>Camion</v>
      </c>
      <c r="X57" s="17" t="str">
        <f>VLOOKUP(A57,INFO!A:F,5,0)</f>
        <v>LOGÍSTICA</v>
      </c>
      <c r="Y57" s="17" t="str">
        <f>VLOOKUP(A57,INFO!A:F,6,0)</f>
        <v>Cristobal Murillo</v>
      </c>
    </row>
    <row r="58" spans="1:25" x14ac:dyDescent="0.25">
      <c r="A58" s="3" t="s">
        <v>55</v>
      </c>
      <c r="B58" s="8">
        <v>0</v>
      </c>
      <c r="C58" s="8">
        <v>0</v>
      </c>
      <c r="D58" s="8">
        <v>0</v>
      </c>
      <c r="E58" s="4">
        <v>0</v>
      </c>
      <c r="F58" s="5">
        <v>0</v>
      </c>
      <c r="G58" s="5">
        <v>0</v>
      </c>
      <c r="H58" s="7" t="s">
        <v>3</v>
      </c>
      <c r="I58" s="7" t="s">
        <v>3</v>
      </c>
      <c r="J58" s="19" t="s">
        <v>321</v>
      </c>
      <c r="K58" s="19" t="s">
        <v>321</v>
      </c>
      <c r="L58" s="2">
        <v>43363</v>
      </c>
      <c r="M58" s="6" t="str">
        <f t="shared" si="0"/>
        <v>septiembre</v>
      </c>
      <c r="N58" s="19">
        <f t="shared" si="7"/>
        <v>38</v>
      </c>
      <c r="O58" s="7" t="str">
        <f t="shared" si="8"/>
        <v>jueves</v>
      </c>
      <c r="P58" s="7">
        <f t="shared" si="9"/>
        <v>2018</v>
      </c>
      <c r="Q58" s="3" t="str">
        <f>VLOOKUP(A58,INFO!$A:$B,2,0)</f>
        <v>GUAYAQUIL</v>
      </c>
      <c r="R58" s="19">
        <v>95</v>
      </c>
      <c r="S58" s="19" t="str">
        <f t="shared" si="4"/>
        <v>-----</v>
      </c>
      <c r="T58" s="19">
        <f t="shared" si="5"/>
        <v>1</v>
      </c>
      <c r="U58" s="19" t="str">
        <f t="shared" si="6"/>
        <v>No Mostrar</v>
      </c>
      <c r="V58" s="3" t="str">
        <f>VLOOKUP(A58,INFO!$A:$C,3,0)</f>
        <v>EABE1400</v>
      </c>
      <c r="W58" s="3" t="str">
        <f>VLOOKUP(V58,INFO!$C:$D,2,0)</f>
        <v>Plataforma</v>
      </c>
      <c r="X58" s="17" t="str">
        <f>VLOOKUP(A58,INFO!A:F,5,0)</f>
        <v>LOGÍSTICA</v>
      </c>
      <c r="Y58" s="17" t="str">
        <f>VLOOKUP(A58,INFO!A:F,6,0)</f>
        <v>Cristobal Murillo</v>
      </c>
    </row>
    <row r="59" spans="1:25" x14ac:dyDescent="0.25">
      <c r="A59" s="3" t="s">
        <v>36</v>
      </c>
      <c r="B59" s="8">
        <v>0.55267361111111113</v>
      </c>
      <c r="C59" s="8">
        <v>0.48416666666666663</v>
      </c>
      <c r="D59" s="8">
        <v>6.850694444444444E-2</v>
      </c>
      <c r="E59" s="4">
        <v>618.17999999999995</v>
      </c>
      <c r="F59" s="5">
        <v>98</v>
      </c>
      <c r="G59" s="5">
        <v>46.6</v>
      </c>
      <c r="H59" s="7" t="s">
        <v>24</v>
      </c>
      <c r="I59" s="7" t="s">
        <v>24</v>
      </c>
      <c r="J59" s="19" t="s">
        <v>321</v>
      </c>
      <c r="K59" s="19" t="s">
        <v>321</v>
      </c>
      <c r="L59" s="2">
        <v>43363</v>
      </c>
      <c r="M59" s="6" t="str">
        <f t="shared" si="0"/>
        <v>septiembre</v>
      </c>
      <c r="N59" s="19">
        <f t="shared" si="7"/>
        <v>38</v>
      </c>
      <c r="O59" s="7" t="str">
        <f t="shared" si="8"/>
        <v>jueves</v>
      </c>
      <c r="P59" s="7">
        <f t="shared" si="9"/>
        <v>2018</v>
      </c>
      <c r="Q59" s="3" t="str">
        <f>VLOOKUP(A59,INFO!$A:$B,2,0)</f>
        <v>GUAYAQUIL</v>
      </c>
      <c r="R59" s="19">
        <v>95</v>
      </c>
      <c r="S59" s="19" t="str">
        <f t="shared" si="4"/>
        <v>Durmió en Ainsa</v>
      </c>
      <c r="T59" s="19">
        <f t="shared" si="5"/>
        <v>1</v>
      </c>
      <c r="U59" s="19" t="str">
        <f t="shared" si="6"/>
        <v>Mostrar</v>
      </c>
      <c r="V59" s="3" t="str">
        <f>VLOOKUP(A59,INFO!$A:$C,3,0)</f>
        <v>EPCA4311</v>
      </c>
      <c r="W59" s="3" t="str">
        <f>VLOOKUP(V59,INFO!$C:$D,2,0)</f>
        <v>Plataforma</v>
      </c>
      <c r="X59" s="17" t="str">
        <f>VLOOKUP(A59,INFO!A:F,5,0)</f>
        <v>LOGÍSTICA</v>
      </c>
      <c r="Y59" s="17" t="str">
        <f>VLOOKUP(A59,INFO!A:F,6,0)</f>
        <v>Cristobal Murillo</v>
      </c>
    </row>
    <row r="60" spans="1:25" x14ac:dyDescent="0.25">
      <c r="A60" s="3" t="s">
        <v>70</v>
      </c>
      <c r="B60" s="8">
        <v>0.14190972222222223</v>
      </c>
      <c r="C60" s="8">
        <v>0.11499999999999999</v>
      </c>
      <c r="D60" s="8">
        <v>2.6909722222222224E-2</v>
      </c>
      <c r="E60" s="4">
        <v>55.93</v>
      </c>
      <c r="F60" s="5">
        <v>88</v>
      </c>
      <c r="G60" s="5">
        <v>16.420000000000002</v>
      </c>
      <c r="H60" s="7" t="s">
        <v>72</v>
      </c>
      <c r="I60" s="7" t="s">
        <v>72</v>
      </c>
      <c r="J60" s="19" t="s">
        <v>321</v>
      </c>
      <c r="K60" s="19" t="s">
        <v>321</v>
      </c>
      <c r="L60" s="2">
        <v>43364</v>
      </c>
      <c r="M60" s="6" t="str">
        <f t="shared" si="0"/>
        <v>septiembre</v>
      </c>
      <c r="N60" s="19">
        <f t="shared" si="7"/>
        <v>38</v>
      </c>
      <c r="O60" s="7" t="str">
        <f t="shared" si="8"/>
        <v>viernes</v>
      </c>
      <c r="P60" s="7">
        <f t="shared" si="9"/>
        <v>2018</v>
      </c>
      <c r="Q60" s="3" t="str">
        <f>VLOOKUP(A60,'[1]GRUPO DE FLOTAS'!$A:$B,2,0)</f>
        <v>QUITO</v>
      </c>
      <c r="R60" s="19">
        <v>95</v>
      </c>
      <c r="S60" s="19" t="str">
        <f t="shared" si="4"/>
        <v>Durmió en Ainsa</v>
      </c>
      <c r="T60" s="19">
        <f t="shared" si="5"/>
        <v>1</v>
      </c>
      <c r="U60" s="19" t="str">
        <f t="shared" si="6"/>
        <v>Mostrar</v>
      </c>
      <c r="V60" s="3" t="str">
        <f>VLOOKUP(A60,'[1]GRUPO DE FLOTAS'!$A:$C,3,0)</f>
        <v>EPCZ3313</v>
      </c>
      <c r="W60" s="3" t="str">
        <f>VLOOKUP(V60,'[1]GRUPO DE FLOTAS'!$C:$D,2,0)</f>
        <v>Automovil</v>
      </c>
      <c r="X60" s="17" t="str">
        <f>VLOOKUP(A60,INFO!A:F,5,0)</f>
        <v>VENTAS</v>
      </c>
      <c r="Y60" s="17" t="str">
        <f>VLOOKUP(A60,INFO!A:F,6,0)</f>
        <v>Fernando Maldonado</v>
      </c>
    </row>
    <row r="61" spans="1:25" x14ac:dyDescent="0.25">
      <c r="A61" s="3" t="s">
        <v>0</v>
      </c>
      <c r="B61" s="8">
        <v>0.16974537037037038</v>
      </c>
      <c r="C61" s="8">
        <v>0.10570601851851852</v>
      </c>
      <c r="D61" s="8">
        <v>6.4039351851851847E-2</v>
      </c>
      <c r="E61" s="4">
        <v>82.39</v>
      </c>
      <c r="F61" s="5">
        <v>105</v>
      </c>
      <c r="G61" s="5">
        <v>20.22</v>
      </c>
      <c r="H61" s="7" t="s">
        <v>5</v>
      </c>
      <c r="I61" s="7" t="s">
        <v>1</v>
      </c>
      <c r="J61" s="19" t="s">
        <v>321</v>
      </c>
      <c r="K61" s="19" t="s">
        <v>321</v>
      </c>
      <c r="L61" s="2">
        <v>43364</v>
      </c>
      <c r="M61" s="6" t="str">
        <f t="shared" si="0"/>
        <v>septiembre</v>
      </c>
      <c r="N61" s="19">
        <f t="shared" si="7"/>
        <v>38</v>
      </c>
      <c r="O61" s="7" t="str">
        <f t="shared" si="8"/>
        <v>viernes</v>
      </c>
      <c r="P61" s="7">
        <f t="shared" si="9"/>
        <v>2018</v>
      </c>
      <c r="Q61" s="3" t="str">
        <f>VLOOKUP(A61,'[1]GRUPO DE FLOTAS'!$A:$B,2,0)</f>
        <v>QUITO</v>
      </c>
      <c r="R61" s="19">
        <v>95</v>
      </c>
      <c r="S61" s="19" t="str">
        <f t="shared" si="4"/>
        <v>Avenida 10 De Agosto 30-106, Quito</v>
      </c>
      <c r="T61" s="19">
        <f t="shared" si="5"/>
        <v>0</v>
      </c>
      <c r="U61" s="19" t="str">
        <f t="shared" si="6"/>
        <v>Mostrar</v>
      </c>
      <c r="V61" s="3" t="str">
        <f>VLOOKUP(A61,'[1]GRUPO DE FLOTAS'!$A:$C,3,0)</f>
        <v>EGSF6013</v>
      </c>
      <c r="W61" s="3" t="str">
        <f>VLOOKUP(V61,'[1]GRUPO DE FLOTAS'!$C:$D,2,0)</f>
        <v>Camioneta</v>
      </c>
      <c r="X61" s="17" t="str">
        <f>VLOOKUP(A61,INFO!A:F,5,0)</f>
        <v>SAT UIO</v>
      </c>
      <c r="Y61" s="17" t="str">
        <f>VLOOKUP(A61,INFO!A:F,6,0)</f>
        <v>Darwin Vargas</v>
      </c>
    </row>
    <row r="62" spans="1:25" x14ac:dyDescent="0.25">
      <c r="A62" s="3" t="s">
        <v>23</v>
      </c>
      <c r="B62" s="8">
        <v>0.27829861111111115</v>
      </c>
      <c r="C62" s="8">
        <v>0.12953703703703703</v>
      </c>
      <c r="D62" s="8">
        <v>0.14876157407407406</v>
      </c>
      <c r="E62" s="4">
        <v>129.61000000000001</v>
      </c>
      <c r="F62" s="5">
        <v>120</v>
      </c>
      <c r="G62" s="5">
        <v>19.399999999999999</v>
      </c>
      <c r="H62" s="7" t="s">
        <v>24</v>
      </c>
      <c r="I62" s="7" t="s">
        <v>24</v>
      </c>
      <c r="J62" s="19" t="s">
        <v>321</v>
      </c>
      <c r="K62" s="19" t="s">
        <v>321</v>
      </c>
      <c r="L62" s="2">
        <v>43364</v>
      </c>
      <c r="M62" s="6" t="str">
        <f t="shared" si="0"/>
        <v>septiembre</v>
      </c>
      <c r="N62" s="19">
        <f t="shared" si="7"/>
        <v>38</v>
      </c>
      <c r="O62" s="7" t="str">
        <f t="shared" si="8"/>
        <v>viernes</v>
      </c>
      <c r="P62" s="7">
        <f t="shared" si="9"/>
        <v>2018</v>
      </c>
      <c r="Q62" s="3" t="str">
        <f>VLOOKUP(A62,'[1]GRUPO DE FLOTAS'!$A:$B,2,0)</f>
        <v>GUAYAQUIL</v>
      </c>
      <c r="R62" s="19">
        <v>95</v>
      </c>
      <c r="S62" s="19" t="str">
        <f t="shared" si="4"/>
        <v>Durmió en Ainsa</v>
      </c>
      <c r="T62" s="19">
        <f t="shared" si="5"/>
        <v>1</v>
      </c>
      <c r="U62" s="19" t="str">
        <f t="shared" si="6"/>
        <v>Mostrar</v>
      </c>
      <c r="V62" s="3" t="str">
        <f>VLOOKUP(A62,'[1]GRUPO DE FLOTAS'!$A:$C,3,0)</f>
        <v>EGSF6029</v>
      </c>
      <c r="W62" s="3" t="str">
        <f>VLOOKUP(V62,'[1]GRUPO DE FLOTAS'!$C:$D,2,0)</f>
        <v>Camioneta</v>
      </c>
      <c r="X62" s="17" t="str">
        <f>VLOOKUP(A62,INFO!A:F,5,0)</f>
        <v>POSTVENTA</v>
      </c>
      <c r="Y62" s="17" t="str">
        <f>VLOOKUP(A62,INFO!A:F,6,0)</f>
        <v>Jacob Soriano</v>
      </c>
    </row>
    <row r="63" spans="1:25" x14ac:dyDescent="0.25">
      <c r="A63" s="3" t="s">
        <v>25</v>
      </c>
      <c r="B63" s="8">
        <v>5.4895833333333331E-2</v>
      </c>
      <c r="C63" s="8">
        <v>4.0358796296296295E-2</v>
      </c>
      <c r="D63" s="8">
        <v>1.4537037037037038E-2</v>
      </c>
      <c r="E63" s="4">
        <v>22.63</v>
      </c>
      <c r="F63" s="5">
        <v>74</v>
      </c>
      <c r="G63" s="5">
        <v>17.170000000000002</v>
      </c>
      <c r="H63" s="7" t="s">
        <v>24</v>
      </c>
      <c r="I63" s="7" t="s">
        <v>24</v>
      </c>
      <c r="J63" s="19" t="s">
        <v>321</v>
      </c>
      <c r="K63" s="19" t="s">
        <v>321</v>
      </c>
      <c r="L63" s="2">
        <v>43364</v>
      </c>
      <c r="M63" s="6" t="str">
        <f t="shared" si="0"/>
        <v>septiembre</v>
      </c>
      <c r="N63" s="19">
        <f t="shared" si="7"/>
        <v>38</v>
      </c>
      <c r="O63" s="7" t="str">
        <f t="shared" si="8"/>
        <v>viernes</v>
      </c>
      <c r="P63" s="7">
        <f t="shared" si="9"/>
        <v>2018</v>
      </c>
      <c r="Q63" s="3" t="str">
        <f>VLOOKUP(A63,'[1]GRUPO DE FLOTAS'!$A:$B,2,0)</f>
        <v>GUAYAQUIL</v>
      </c>
      <c r="R63" s="19">
        <v>95</v>
      </c>
      <c r="S63" s="19" t="str">
        <f t="shared" si="4"/>
        <v>Durmió en Ainsa</v>
      </c>
      <c r="T63" s="19">
        <f t="shared" si="5"/>
        <v>1</v>
      </c>
      <c r="U63" s="19" t="str">
        <f t="shared" si="6"/>
        <v>Mostrar</v>
      </c>
      <c r="V63" s="3" t="str">
        <f>VLOOKUP(A63,'[1]GRUPO DE FLOTAS'!$A:$C,3,0)</f>
        <v>EGSF6046</v>
      </c>
      <c r="W63" s="3" t="str">
        <f>VLOOKUP(V63,'[1]GRUPO DE FLOTAS'!$C:$D,2,0)</f>
        <v>Camioneta</v>
      </c>
      <c r="X63" s="17" t="str">
        <f>VLOOKUP(A63,INFO!A:F,5,0)</f>
        <v>POSTVENTA</v>
      </c>
      <c r="Y63" s="17" t="str">
        <f>VLOOKUP(A63,INFO!A:F,6,0)</f>
        <v>Kevin Perez</v>
      </c>
    </row>
    <row r="64" spans="1:25" x14ac:dyDescent="0.25">
      <c r="A64" s="3" t="s">
        <v>73</v>
      </c>
      <c r="B64" s="8">
        <v>0</v>
      </c>
      <c r="C64" s="8">
        <v>0</v>
      </c>
      <c r="D64" s="8">
        <v>0</v>
      </c>
      <c r="E64" s="4">
        <v>0</v>
      </c>
      <c r="F64" s="5">
        <v>0</v>
      </c>
      <c r="G64" s="5">
        <v>0</v>
      </c>
      <c r="H64" s="7" t="s">
        <v>3</v>
      </c>
      <c r="I64" s="7" t="s">
        <v>3</v>
      </c>
      <c r="J64" s="19" t="s">
        <v>321</v>
      </c>
      <c r="K64" s="19" t="s">
        <v>321</v>
      </c>
      <c r="L64" s="2">
        <v>43364</v>
      </c>
      <c r="M64" s="6" t="str">
        <f t="shared" si="0"/>
        <v>septiembre</v>
      </c>
      <c r="N64" s="19">
        <f t="shared" si="7"/>
        <v>38</v>
      </c>
      <c r="O64" s="7" t="str">
        <f t="shared" si="8"/>
        <v>viernes</v>
      </c>
      <c r="P64" s="7">
        <f t="shared" si="9"/>
        <v>2018</v>
      </c>
      <c r="Q64" s="3" t="str">
        <f>VLOOKUP(A64,'[1]GRUPO DE FLOTAS'!$A:$B,2,0)</f>
        <v>GUAYAQUIL</v>
      </c>
      <c r="R64" s="19">
        <v>95</v>
      </c>
      <c r="S64" s="19" t="str">
        <f t="shared" si="4"/>
        <v>-----</v>
      </c>
      <c r="T64" s="19">
        <f t="shared" si="5"/>
        <v>1</v>
      </c>
      <c r="U64" s="19" t="str">
        <f t="shared" si="6"/>
        <v>No Mostrar</v>
      </c>
      <c r="V64" s="3" t="str">
        <f>VLOOKUP(A64,'[1]GRUPO DE FLOTAS'!$A:$C,3,0)</f>
        <v>EGSG9568</v>
      </c>
      <c r="W64" s="3" t="str">
        <f>VLOOKUP(V64,'[1]GRUPO DE FLOTAS'!$C:$D,2,0)</f>
        <v>Camioneta</v>
      </c>
      <c r="X64" s="17" t="str">
        <f>VLOOKUP(A64,INFO!A:F,5,0)</f>
        <v>ADMINISTRACIÓN</v>
      </c>
      <c r="Y64" s="17" t="str">
        <f>VLOOKUP(A64,INFO!A:F,6,0)</f>
        <v>Alejandro Adrian</v>
      </c>
    </row>
    <row r="65" spans="1:25" x14ac:dyDescent="0.25">
      <c r="A65" s="3" t="s">
        <v>26</v>
      </c>
      <c r="B65" s="8">
        <v>3.3483796296296296E-2</v>
      </c>
      <c r="C65" s="8">
        <v>1.2997685185185183E-2</v>
      </c>
      <c r="D65" s="8">
        <v>2.0486111111111111E-2</v>
      </c>
      <c r="E65" s="4">
        <v>4.17</v>
      </c>
      <c r="F65" s="5">
        <v>59</v>
      </c>
      <c r="G65" s="5">
        <v>5.19</v>
      </c>
      <c r="H65" s="7" t="s">
        <v>24</v>
      </c>
      <c r="I65" s="7" t="s">
        <v>24</v>
      </c>
      <c r="J65" s="19" t="s">
        <v>321</v>
      </c>
      <c r="K65" s="19" t="s">
        <v>321</v>
      </c>
      <c r="L65" s="2">
        <v>43364</v>
      </c>
      <c r="M65" s="6" t="str">
        <f t="shared" si="0"/>
        <v>septiembre</v>
      </c>
      <c r="N65" s="19">
        <f t="shared" si="7"/>
        <v>38</v>
      </c>
      <c r="O65" s="7" t="str">
        <f t="shared" si="8"/>
        <v>viernes</v>
      </c>
      <c r="P65" s="7">
        <f t="shared" si="9"/>
        <v>2018</v>
      </c>
      <c r="Q65" s="3" t="str">
        <f>VLOOKUP(A65,'[1]GRUPO DE FLOTAS'!$A:$B,2,0)</f>
        <v>GUAYAQUIL</v>
      </c>
      <c r="R65" s="19">
        <v>95</v>
      </c>
      <c r="S65" s="19" t="str">
        <f t="shared" si="4"/>
        <v>Durmió en Ainsa</v>
      </c>
      <c r="T65" s="19">
        <f t="shared" si="5"/>
        <v>1</v>
      </c>
      <c r="U65" s="19" t="str">
        <f t="shared" si="6"/>
        <v>Mostrar</v>
      </c>
      <c r="V65" s="3" t="str">
        <f>VLOOKUP(A65,'[1]GRUPO DE FLOTAS'!$A:$C,3,0)</f>
        <v>EGSI9179</v>
      </c>
      <c r="W65" s="3" t="str">
        <f>VLOOKUP(V65,'[1]GRUPO DE FLOTAS'!$C:$D,2,0)</f>
        <v>Camioneta</v>
      </c>
      <c r="X65" s="17" t="str">
        <f>VLOOKUP(A65,INFO!A:F,5,0)</f>
        <v>POSTVENTA</v>
      </c>
      <c r="Y65" s="17" t="str">
        <f>VLOOKUP(A65,INFO!A:F,6,0)</f>
        <v>Deibi Banguera</v>
      </c>
    </row>
    <row r="66" spans="1:25" x14ac:dyDescent="0.25">
      <c r="A66" s="3" t="s">
        <v>74</v>
      </c>
      <c r="B66" s="8">
        <v>0</v>
      </c>
      <c r="C66" s="8">
        <v>0</v>
      </c>
      <c r="D66" s="8">
        <v>0</v>
      </c>
      <c r="E66" s="4">
        <v>0</v>
      </c>
      <c r="F66" s="5">
        <v>0</v>
      </c>
      <c r="G66" s="5">
        <v>0</v>
      </c>
      <c r="H66" s="7" t="s">
        <v>3</v>
      </c>
      <c r="I66" s="7" t="s">
        <v>3</v>
      </c>
      <c r="J66" s="19" t="s">
        <v>321</v>
      </c>
      <c r="K66" s="19" t="s">
        <v>321</v>
      </c>
      <c r="L66" s="2">
        <v>43364</v>
      </c>
      <c r="M66" s="6" t="str">
        <f t="shared" si="0"/>
        <v>septiembre</v>
      </c>
      <c r="N66" s="19">
        <f t="shared" si="7"/>
        <v>38</v>
      </c>
      <c r="O66" s="7" t="str">
        <f t="shared" si="8"/>
        <v>viernes</v>
      </c>
      <c r="P66" s="7">
        <f t="shared" si="9"/>
        <v>2018</v>
      </c>
      <c r="Q66" s="3" t="str">
        <f>VLOOKUP(A66,'[1]GRUPO DE FLOTAS'!$A:$B,2,0)</f>
        <v>GUAYAQUIL</v>
      </c>
      <c r="R66" s="19">
        <v>95</v>
      </c>
      <c r="S66" s="19" t="str">
        <f t="shared" si="4"/>
        <v>-----</v>
      </c>
      <c r="T66" s="19">
        <f t="shared" si="5"/>
        <v>1</v>
      </c>
      <c r="U66" s="19" t="str">
        <f t="shared" si="6"/>
        <v>No Mostrar</v>
      </c>
      <c r="V66" s="3" t="str">
        <f>VLOOKUP(A66,'[1]GRUPO DE FLOTAS'!$A:$C,3,0)</f>
        <v>EGSI9191</v>
      </c>
      <c r="W66" s="3" t="str">
        <f>VLOOKUP(V66,'[1]GRUPO DE FLOTAS'!$C:$D,2,0)</f>
        <v>Camioneta</v>
      </c>
      <c r="X66" s="17" t="str">
        <f>VLOOKUP(A66,INFO!A:F,5,0)</f>
        <v>POSTVENTA</v>
      </c>
      <c r="Y66" s="17" t="str">
        <f>VLOOKUP(A66,INFO!A:F,6,0)</f>
        <v>Patricio Olaya</v>
      </c>
    </row>
    <row r="67" spans="1:25" x14ac:dyDescent="0.25">
      <c r="A67" s="3" t="s">
        <v>59</v>
      </c>
      <c r="B67" s="8">
        <v>0.16559027777777777</v>
      </c>
      <c r="C67" s="8">
        <v>5.1631944444444446E-2</v>
      </c>
      <c r="D67" s="8">
        <v>0.11395833333333333</v>
      </c>
      <c r="E67" s="4">
        <v>45.14</v>
      </c>
      <c r="F67" s="5">
        <v>85</v>
      </c>
      <c r="G67" s="5">
        <v>11.36</v>
      </c>
      <c r="H67" s="7" t="s">
        <v>24</v>
      </c>
      <c r="I67" s="7" t="s">
        <v>24</v>
      </c>
      <c r="J67" s="19" t="s">
        <v>321</v>
      </c>
      <c r="K67" s="19" t="s">
        <v>321</v>
      </c>
      <c r="L67" s="2">
        <v>43364</v>
      </c>
      <c r="M67" s="6" t="str">
        <f t="shared" ref="M67:M130" si="10">TEXT(L67,"mmmm")</f>
        <v>septiembre</v>
      </c>
      <c r="N67" s="19">
        <f t="shared" ref="N67:N130" si="11">IF(O67="domingo",WEEKNUM(L67)-1,WEEKNUM(L67))</f>
        <v>38</v>
      </c>
      <c r="O67" s="7" t="str">
        <f t="shared" ref="O67:O130" si="12">TEXT(L67,"dddd")</f>
        <v>viernes</v>
      </c>
      <c r="P67" s="7">
        <f t="shared" ref="P67:P130" si="13">YEAR(L67)</f>
        <v>2018</v>
      </c>
      <c r="Q67" s="3" t="str">
        <f>VLOOKUP(A67,'[1]GRUPO DE FLOTAS'!$A:$B,2,0)</f>
        <v>GUAYAQUIL</v>
      </c>
      <c r="R67" s="19">
        <v>95</v>
      </c>
      <c r="S67" s="19" t="str">
        <f t="shared" ref="S67:S130" si="14">IF(AND(T67=1,OR(I67=$Z$2,I67=$Z$3)),$Z$4,I67)</f>
        <v>Durmió en Ainsa</v>
      </c>
      <c r="T67" s="19">
        <f t="shared" ref="T67:T130" si="15">IF(OR(H67=I67,H67=$Z$2,H67=$Z$3),1,0)</f>
        <v>1</v>
      </c>
      <c r="U67" s="19" t="str">
        <f t="shared" ref="U67:U130" si="16">IF(AND(C67=$AA$2,D67=$AA$2),"No Mostrar","Mostrar")</f>
        <v>Mostrar</v>
      </c>
      <c r="V67" s="3" t="str">
        <f>VLOOKUP(A67,'[1]GRUPO DE FLOTAS'!$A:$C,3,0)</f>
        <v>EPCI6941</v>
      </c>
      <c r="W67" s="3" t="str">
        <f>VLOOKUP(V67,'[1]GRUPO DE FLOTAS'!$C:$D,2,0)</f>
        <v>Camioneta</v>
      </c>
      <c r="X67" s="17" t="str">
        <f>VLOOKUP(A67,INFO!A:F,5,0)</f>
        <v>POSTVENTA</v>
      </c>
      <c r="Y67" s="17" t="str">
        <f>VLOOKUP(A67,INFO!A:F,6,0)</f>
        <v>Michael Resabala</v>
      </c>
    </row>
    <row r="68" spans="1:25" x14ac:dyDescent="0.25">
      <c r="A68" s="3" t="s">
        <v>51</v>
      </c>
      <c r="B68" s="8">
        <v>0.28149305555555554</v>
      </c>
      <c r="C68" s="8">
        <v>0.1320949074074074</v>
      </c>
      <c r="D68" s="8">
        <v>0.14939814814814814</v>
      </c>
      <c r="E68" s="4">
        <v>91.55</v>
      </c>
      <c r="F68" s="5">
        <v>101</v>
      </c>
      <c r="G68" s="5">
        <v>13.55</v>
      </c>
      <c r="H68" s="7" t="s">
        <v>18</v>
      </c>
      <c r="I68" s="7" t="s">
        <v>1</v>
      </c>
      <c r="J68" s="19" t="s">
        <v>321</v>
      </c>
      <c r="K68" s="19" t="s">
        <v>321</v>
      </c>
      <c r="L68" s="2">
        <v>43364</v>
      </c>
      <c r="M68" s="6" t="str">
        <f t="shared" si="10"/>
        <v>septiembre</v>
      </c>
      <c r="N68" s="19">
        <f t="shared" si="11"/>
        <v>38</v>
      </c>
      <c r="O68" s="7" t="str">
        <f t="shared" si="12"/>
        <v>viernes</v>
      </c>
      <c r="P68" s="7">
        <f t="shared" si="13"/>
        <v>2018</v>
      </c>
      <c r="Q68" s="3" t="str">
        <f>VLOOKUP(A68,'[1]GRUPO DE FLOTAS'!$A:$B,2,0)</f>
        <v>QUITO</v>
      </c>
      <c r="R68" s="19">
        <v>95</v>
      </c>
      <c r="S68" s="19" t="str">
        <f t="shared" si="14"/>
        <v>Avenida 10 De Agosto 30-106, Quito</v>
      </c>
      <c r="T68" s="19">
        <f t="shared" si="15"/>
        <v>0</v>
      </c>
      <c r="U68" s="19" t="str">
        <f t="shared" si="16"/>
        <v>Mostrar</v>
      </c>
      <c r="V68" s="3" t="str">
        <f>VLOOKUP(A68,'[1]GRUPO DE FLOTAS'!$A:$C,3,0)</f>
        <v>EPCT8869</v>
      </c>
      <c r="W68" s="3" t="str">
        <f>VLOOKUP(V68,'[1]GRUPO DE FLOTAS'!$C:$D,2,0)</f>
        <v>Camioneta</v>
      </c>
      <c r="X68" s="17" t="str">
        <f>VLOOKUP(A68,INFO!A:F,5,0)</f>
        <v>SAT UIO</v>
      </c>
      <c r="Y68" s="17" t="str">
        <f>VLOOKUP(A68,INFO!A:F,6,0)</f>
        <v>Norberto Congo</v>
      </c>
    </row>
    <row r="69" spans="1:25" x14ac:dyDescent="0.25">
      <c r="A69" s="3" t="s">
        <v>28</v>
      </c>
      <c r="B69" s="8">
        <v>0.14682870370370371</v>
      </c>
      <c r="C69" s="8">
        <v>7.4444444444444438E-2</v>
      </c>
      <c r="D69" s="8">
        <v>7.2037037037037038E-2</v>
      </c>
      <c r="E69" s="4">
        <v>48.4</v>
      </c>
      <c r="F69" s="5">
        <v>79</v>
      </c>
      <c r="G69" s="5">
        <v>13.73</v>
      </c>
      <c r="H69" s="7" t="s">
        <v>24</v>
      </c>
      <c r="I69" s="7" t="s">
        <v>24</v>
      </c>
      <c r="J69" s="19" t="s">
        <v>321</v>
      </c>
      <c r="K69" s="19" t="s">
        <v>321</v>
      </c>
      <c r="L69" s="2">
        <v>43364</v>
      </c>
      <c r="M69" s="6" t="str">
        <f t="shared" si="10"/>
        <v>septiembre</v>
      </c>
      <c r="N69" s="19">
        <f t="shared" si="11"/>
        <v>38</v>
      </c>
      <c r="O69" s="7" t="str">
        <f t="shared" si="12"/>
        <v>viernes</v>
      </c>
      <c r="P69" s="7">
        <f t="shared" si="13"/>
        <v>2018</v>
      </c>
      <c r="Q69" s="3" t="str">
        <f>VLOOKUP(A69,'[1]GRUPO DE FLOTAS'!$A:$B,2,0)</f>
        <v>GUAYAQUIL</v>
      </c>
      <c r="R69" s="19">
        <v>95</v>
      </c>
      <c r="S69" s="19" t="str">
        <f t="shared" si="14"/>
        <v>Durmió en Ainsa</v>
      </c>
      <c r="T69" s="19">
        <f t="shared" si="15"/>
        <v>1</v>
      </c>
      <c r="U69" s="19" t="str">
        <f t="shared" si="16"/>
        <v>Mostrar</v>
      </c>
      <c r="V69" s="3" t="str">
        <f>VLOOKUP(A69,'[1]GRUPO DE FLOTAS'!$A:$C,3,0)</f>
        <v>EPCW1831</v>
      </c>
      <c r="W69" s="3" t="str">
        <f>VLOOKUP(V69,'[1]GRUPO DE FLOTAS'!$C:$D,2,0)</f>
        <v>Camioneta</v>
      </c>
      <c r="X69" s="17" t="str">
        <f>VLOOKUP(A69,INFO!A:F,5,0)</f>
        <v>POSTVENTA</v>
      </c>
      <c r="Y69" s="17" t="str">
        <f>VLOOKUP(A69,INFO!A:F,6,0)</f>
        <v>Jose Luis vargas</v>
      </c>
    </row>
    <row r="70" spans="1:25" x14ac:dyDescent="0.25">
      <c r="A70" s="3" t="s">
        <v>64</v>
      </c>
      <c r="B70" s="8">
        <v>6.0162037037037042E-2</v>
      </c>
      <c r="C70" s="8">
        <v>4.5011574074074072E-2</v>
      </c>
      <c r="D70" s="8">
        <v>1.2037037037037035E-2</v>
      </c>
      <c r="E70" s="4">
        <v>23.96</v>
      </c>
      <c r="F70" s="5">
        <v>66</v>
      </c>
      <c r="G70" s="5">
        <v>16.600000000000001</v>
      </c>
      <c r="H70" s="7" t="s">
        <v>72</v>
      </c>
      <c r="I70" s="7" t="s">
        <v>72</v>
      </c>
      <c r="J70" s="19" t="s">
        <v>321</v>
      </c>
      <c r="K70" s="19" t="s">
        <v>321</v>
      </c>
      <c r="L70" s="2">
        <v>43364</v>
      </c>
      <c r="M70" s="6" t="str">
        <f t="shared" si="10"/>
        <v>septiembre</v>
      </c>
      <c r="N70" s="19">
        <f t="shared" si="11"/>
        <v>38</v>
      </c>
      <c r="O70" s="7" t="str">
        <f t="shared" si="12"/>
        <v>viernes</v>
      </c>
      <c r="P70" s="7">
        <f t="shared" si="13"/>
        <v>2018</v>
      </c>
      <c r="Q70" s="3" t="str">
        <f>VLOOKUP(A70,'[1]GRUPO DE FLOTAS'!$A:$B,2,0)</f>
        <v>GUAYAQUIL</v>
      </c>
      <c r="R70" s="19">
        <v>95</v>
      </c>
      <c r="S70" s="19" t="str">
        <f t="shared" si="14"/>
        <v>Durmió en Ainsa</v>
      </c>
      <c r="T70" s="19">
        <f t="shared" si="15"/>
        <v>1</v>
      </c>
      <c r="U70" s="19" t="str">
        <f t="shared" si="16"/>
        <v>Mostrar</v>
      </c>
      <c r="V70" s="3" t="str">
        <f>VLOOKUP(A70,'[1]GRUPO DE FLOTAS'!$A:$C,3,0)</f>
        <v>EPCW5709</v>
      </c>
      <c r="W70" s="3" t="str">
        <f>VLOOKUP(V70,'[1]GRUPO DE FLOTAS'!$C:$D,2,0)</f>
        <v>Camioneta</v>
      </c>
      <c r="X70" s="17" t="str">
        <f>VLOOKUP(A70,INFO!A:F,5,0)</f>
        <v>VENTAS</v>
      </c>
      <c r="Y70" s="17" t="str">
        <f>VLOOKUP(A70,INFO!A:F,6,0)</f>
        <v>Proyectos</v>
      </c>
    </row>
    <row r="71" spans="1:25" x14ac:dyDescent="0.25">
      <c r="A71" s="3" t="s">
        <v>29</v>
      </c>
      <c r="B71" s="8">
        <v>0.10934027777777777</v>
      </c>
      <c r="C71" s="8">
        <v>7.8090277777777786E-2</v>
      </c>
      <c r="D71" s="8">
        <v>3.125E-2</v>
      </c>
      <c r="E71" s="4">
        <v>48.5</v>
      </c>
      <c r="F71" s="5">
        <v>66</v>
      </c>
      <c r="G71" s="5">
        <v>18.48</v>
      </c>
      <c r="H71" s="7" t="s">
        <v>24</v>
      </c>
      <c r="I71" s="7" t="s">
        <v>24</v>
      </c>
      <c r="J71" s="19" t="s">
        <v>321</v>
      </c>
      <c r="K71" s="19" t="s">
        <v>321</v>
      </c>
      <c r="L71" s="2">
        <v>43364</v>
      </c>
      <c r="M71" s="6" t="str">
        <f t="shared" si="10"/>
        <v>septiembre</v>
      </c>
      <c r="N71" s="19">
        <f t="shared" si="11"/>
        <v>38</v>
      </c>
      <c r="O71" s="7" t="str">
        <f t="shared" si="12"/>
        <v>viernes</v>
      </c>
      <c r="P71" s="7">
        <f t="shared" si="13"/>
        <v>2018</v>
      </c>
      <c r="Q71" s="3" t="str">
        <f>VLOOKUP(A71,'[1]GRUPO DE FLOTAS'!$A:$B,2,0)</f>
        <v>GUAYAQUIL</v>
      </c>
      <c r="R71" s="19">
        <v>95</v>
      </c>
      <c r="S71" s="19" t="str">
        <f t="shared" si="14"/>
        <v>Durmió en Ainsa</v>
      </c>
      <c r="T71" s="19">
        <f t="shared" si="15"/>
        <v>1</v>
      </c>
      <c r="U71" s="19" t="str">
        <f t="shared" si="16"/>
        <v>Mostrar</v>
      </c>
      <c r="V71" s="3" t="str">
        <f>VLOOKUP(A71,'[1]GRUPO DE FLOTAS'!$A:$C,3,0)</f>
        <v>EPCW6826</v>
      </c>
      <c r="W71" s="3" t="str">
        <f>VLOOKUP(V71,'[1]GRUPO DE FLOTAS'!$C:$D,2,0)</f>
        <v>Camioneta</v>
      </c>
      <c r="X71" s="17" t="str">
        <f>VLOOKUP(A71,INFO!A:F,5,0)</f>
        <v>POSTVENTA</v>
      </c>
      <c r="Y71" s="17" t="str">
        <f>VLOOKUP(A71,INFO!A:F,6,0)</f>
        <v>Danny Salazar</v>
      </c>
    </row>
    <row r="72" spans="1:25" x14ac:dyDescent="0.25">
      <c r="A72" s="3" t="s">
        <v>2</v>
      </c>
      <c r="B72" s="8">
        <v>8.9363425925925929E-2</v>
      </c>
      <c r="C72" s="8">
        <v>4.9016203703703708E-2</v>
      </c>
      <c r="D72" s="8">
        <v>4.0347222222222222E-2</v>
      </c>
      <c r="E72" s="4">
        <v>35.69</v>
      </c>
      <c r="F72" s="5">
        <v>72</v>
      </c>
      <c r="G72" s="5">
        <v>16.64</v>
      </c>
      <c r="H72" s="7" t="s">
        <v>1</v>
      </c>
      <c r="I72" s="7" t="s">
        <v>1</v>
      </c>
      <c r="J72" s="19" t="s">
        <v>321</v>
      </c>
      <c r="K72" s="19" t="s">
        <v>321</v>
      </c>
      <c r="L72" s="2">
        <v>43364</v>
      </c>
      <c r="M72" s="6" t="str">
        <f t="shared" si="10"/>
        <v>septiembre</v>
      </c>
      <c r="N72" s="19">
        <f t="shared" si="11"/>
        <v>38</v>
      </c>
      <c r="O72" s="7" t="str">
        <f t="shared" si="12"/>
        <v>viernes</v>
      </c>
      <c r="P72" s="7">
        <f t="shared" si="13"/>
        <v>2018</v>
      </c>
      <c r="Q72" s="3" t="str">
        <f>VLOOKUP(A72,'[1]GRUPO DE FLOTAS'!$A:$B,2,0)</f>
        <v>QUITO</v>
      </c>
      <c r="R72" s="19">
        <v>95</v>
      </c>
      <c r="S72" s="19" t="str">
        <f t="shared" si="14"/>
        <v>Avenida 10 De Agosto 30-106, Quito</v>
      </c>
      <c r="T72" s="19">
        <f t="shared" si="15"/>
        <v>1</v>
      </c>
      <c r="U72" s="19" t="str">
        <f t="shared" si="16"/>
        <v>Mostrar</v>
      </c>
      <c r="V72" s="3" t="str">
        <f>VLOOKUP(A72,'[1]GRUPO DE FLOTAS'!$A:$C,3,0)</f>
        <v>EPCW7500</v>
      </c>
      <c r="W72" s="3" t="str">
        <f>VLOOKUP(V72,'[1]GRUPO DE FLOTAS'!$C:$D,2,0)</f>
        <v>Camioneta</v>
      </c>
      <c r="X72" s="17" t="str">
        <f>VLOOKUP(A72,INFO!A:F,5,0)</f>
        <v>SAT UIO</v>
      </c>
      <c r="Y72" s="17" t="str">
        <f>VLOOKUP(A72,INFO!A:F,6,0)</f>
        <v>Edison Arellano</v>
      </c>
    </row>
    <row r="73" spans="1:25" x14ac:dyDescent="0.25">
      <c r="A73" s="3" t="s">
        <v>61</v>
      </c>
      <c r="B73" s="8">
        <v>0</v>
      </c>
      <c r="C73" s="8">
        <v>0</v>
      </c>
      <c r="D73" s="8">
        <v>0</v>
      </c>
      <c r="E73" s="4">
        <v>0</v>
      </c>
      <c r="F73" s="5">
        <v>0</v>
      </c>
      <c r="G73" s="5">
        <v>0</v>
      </c>
      <c r="H73" s="7" t="s">
        <v>3</v>
      </c>
      <c r="I73" s="7" t="s">
        <v>3</v>
      </c>
      <c r="J73" s="19" t="s">
        <v>321</v>
      </c>
      <c r="K73" s="19" t="s">
        <v>321</v>
      </c>
      <c r="L73" s="2">
        <v>43364</v>
      </c>
      <c r="M73" s="6" t="str">
        <f t="shared" si="10"/>
        <v>septiembre</v>
      </c>
      <c r="N73" s="19">
        <f t="shared" si="11"/>
        <v>38</v>
      </c>
      <c r="O73" s="7" t="str">
        <f t="shared" si="12"/>
        <v>viernes</v>
      </c>
      <c r="P73" s="7">
        <f t="shared" si="13"/>
        <v>2018</v>
      </c>
      <c r="Q73" s="3" t="str">
        <f>VLOOKUP(A73,'[1]GRUPO DE FLOTAS'!$A:$B,2,0)</f>
        <v>GUAYAQUIL</v>
      </c>
      <c r="R73" s="19">
        <v>95</v>
      </c>
      <c r="S73" s="19" t="str">
        <f t="shared" si="14"/>
        <v>-----</v>
      </c>
      <c r="T73" s="19">
        <f t="shared" si="15"/>
        <v>1</v>
      </c>
      <c r="U73" s="19" t="str">
        <f t="shared" si="16"/>
        <v>No Mostrar</v>
      </c>
      <c r="V73" s="3" t="str">
        <f>VLOOKUP(A73,'[1]GRUPO DE FLOTAS'!$A:$C,3,0)</f>
        <v>EGSK6663</v>
      </c>
      <c r="W73" s="3" t="str">
        <f>VLOOKUP(V73,'[1]GRUPO DE FLOTAS'!$C:$D,2,0)</f>
        <v>Camioneta</v>
      </c>
      <c r="X73" s="17" t="str">
        <f>VLOOKUP(A73,INFO!A:F,5,0)</f>
        <v>LOGÍSTICA</v>
      </c>
      <c r="Y73" s="17" t="str">
        <f>VLOOKUP(A73,INFO!A:F,6,0)</f>
        <v>Patricio Hidalgo</v>
      </c>
    </row>
    <row r="74" spans="1:25" x14ac:dyDescent="0.25">
      <c r="A74" s="3" t="s">
        <v>4</v>
      </c>
      <c r="B74" s="8">
        <v>0</v>
      </c>
      <c r="C74" s="8">
        <v>0</v>
      </c>
      <c r="D74" s="8">
        <v>0</v>
      </c>
      <c r="E74" s="4">
        <v>0</v>
      </c>
      <c r="F74" s="5">
        <v>0</v>
      </c>
      <c r="G74" s="5">
        <v>0</v>
      </c>
      <c r="H74" s="7" t="s">
        <v>3</v>
      </c>
      <c r="I74" s="7" t="s">
        <v>3</v>
      </c>
      <c r="J74" s="19" t="s">
        <v>321</v>
      </c>
      <c r="K74" s="19" t="s">
        <v>321</v>
      </c>
      <c r="L74" s="2">
        <v>43364</v>
      </c>
      <c r="M74" s="6" t="str">
        <f t="shared" si="10"/>
        <v>septiembre</v>
      </c>
      <c r="N74" s="19">
        <f t="shared" si="11"/>
        <v>38</v>
      </c>
      <c r="O74" s="7" t="str">
        <f t="shared" si="12"/>
        <v>viernes</v>
      </c>
      <c r="P74" s="7">
        <f t="shared" si="13"/>
        <v>2018</v>
      </c>
      <c r="Q74" s="3" t="str">
        <f>VLOOKUP(A74,'[1]GRUPO DE FLOTAS'!$A:$B,2,0)</f>
        <v>QUITO</v>
      </c>
      <c r="R74" s="19">
        <v>95</v>
      </c>
      <c r="S74" s="19" t="str">
        <f t="shared" si="14"/>
        <v>-----</v>
      </c>
      <c r="T74" s="19">
        <f t="shared" si="15"/>
        <v>1</v>
      </c>
      <c r="U74" s="19" t="str">
        <f t="shared" si="16"/>
        <v>No Mostrar</v>
      </c>
      <c r="V74" s="3" t="str">
        <f>VLOOKUP(A74,'[1]GRUPO DE FLOTAS'!$A:$C,3,0)</f>
        <v>HW228P</v>
      </c>
      <c r="W74" s="3" t="str">
        <f>VLOOKUP(V74,'[1]GRUPO DE FLOTAS'!$C:$D,2,0)</f>
        <v>Motocicleta</v>
      </c>
      <c r="X74" s="17" t="str">
        <f>VLOOKUP(A74,INFO!A:F,5,0)</f>
        <v>SAT UIO</v>
      </c>
      <c r="Y74" s="17" t="str">
        <f>VLOOKUP(A74,INFO!A:F,6,0)</f>
        <v>Quito</v>
      </c>
    </row>
    <row r="75" spans="1:25" x14ac:dyDescent="0.25">
      <c r="A75" s="3" t="s">
        <v>53</v>
      </c>
      <c r="B75" s="8">
        <v>3.9004629629629632E-2</v>
      </c>
      <c r="C75" s="8">
        <v>2.9166666666666668E-3</v>
      </c>
      <c r="D75" s="8">
        <v>3.6087962962962968E-2</v>
      </c>
      <c r="E75" s="4">
        <v>0.84</v>
      </c>
      <c r="F75" s="5">
        <v>11</v>
      </c>
      <c r="G75" s="5">
        <v>0.9</v>
      </c>
      <c r="H75" s="7" t="s">
        <v>24</v>
      </c>
      <c r="I75" s="7" t="s">
        <v>24</v>
      </c>
      <c r="J75" s="19" t="s">
        <v>321</v>
      </c>
      <c r="K75" s="19" t="s">
        <v>321</v>
      </c>
      <c r="L75" s="2">
        <v>43364</v>
      </c>
      <c r="M75" s="6" t="str">
        <f t="shared" si="10"/>
        <v>septiembre</v>
      </c>
      <c r="N75" s="19">
        <f t="shared" si="11"/>
        <v>38</v>
      </c>
      <c r="O75" s="7" t="str">
        <f t="shared" si="12"/>
        <v>viernes</v>
      </c>
      <c r="P75" s="7">
        <f t="shared" si="13"/>
        <v>2018</v>
      </c>
      <c r="Q75" s="3" t="str">
        <f>VLOOKUP(A75,'[1]GRUPO DE FLOTAS'!$A:$B,2,0)</f>
        <v>GUAYAQUIL</v>
      </c>
      <c r="R75" s="19">
        <v>95</v>
      </c>
      <c r="S75" s="19" t="str">
        <f t="shared" si="14"/>
        <v>Durmió en Ainsa</v>
      </c>
      <c r="T75" s="19">
        <f t="shared" si="15"/>
        <v>1</v>
      </c>
      <c r="U75" s="19" t="str">
        <f t="shared" si="16"/>
        <v>Mostrar</v>
      </c>
      <c r="V75" s="3" t="str">
        <f>VLOOKUP(A75,'[1]GRUPO DE FLOTAS'!$A:$C,3,0)</f>
        <v>EIBC3570</v>
      </c>
      <c r="W75" s="3" t="str">
        <f>VLOOKUP(V75,'[1]GRUPO DE FLOTAS'!$C:$D,2,0)</f>
        <v>Camion</v>
      </c>
      <c r="X75" s="17" t="str">
        <f>VLOOKUP(A75,INFO!A:F,5,0)</f>
        <v>LOGÍSTICA</v>
      </c>
      <c r="Y75" s="17" t="str">
        <f>VLOOKUP(A75,INFO!A:F,6,0)</f>
        <v>Cristobal Murillo</v>
      </c>
    </row>
    <row r="76" spans="1:25" x14ac:dyDescent="0.25">
      <c r="A76" s="3" t="s">
        <v>39</v>
      </c>
      <c r="B76" s="8">
        <v>0.18643518518518518</v>
      </c>
      <c r="C76" s="8">
        <v>0.11935185185185186</v>
      </c>
      <c r="D76" s="8">
        <v>6.6666666666666666E-2</v>
      </c>
      <c r="E76" s="4">
        <v>72.42</v>
      </c>
      <c r="F76" s="5">
        <v>79</v>
      </c>
      <c r="G76" s="5">
        <v>16.190000000000001</v>
      </c>
      <c r="H76" s="7" t="s">
        <v>24</v>
      </c>
      <c r="I76" s="7" t="s">
        <v>24</v>
      </c>
      <c r="J76" s="19" t="s">
        <v>321</v>
      </c>
      <c r="K76" s="19" t="s">
        <v>321</v>
      </c>
      <c r="L76" s="2">
        <v>43364</v>
      </c>
      <c r="M76" s="6" t="str">
        <f t="shared" si="10"/>
        <v>septiembre</v>
      </c>
      <c r="N76" s="19">
        <f t="shared" si="11"/>
        <v>38</v>
      </c>
      <c r="O76" s="7" t="str">
        <f t="shared" si="12"/>
        <v>viernes</v>
      </c>
      <c r="P76" s="7">
        <f t="shared" si="13"/>
        <v>2018</v>
      </c>
      <c r="Q76" s="3" t="str">
        <f>VLOOKUP(A76,'[1]GRUPO DE FLOTAS'!$A:$B,2,0)</f>
        <v>GUAYAQUIL</v>
      </c>
      <c r="R76" s="19">
        <v>95</v>
      </c>
      <c r="S76" s="19" t="str">
        <f t="shared" si="14"/>
        <v>Durmió en Ainsa</v>
      </c>
      <c r="T76" s="19">
        <f t="shared" si="15"/>
        <v>1</v>
      </c>
      <c r="U76" s="19" t="str">
        <f t="shared" si="16"/>
        <v>Mostrar</v>
      </c>
      <c r="V76" s="3" t="str">
        <f>VLOOKUP(A76,'[1]GRUPO DE FLOTAS'!$A:$C,3,0)</f>
        <v>EIBC3571</v>
      </c>
      <c r="W76" s="3" t="str">
        <f>VLOOKUP(V76,'[1]GRUPO DE FLOTAS'!$C:$D,2,0)</f>
        <v>Camion</v>
      </c>
      <c r="X76" s="17" t="str">
        <f>VLOOKUP(A76,INFO!A:F,5,0)</f>
        <v>LOGÍSTICA</v>
      </c>
      <c r="Y76" s="17" t="str">
        <f>VLOOKUP(A76,INFO!A:F,6,0)</f>
        <v>Cristobal Murillo</v>
      </c>
    </row>
    <row r="77" spans="1:25" x14ac:dyDescent="0.25">
      <c r="A77" s="3" t="s">
        <v>55</v>
      </c>
      <c r="B77" s="8">
        <v>0</v>
      </c>
      <c r="C77" s="8">
        <v>0</v>
      </c>
      <c r="D77" s="8">
        <v>0</v>
      </c>
      <c r="E77" s="4">
        <v>0</v>
      </c>
      <c r="F77" s="5">
        <v>0</v>
      </c>
      <c r="G77" s="5">
        <v>0</v>
      </c>
      <c r="H77" s="7" t="s">
        <v>3</v>
      </c>
      <c r="I77" s="7" t="s">
        <v>3</v>
      </c>
      <c r="J77" s="19" t="s">
        <v>321</v>
      </c>
      <c r="K77" s="19" t="s">
        <v>321</v>
      </c>
      <c r="L77" s="2">
        <v>43364</v>
      </c>
      <c r="M77" s="6" t="str">
        <f t="shared" si="10"/>
        <v>septiembre</v>
      </c>
      <c r="N77" s="19">
        <f t="shared" si="11"/>
        <v>38</v>
      </c>
      <c r="O77" s="7" t="str">
        <f t="shared" si="12"/>
        <v>viernes</v>
      </c>
      <c r="P77" s="7">
        <f t="shared" si="13"/>
        <v>2018</v>
      </c>
      <c r="Q77" s="3" t="str">
        <f>VLOOKUP(A77,'[1]GRUPO DE FLOTAS'!$A:$B,2,0)</f>
        <v>GUAYAQUIL</v>
      </c>
      <c r="R77" s="19">
        <v>95</v>
      </c>
      <c r="S77" s="19" t="str">
        <f t="shared" si="14"/>
        <v>-----</v>
      </c>
      <c r="T77" s="19">
        <f t="shared" si="15"/>
        <v>1</v>
      </c>
      <c r="U77" s="19" t="str">
        <f t="shared" si="16"/>
        <v>No Mostrar</v>
      </c>
      <c r="V77" s="3" t="str">
        <f>VLOOKUP(A77,'[1]GRUPO DE FLOTAS'!$A:$C,3,0)</f>
        <v>EABE1400</v>
      </c>
      <c r="W77" s="3" t="str">
        <f>VLOOKUP(V77,'[1]GRUPO DE FLOTAS'!$C:$D,2,0)</f>
        <v>Plataforma</v>
      </c>
      <c r="X77" s="17" t="str">
        <f>VLOOKUP(A77,INFO!A:F,5,0)</f>
        <v>LOGÍSTICA</v>
      </c>
      <c r="Y77" s="17" t="str">
        <f>VLOOKUP(A77,INFO!A:F,6,0)</f>
        <v>Cristobal Murillo</v>
      </c>
    </row>
    <row r="78" spans="1:25" x14ac:dyDescent="0.25">
      <c r="A78" s="3" t="s">
        <v>36</v>
      </c>
      <c r="B78" s="8">
        <v>0.14496527777777776</v>
      </c>
      <c r="C78" s="8">
        <v>8.9525462962962973E-2</v>
      </c>
      <c r="D78" s="8">
        <v>5.543981481481481E-2</v>
      </c>
      <c r="E78" s="4">
        <v>83.33</v>
      </c>
      <c r="F78" s="5">
        <v>85</v>
      </c>
      <c r="G78" s="5">
        <v>23.95</v>
      </c>
      <c r="H78" s="7" t="s">
        <v>24</v>
      </c>
      <c r="I78" s="7" t="s">
        <v>24</v>
      </c>
      <c r="J78" s="19" t="s">
        <v>321</v>
      </c>
      <c r="K78" s="19" t="s">
        <v>321</v>
      </c>
      <c r="L78" s="2">
        <v>43364</v>
      </c>
      <c r="M78" s="6" t="str">
        <f t="shared" si="10"/>
        <v>septiembre</v>
      </c>
      <c r="N78" s="19">
        <f t="shared" si="11"/>
        <v>38</v>
      </c>
      <c r="O78" s="7" t="str">
        <f t="shared" si="12"/>
        <v>viernes</v>
      </c>
      <c r="P78" s="7">
        <f t="shared" si="13"/>
        <v>2018</v>
      </c>
      <c r="Q78" s="3" t="str">
        <f>VLOOKUP(A78,'[1]GRUPO DE FLOTAS'!$A:$B,2,0)</f>
        <v>GUAYAQUIL</v>
      </c>
      <c r="R78" s="19">
        <v>95</v>
      </c>
      <c r="S78" s="19" t="str">
        <f t="shared" si="14"/>
        <v>Durmió en Ainsa</v>
      </c>
      <c r="T78" s="19">
        <f t="shared" si="15"/>
        <v>1</v>
      </c>
      <c r="U78" s="19" t="str">
        <f t="shared" si="16"/>
        <v>Mostrar</v>
      </c>
      <c r="V78" s="3" t="str">
        <f>VLOOKUP(A78,'[1]GRUPO DE FLOTAS'!$A:$C,3,0)</f>
        <v>EPCA4311</v>
      </c>
      <c r="W78" s="3" t="str">
        <f>VLOOKUP(V78,'[1]GRUPO DE FLOTAS'!$C:$D,2,0)</f>
        <v>Plataforma</v>
      </c>
      <c r="X78" s="17" t="str">
        <f>VLOOKUP(A78,INFO!A:F,5,0)</f>
        <v>LOGÍSTICA</v>
      </c>
      <c r="Y78" s="17" t="str">
        <f>VLOOKUP(A78,INFO!A:F,6,0)</f>
        <v>Cristobal Murillo</v>
      </c>
    </row>
    <row r="79" spans="1:25" x14ac:dyDescent="0.25">
      <c r="A79" s="3" t="s">
        <v>68</v>
      </c>
      <c r="B79" s="8">
        <v>1.1701388888888891E-2</v>
      </c>
      <c r="C79" s="8">
        <v>6.828703703703704E-3</v>
      </c>
      <c r="D79" s="8">
        <v>4.8726851851851856E-3</v>
      </c>
      <c r="E79" s="4">
        <v>2.63</v>
      </c>
      <c r="F79" s="5">
        <v>61</v>
      </c>
      <c r="G79" s="5">
        <v>9.36</v>
      </c>
      <c r="H79" s="7" t="s">
        <v>72</v>
      </c>
      <c r="I79" s="7" t="s">
        <v>72</v>
      </c>
      <c r="J79" s="19" t="s">
        <v>321</v>
      </c>
      <c r="K79" s="19" t="s">
        <v>321</v>
      </c>
      <c r="L79" s="2">
        <v>43364</v>
      </c>
      <c r="M79" s="6" t="str">
        <f t="shared" si="10"/>
        <v>septiembre</v>
      </c>
      <c r="N79" s="19">
        <f t="shared" si="11"/>
        <v>38</v>
      </c>
      <c r="O79" s="7" t="str">
        <f t="shared" si="12"/>
        <v>viernes</v>
      </c>
      <c r="P79" s="7">
        <f t="shared" si="13"/>
        <v>2018</v>
      </c>
      <c r="Q79" s="3" t="str">
        <f>VLOOKUP(A79,'[1]GRUPO DE FLOTAS'!$A:$B,2,0)</f>
        <v>QUITO</v>
      </c>
      <c r="R79" s="19">
        <v>95</v>
      </c>
      <c r="S79" s="19" t="str">
        <f t="shared" si="14"/>
        <v>Durmió en Ainsa</v>
      </c>
      <c r="T79" s="19">
        <f t="shared" si="15"/>
        <v>1</v>
      </c>
      <c r="U79" s="19" t="str">
        <f t="shared" si="16"/>
        <v>Mostrar</v>
      </c>
      <c r="V79" s="3" t="str">
        <f>VLOOKUP(A79,'[1]GRUPO DE FLOTAS'!$A:$C,3,0)</f>
        <v>EGSK6338</v>
      </c>
      <c r="W79" s="3" t="str">
        <f>VLOOKUP(V79,'[1]GRUPO DE FLOTAS'!$C:$D,2,0)</f>
        <v>Automovil</v>
      </c>
      <c r="X79" s="17" t="str">
        <f>VLOOKUP(A79,INFO!A:F,5,0)</f>
        <v>VENTAS</v>
      </c>
      <c r="Y79" s="17" t="str">
        <f>VLOOKUP(A79,INFO!A:F,6,0)</f>
        <v>Josue Guillen</v>
      </c>
    </row>
    <row r="80" spans="1:25" x14ac:dyDescent="0.25">
      <c r="A80" s="3" t="s">
        <v>78</v>
      </c>
      <c r="B80" s="8">
        <v>0</v>
      </c>
      <c r="C80" s="8">
        <v>0</v>
      </c>
      <c r="D80" s="8">
        <v>0</v>
      </c>
      <c r="E80" s="4">
        <v>0</v>
      </c>
      <c r="F80" s="5">
        <v>0</v>
      </c>
      <c r="G80" s="5">
        <v>0</v>
      </c>
      <c r="H80" s="7" t="s">
        <v>3</v>
      </c>
      <c r="I80" s="7" t="s">
        <v>3</v>
      </c>
      <c r="J80" s="19" t="s">
        <v>321</v>
      </c>
      <c r="K80" s="19" t="s">
        <v>321</v>
      </c>
      <c r="L80" s="2">
        <v>43364</v>
      </c>
      <c r="M80" s="6" t="str">
        <f t="shared" si="10"/>
        <v>septiembre</v>
      </c>
      <c r="N80" s="19">
        <f t="shared" si="11"/>
        <v>38</v>
      </c>
      <c r="O80" s="7" t="str">
        <f t="shared" si="12"/>
        <v>viernes</v>
      </c>
      <c r="P80" s="7">
        <f t="shared" si="13"/>
        <v>2018</v>
      </c>
      <c r="Q80" s="3" t="str">
        <f>VLOOKUP(A80,'[1]GRUPO DE FLOTAS'!$A:$B,2,0)</f>
        <v>GUAYAQUIL</v>
      </c>
      <c r="R80" s="19">
        <v>95</v>
      </c>
      <c r="S80" s="19" t="str">
        <f t="shared" si="14"/>
        <v>-----</v>
      </c>
      <c r="T80" s="19">
        <f t="shared" si="15"/>
        <v>1</v>
      </c>
      <c r="U80" s="19" t="str">
        <f t="shared" si="16"/>
        <v>No Mostrar</v>
      </c>
      <c r="V80" s="3" t="str">
        <f>VLOOKUP(A80,'[1]GRUPO DE FLOTAS'!$A:$C,3,0)</f>
        <v>II765J</v>
      </c>
      <c r="W80" s="3" t="str">
        <f>VLOOKUP(V80,'[1]GRUPO DE FLOTAS'!$C:$D,2,0)</f>
        <v>Motocicleta</v>
      </c>
      <c r="X80" s="17" t="str">
        <f>VLOOKUP(A80,INFO!A:F,5,0)</f>
        <v>ADMINISTRACIÓN</v>
      </c>
      <c r="Y80" s="17" t="str">
        <f>VLOOKUP(A80,INFO!A:F,6,0)</f>
        <v xml:space="preserve">Byron </v>
      </c>
    </row>
    <row r="81" spans="1:25" x14ac:dyDescent="0.25">
      <c r="A81" s="3" t="s">
        <v>70</v>
      </c>
      <c r="B81" s="8">
        <v>0</v>
      </c>
      <c r="C81" s="8">
        <v>0</v>
      </c>
      <c r="D81" s="8">
        <v>0</v>
      </c>
      <c r="E81" s="4">
        <v>0</v>
      </c>
      <c r="F81" s="5">
        <v>0</v>
      </c>
      <c r="G81" s="5">
        <v>0</v>
      </c>
      <c r="H81" s="7" t="s">
        <v>3</v>
      </c>
      <c r="I81" s="7" t="s">
        <v>3</v>
      </c>
      <c r="J81" s="19" t="s">
        <v>321</v>
      </c>
      <c r="K81" s="19" t="s">
        <v>321</v>
      </c>
      <c r="L81" s="2">
        <v>43365</v>
      </c>
      <c r="M81" s="6" t="str">
        <f t="shared" si="10"/>
        <v>septiembre</v>
      </c>
      <c r="N81" s="19">
        <f t="shared" si="11"/>
        <v>38</v>
      </c>
      <c r="O81" s="7" t="str">
        <f t="shared" si="12"/>
        <v>sábado</v>
      </c>
      <c r="P81" s="7">
        <f t="shared" si="13"/>
        <v>2018</v>
      </c>
      <c r="Q81" s="3" t="str">
        <f>VLOOKUP(A81,'[1]GRUPO DE FLOTAS'!$A:$B,2,0)</f>
        <v>QUITO</v>
      </c>
      <c r="R81" s="19">
        <v>95</v>
      </c>
      <c r="S81" s="19" t="str">
        <f t="shared" si="14"/>
        <v>-----</v>
      </c>
      <c r="T81" s="19">
        <f t="shared" si="15"/>
        <v>1</v>
      </c>
      <c r="U81" s="19" t="str">
        <f t="shared" si="16"/>
        <v>No Mostrar</v>
      </c>
      <c r="V81" s="3" t="str">
        <f>VLOOKUP(A81,'[1]GRUPO DE FLOTAS'!$A:$C,3,0)</f>
        <v>EPCZ3313</v>
      </c>
      <c r="W81" s="3" t="str">
        <f>VLOOKUP(V81,'[1]GRUPO DE FLOTAS'!$C:$D,2,0)</f>
        <v>Automovil</v>
      </c>
      <c r="X81" s="17" t="str">
        <f>VLOOKUP(A81,INFO!A:F,5,0)</f>
        <v>VENTAS</v>
      </c>
      <c r="Y81" s="17" t="str">
        <f>VLOOKUP(A81,INFO!A:F,6,0)</f>
        <v>Fernando Maldonado</v>
      </c>
    </row>
    <row r="82" spans="1:25" x14ac:dyDescent="0.25">
      <c r="A82" s="3" t="s">
        <v>0</v>
      </c>
      <c r="B82" s="8">
        <v>0</v>
      </c>
      <c r="C82" s="8">
        <v>0</v>
      </c>
      <c r="D82" s="8">
        <v>0</v>
      </c>
      <c r="E82" s="4">
        <v>0</v>
      </c>
      <c r="F82" s="5">
        <v>0</v>
      </c>
      <c r="G82" s="5">
        <v>0</v>
      </c>
      <c r="H82" s="7" t="s">
        <v>3</v>
      </c>
      <c r="I82" s="7" t="s">
        <v>3</v>
      </c>
      <c r="J82" s="19" t="s">
        <v>321</v>
      </c>
      <c r="K82" s="19" t="s">
        <v>321</v>
      </c>
      <c r="L82" s="2">
        <v>43365</v>
      </c>
      <c r="M82" s="6" t="str">
        <f t="shared" si="10"/>
        <v>septiembre</v>
      </c>
      <c r="N82" s="19">
        <f t="shared" si="11"/>
        <v>38</v>
      </c>
      <c r="O82" s="7" t="str">
        <f t="shared" si="12"/>
        <v>sábado</v>
      </c>
      <c r="P82" s="7">
        <f t="shared" si="13"/>
        <v>2018</v>
      </c>
      <c r="Q82" s="3" t="str">
        <f>VLOOKUP(A82,'[1]GRUPO DE FLOTAS'!$A:$B,2,0)</f>
        <v>QUITO</v>
      </c>
      <c r="R82" s="19">
        <v>95</v>
      </c>
      <c r="S82" s="19" t="str">
        <f t="shared" si="14"/>
        <v>-----</v>
      </c>
      <c r="T82" s="19">
        <f t="shared" si="15"/>
        <v>1</v>
      </c>
      <c r="U82" s="19" t="str">
        <f t="shared" si="16"/>
        <v>No Mostrar</v>
      </c>
      <c r="V82" s="3" t="str">
        <f>VLOOKUP(A82,'[1]GRUPO DE FLOTAS'!$A:$C,3,0)</f>
        <v>EGSF6013</v>
      </c>
      <c r="W82" s="3" t="str">
        <f>VLOOKUP(V82,'[1]GRUPO DE FLOTAS'!$C:$D,2,0)</f>
        <v>Camioneta</v>
      </c>
      <c r="X82" s="17" t="str">
        <f>VLOOKUP(A82,INFO!A:F,5,0)</f>
        <v>SAT UIO</v>
      </c>
      <c r="Y82" s="17" t="str">
        <f>VLOOKUP(A82,INFO!A:F,6,0)</f>
        <v>Darwin Vargas</v>
      </c>
    </row>
    <row r="83" spans="1:25" x14ac:dyDescent="0.25">
      <c r="A83" s="3" t="s">
        <v>23</v>
      </c>
      <c r="B83" s="8">
        <v>0</v>
      </c>
      <c r="C83" s="8">
        <v>0</v>
      </c>
      <c r="D83" s="8">
        <v>0</v>
      </c>
      <c r="E83" s="4">
        <v>0</v>
      </c>
      <c r="F83" s="5">
        <v>0</v>
      </c>
      <c r="G83" s="5">
        <v>0</v>
      </c>
      <c r="H83" s="7" t="s">
        <v>3</v>
      </c>
      <c r="I83" s="7" t="s">
        <v>3</v>
      </c>
      <c r="J83" s="19" t="s">
        <v>321</v>
      </c>
      <c r="K83" s="19" t="s">
        <v>321</v>
      </c>
      <c r="L83" s="2">
        <v>43365</v>
      </c>
      <c r="M83" s="6" t="str">
        <f t="shared" si="10"/>
        <v>septiembre</v>
      </c>
      <c r="N83" s="19">
        <f t="shared" si="11"/>
        <v>38</v>
      </c>
      <c r="O83" s="7" t="str">
        <f t="shared" si="12"/>
        <v>sábado</v>
      </c>
      <c r="P83" s="7">
        <f t="shared" si="13"/>
        <v>2018</v>
      </c>
      <c r="Q83" s="3" t="str">
        <f>VLOOKUP(A83,'[1]GRUPO DE FLOTAS'!$A:$B,2,0)</f>
        <v>GUAYAQUIL</v>
      </c>
      <c r="R83" s="19">
        <v>95</v>
      </c>
      <c r="S83" s="19" t="str">
        <f t="shared" si="14"/>
        <v>-----</v>
      </c>
      <c r="T83" s="19">
        <f t="shared" si="15"/>
        <v>1</v>
      </c>
      <c r="U83" s="19" t="str">
        <f t="shared" si="16"/>
        <v>No Mostrar</v>
      </c>
      <c r="V83" s="3" t="str">
        <f>VLOOKUP(A83,'[1]GRUPO DE FLOTAS'!$A:$C,3,0)</f>
        <v>EGSF6029</v>
      </c>
      <c r="W83" s="3" t="str">
        <f>VLOOKUP(V83,'[1]GRUPO DE FLOTAS'!$C:$D,2,0)</f>
        <v>Camioneta</v>
      </c>
      <c r="X83" s="17" t="str">
        <f>VLOOKUP(A83,INFO!A:F,5,0)</f>
        <v>POSTVENTA</v>
      </c>
      <c r="Y83" s="17" t="str">
        <f>VLOOKUP(A83,INFO!A:F,6,0)</f>
        <v>Jacob Soriano</v>
      </c>
    </row>
    <row r="84" spans="1:25" x14ac:dyDescent="0.25">
      <c r="A84" s="3" t="s">
        <v>25</v>
      </c>
      <c r="B84" s="8">
        <v>0.13275462962962961</v>
      </c>
      <c r="C84" s="8">
        <v>8.335648148148149E-2</v>
      </c>
      <c r="D84" s="8">
        <v>4.9398148148148142E-2</v>
      </c>
      <c r="E84" s="4">
        <v>51.39</v>
      </c>
      <c r="F84" s="5">
        <v>87</v>
      </c>
      <c r="G84" s="5">
        <v>16.13</v>
      </c>
      <c r="H84" s="7" t="s">
        <v>24</v>
      </c>
      <c r="I84" s="7" t="s">
        <v>24</v>
      </c>
      <c r="J84" s="19" t="s">
        <v>321</v>
      </c>
      <c r="K84" s="19" t="s">
        <v>321</v>
      </c>
      <c r="L84" s="2">
        <v>43365</v>
      </c>
      <c r="M84" s="6" t="str">
        <f t="shared" si="10"/>
        <v>septiembre</v>
      </c>
      <c r="N84" s="19">
        <f t="shared" si="11"/>
        <v>38</v>
      </c>
      <c r="O84" s="7" t="str">
        <f t="shared" si="12"/>
        <v>sábado</v>
      </c>
      <c r="P84" s="7">
        <f t="shared" si="13"/>
        <v>2018</v>
      </c>
      <c r="Q84" s="3" t="str">
        <f>VLOOKUP(A84,'[1]GRUPO DE FLOTAS'!$A:$B,2,0)</f>
        <v>GUAYAQUIL</v>
      </c>
      <c r="R84" s="19">
        <v>95</v>
      </c>
      <c r="S84" s="19" t="str">
        <f t="shared" si="14"/>
        <v>Durmió en Ainsa</v>
      </c>
      <c r="T84" s="19">
        <f t="shared" si="15"/>
        <v>1</v>
      </c>
      <c r="U84" s="19" t="str">
        <f t="shared" si="16"/>
        <v>Mostrar</v>
      </c>
      <c r="V84" s="3" t="str">
        <f>VLOOKUP(A84,'[1]GRUPO DE FLOTAS'!$A:$C,3,0)</f>
        <v>EGSF6046</v>
      </c>
      <c r="W84" s="3" t="str">
        <f>VLOOKUP(V84,'[1]GRUPO DE FLOTAS'!$C:$D,2,0)</f>
        <v>Camioneta</v>
      </c>
      <c r="X84" s="17" t="str">
        <f>VLOOKUP(A84,INFO!A:F,5,0)</f>
        <v>POSTVENTA</v>
      </c>
      <c r="Y84" s="17" t="str">
        <f>VLOOKUP(A84,INFO!A:F,6,0)</f>
        <v>Kevin Perez</v>
      </c>
    </row>
    <row r="85" spans="1:25" x14ac:dyDescent="0.25">
      <c r="A85" s="3" t="s">
        <v>73</v>
      </c>
      <c r="B85" s="8">
        <v>0</v>
      </c>
      <c r="C85" s="8">
        <v>0</v>
      </c>
      <c r="D85" s="8">
        <v>0</v>
      </c>
      <c r="E85" s="4">
        <v>0</v>
      </c>
      <c r="F85" s="5">
        <v>0</v>
      </c>
      <c r="G85" s="5">
        <v>0</v>
      </c>
      <c r="H85" s="7" t="s">
        <v>3</v>
      </c>
      <c r="I85" s="7" t="s">
        <v>3</v>
      </c>
      <c r="J85" s="19" t="s">
        <v>321</v>
      </c>
      <c r="K85" s="19" t="s">
        <v>321</v>
      </c>
      <c r="L85" s="2">
        <v>43365</v>
      </c>
      <c r="M85" s="6" t="str">
        <f t="shared" si="10"/>
        <v>septiembre</v>
      </c>
      <c r="N85" s="19">
        <f t="shared" si="11"/>
        <v>38</v>
      </c>
      <c r="O85" s="7" t="str">
        <f t="shared" si="12"/>
        <v>sábado</v>
      </c>
      <c r="P85" s="7">
        <f t="shared" si="13"/>
        <v>2018</v>
      </c>
      <c r="Q85" s="3" t="str">
        <f>VLOOKUP(A85,'[1]GRUPO DE FLOTAS'!$A:$B,2,0)</f>
        <v>GUAYAQUIL</v>
      </c>
      <c r="R85" s="19">
        <v>95</v>
      </c>
      <c r="S85" s="19" t="str">
        <f t="shared" si="14"/>
        <v>-----</v>
      </c>
      <c r="T85" s="19">
        <f t="shared" si="15"/>
        <v>1</v>
      </c>
      <c r="U85" s="19" t="str">
        <f t="shared" si="16"/>
        <v>No Mostrar</v>
      </c>
      <c r="V85" s="3" t="str">
        <f>VLOOKUP(A85,'[1]GRUPO DE FLOTAS'!$A:$C,3,0)</f>
        <v>EGSG9568</v>
      </c>
      <c r="W85" s="3" t="str">
        <f>VLOOKUP(V85,'[1]GRUPO DE FLOTAS'!$C:$D,2,0)</f>
        <v>Camioneta</v>
      </c>
      <c r="X85" s="17" t="str">
        <f>VLOOKUP(A85,INFO!A:F,5,0)</f>
        <v>ADMINISTRACIÓN</v>
      </c>
      <c r="Y85" s="17" t="str">
        <f>VLOOKUP(A85,INFO!A:F,6,0)</f>
        <v>Alejandro Adrian</v>
      </c>
    </row>
    <row r="86" spans="1:25" x14ac:dyDescent="0.25">
      <c r="A86" s="3" t="s">
        <v>26</v>
      </c>
      <c r="B86" s="8">
        <v>0.10339120370370369</v>
      </c>
      <c r="C86" s="8">
        <v>8.4942129629629617E-2</v>
      </c>
      <c r="D86" s="8">
        <v>1.8449074074074073E-2</v>
      </c>
      <c r="E86" s="4">
        <v>123.95</v>
      </c>
      <c r="F86" s="5">
        <v>133</v>
      </c>
      <c r="G86" s="5">
        <v>49.95</v>
      </c>
      <c r="H86" s="7" t="s">
        <v>24</v>
      </c>
      <c r="I86" s="7" t="s">
        <v>24</v>
      </c>
      <c r="J86" s="19" t="s">
        <v>321</v>
      </c>
      <c r="K86" s="19" t="s">
        <v>321</v>
      </c>
      <c r="L86" s="2">
        <v>43365</v>
      </c>
      <c r="M86" s="6" t="str">
        <f t="shared" si="10"/>
        <v>septiembre</v>
      </c>
      <c r="N86" s="19">
        <f t="shared" si="11"/>
        <v>38</v>
      </c>
      <c r="O86" s="7" t="str">
        <f t="shared" si="12"/>
        <v>sábado</v>
      </c>
      <c r="P86" s="7">
        <f t="shared" si="13"/>
        <v>2018</v>
      </c>
      <c r="Q86" s="3" t="str">
        <f>VLOOKUP(A86,'[1]GRUPO DE FLOTAS'!$A:$B,2,0)</f>
        <v>GUAYAQUIL</v>
      </c>
      <c r="R86" s="19">
        <v>95</v>
      </c>
      <c r="S86" s="19" t="str">
        <f t="shared" si="14"/>
        <v>Durmió en Ainsa</v>
      </c>
      <c r="T86" s="19">
        <f t="shared" si="15"/>
        <v>1</v>
      </c>
      <c r="U86" s="19" t="str">
        <f t="shared" si="16"/>
        <v>Mostrar</v>
      </c>
      <c r="V86" s="3" t="str">
        <f>VLOOKUP(A86,'[1]GRUPO DE FLOTAS'!$A:$C,3,0)</f>
        <v>EGSI9179</v>
      </c>
      <c r="W86" s="3" t="str">
        <f>VLOOKUP(V86,'[1]GRUPO DE FLOTAS'!$C:$D,2,0)</f>
        <v>Camioneta</v>
      </c>
      <c r="X86" s="17" t="str">
        <f>VLOOKUP(A86,INFO!A:F,5,0)</f>
        <v>POSTVENTA</v>
      </c>
      <c r="Y86" s="17" t="str">
        <f>VLOOKUP(A86,INFO!A:F,6,0)</f>
        <v>Deibi Banguera</v>
      </c>
    </row>
    <row r="87" spans="1:25" x14ac:dyDescent="0.25">
      <c r="A87" s="3" t="s">
        <v>74</v>
      </c>
      <c r="B87" s="8">
        <v>1.7800925925925925E-2</v>
      </c>
      <c r="C87" s="8">
        <v>0</v>
      </c>
      <c r="D87" s="8">
        <v>1.7800925925925925E-2</v>
      </c>
      <c r="E87" s="4">
        <v>0.11</v>
      </c>
      <c r="F87" s="5">
        <v>0</v>
      </c>
      <c r="G87" s="5">
        <v>0.26</v>
      </c>
      <c r="H87" s="7" t="s">
        <v>24</v>
      </c>
      <c r="I87" s="7" t="s">
        <v>24</v>
      </c>
      <c r="J87" s="19" t="s">
        <v>321</v>
      </c>
      <c r="K87" s="19" t="s">
        <v>321</v>
      </c>
      <c r="L87" s="2">
        <v>43365</v>
      </c>
      <c r="M87" s="6" t="str">
        <f t="shared" si="10"/>
        <v>septiembre</v>
      </c>
      <c r="N87" s="19">
        <f t="shared" si="11"/>
        <v>38</v>
      </c>
      <c r="O87" s="7" t="str">
        <f t="shared" si="12"/>
        <v>sábado</v>
      </c>
      <c r="P87" s="7">
        <f t="shared" si="13"/>
        <v>2018</v>
      </c>
      <c r="Q87" s="3" t="str">
        <f>VLOOKUP(A87,'[1]GRUPO DE FLOTAS'!$A:$B,2,0)</f>
        <v>GUAYAQUIL</v>
      </c>
      <c r="R87" s="19">
        <v>95</v>
      </c>
      <c r="S87" s="19" t="str">
        <f t="shared" si="14"/>
        <v>Durmió en Ainsa</v>
      </c>
      <c r="T87" s="19">
        <f t="shared" si="15"/>
        <v>1</v>
      </c>
      <c r="U87" s="19" t="str">
        <f t="shared" si="16"/>
        <v>Mostrar</v>
      </c>
      <c r="V87" s="3" t="str">
        <f>VLOOKUP(A87,'[1]GRUPO DE FLOTAS'!$A:$C,3,0)</f>
        <v>EGSI9191</v>
      </c>
      <c r="W87" s="3" t="str">
        <f>VLOOKUP(V87,'[1]GRUPO DE FLOTAS'!$C:$D,2,0)</f>
        <v>Camioneta</v>
      </c>
      <c r="X87" s="17" t="str">
        <f>VLOOKUP(A87,INFO!A:F,5,0)</f>
        <v>POSTVENTA</v>
      </c>
      <c r="Y87" s="17" t="str">
        <f>VLOOKUP(A87,INFO!A:F,6,0)</f>
        <v>Patricio Olaya</v>
      </c>
    </row>
    <row r="88" spans="1:25" x14ac:dyDescent="0.25">
      <c r="A88" s="3" t="s">
        <v>59</v>
      </c>
      <c r="B88" s="8">
        <v>0</v>
      </c>
      <c r="C88" s="8">
        <v>0</v>
      </c>
      <c r="D88" s="8">
        <v>0</v>
      </c>
      <c r="E88" s="4">
        <v>0</v>
      </c>
      <c r="F88" s="5">
        <v>0</v>
      </c>
      <c r="G88" s="5">
        <v>0</v>
      </c>
      <c r="H88" s="7" t="s">
        <v>3</v>
      </c>
      <c r="I88" s="7" t="s">
        <v>3</v>
      </c>
      <c r="J88" s="19" t="s">
        <v>321</v>
      </c>
      <c r="K88" s="19" t="s">
        <v>321</v>
      </c>
      <c r="L88" s="2">
        <v>43365</v>
      </c>
      <c r="M88" s="6" t="str">
        <f t="shared" si="10"/>
        <v>septiembre</v>
      </c>
      <c r="N88" s="19">
        <f t="shared" si="11"/>
        <v>38</v>
      </c>
      <c r="O88" s="7" t="str">
        <f t="shared" si="12"/>
        <v>sábado</v>
      </c>
      <c r="P88" s="7">
        <f t="shared" si="13"/>
        <v>2018</v>
      </c>
      <c r="Q88" s="3" t="str">
        <f>VLOOKUP(A88,'[1]GRUPO DE FLOTAS'!$A:$B,2,0)</f>
        <v>GUAYAQUIL</v>
      </c>
      <c r="R88" s="19">
        <v>95</v>
      </c>
      <c r="S88" s="19" t="str">
        <f t="shared" si="14"/>
        <v>-----</v>
      </c>
      <c r="T88" s="19">
        <f t="shared" si="15"/>
        <v>1</v>
      </c>
      <c r="U88" s="19" t="str">
        <f t="shared" si="16"/>
        <v>No Mostrar</v>
      </c>
      <c r="V88" s="3" t="str">
        <f>VLOOKUP(A88,'[1]GRUPO DE FLOTAS'!$A:$C,3,0)</f>
        <v>EPCI6941</v>
      </c>
      <c r="W88" s="3" t="str">
        <f>VLOOKUP(V88,'[1]GRUPO DE FLOTAS'!$C:$D,2,0)</f>
        <v>Camioneta</v>
      </c>
      <c r="X88" s="17" t="str">
        <f>VLOOKUP(A88,INFO!A:F,5,0)</f>
        <v>POSTVENTA</v>
      </c>
      <c r="Y88" s="17" t="str">
        <f>VLOOKUP(A88,INFO!A:F,6,0)</f>
        <v>Michael Resabala</v>
      </c>
    </row>
    <row r="89" spans="1:25" x14ac:dyDescent="0.25">
      <c r="A89" s="3" t="s">
        <v>51</v>
      </c>
      <c r="B89" s="8">
        <v>8.9791666666666659E-2</v>
      </c>
      <c r="C89" s="8">
        <v>4.3368055555555556E-2</v>
      </c>
      <c r="D89" s="8">
        <v>4.6423611111111117E-2</v>
      </c>
      <c r="E89" s="4">
        <v>32.56</v>
      </c>
      <c r="F89" s="5">
        <v>79</v>
      </c>
      <c r="G89" s="5">
        <v>15.11</v>
      </c>
      <c r="H89" s="7" t="s">
        <v>1</v>
      </c>
      <c r="I89" s="7" t="s">
        <v>1</v>
      </c>
      <c r="J89" s="19" t="s">
        <v>321</v>
      </c>
      <c r="K89" s="19" t="s">
        <v>321</v>
      </c>
      <c r="L89" s="2">
        <v>43365</v>
      </c>
      <c r="M89" s="6" t="str">
        <f t="shared" si="10"/>
        <v>septiembre</v>
      </c>
      <c r="N89" s="19">
        <f t="shared" si="11"/>
        <v>38</v>
      </c>
      <c r="O89" s="7" t="str">
        <f t="shared" si="12"/>
        <v>sábado</v>
      </c>
      <c r="P89" s="7">
        <f t="shared" si="13"/>
        <v>2018</v>
      </c>
      <c r="Q89" s="3" t="str">
        <f>VLOOKUP(A89,'[1]GRUPO DE FLOTAS'!$A:$B,2,0)</f>
        <v>QUITO</v>
      </c>
      <c r="R89" s="19">
        <v>95</v>
      </c>
      <c r="S89" s="19" t="str">
        <f t="shared" si="14"/>
        <v>Avenida 10 De Agosto 30-106, Quito</v>
      </c>
      <c r="T89" s="19">
        <f t="shared" si="15"/>
        <v>1</v>
      </c>
      <c r="U89" s="19" t="str">
        <f t="shared" si="16"/>
        <v>Mostrar</v>
      </c>
      <c r="V89" s="3" t="str">
        <f>VLOOKUP(A89,'[1]GRUPO DE FLOTAS'!$A:$C,3,0)</f>
        <v>EPCT8869</v>
      </c>
      <c r="W89" s="3" t="str">
        <f>VLOOKUP(V89,'[1]GRUPO DE FLOTAS'!$C:$D,2,0)</f>
        <v>Camioneta</v>
      </c>
      <c r="X89" s="17" t="str">
        <f>VLOOKUP(A89,INFO!A:F,5,0)</f>
        <v>SAT UIO</v>
      </c>
      <c r="Y89" s="17" t="str">
        <f>VLOOKUP(A89,INFO!A:F,6,0)</f>
        <v>Norberto Congo</v>
      </c>
    </row>
    <row r="90" spans="1:25" x14ac:dyDescent="0.25">
      <c r="A90" s="3" t="s">
        <v>28</v>
      </c>
      <c r="B90" s="8">
        <v>6.7511574074074085E-2</v>
      </c>
      <c r="C90" s="8">
        <v>4.3680555555555556E-2</v>
      </c>
      <c r="D90" s="8">
        <v>2.3831018518518519E-2</v>
      </c>
      <c r="E90" s="4">
        <v>40.83</v>
      </c>
      <c r="F90" s="5">
        <v>92</v>
      </c>
      <c r="G90" s="5">
        <v>25.2</v>
      </c>
      <c r="H90" s="7" t="s">
        <v>24</v>
      </c>
      <c r="I90" s="7" t="s">
        <v>24</v>
      </c>
      <c r="J90" s="19" t="s">
        <v>321</v>
      </c>
      <c r="K90" s="19" t="s">
        <v>321</v>
      </c>
      <c r="L90" s="2">
        <v>43365</v>
      </c>
      <c r="M90" s="6" t="str">
        <f t="shared" si="10"/>
        <v>septiembre</v>
      </c>
      <c r="N90" s="19">
        <f t="shared" si="11"/>
        <v>38</v>
      </c>
      <c r="O90" s="7" t="str">
        <f t="shared" si="12"/>
        <v>sábado</v>
      </c>
      <c r="P90" s="7">
        <f t="shared" si="13"/>
        <v>2018</v>
      </c>
      <c r="Q90" s="3" t="str">
        <f>VLOOKUP(A90,'[1]GRUPO DE FLOTAS'!$A:$B,2,0)</f>
        <v>GUAYAQUIL</v>
      </c>
      <c r="R90" s="19">
        <v>95</v>
      </c>
      <c r="S90" s="19" t="str">
        <f t="shared" si="14"/>
        <v>Durmió en Ainsa</v>
      </c>
      <c r="T90" s="19">
        <f t="shared" si="15"/>
        <v>1</v>
      </c>
      <c r="U90" s="19" t="str">
        <f t="shared" si="16"/>
        <v>Mostrar</v>
      </c>
      <c r="V90" s="3" t="str">
        <f>VLOOKUP(A90,'[1]GRUPO DE FLOTAS'!$A:$C,3,0)</f>
        <v>EPCW1831</v>
      </c>
      <c r="W90" s="3" t="str">
        <f>VLOOKUP(V90,'[1]GRUPO DE FLOTAS'!$C:$D,2,0)</f>
        <v>Camioneta</v>
      </c>
      <c r="X90" s="17" t="str">
        <f>VLOOKUP(A90,INFO!A:F,5,0)</f>
        <v>POSTVENTA</v>
      </c>
      <c r="Y90" s="17" t="str">
        <f>VLOOKUP(A90,INFO!A:F,6,0)</f>
        <v>Jose Luis vargas</v>
      </c>
    </row>
    <row r="91" spans="1:25" x14ac:dyDescent="0.25">
      <c r="A91" s="3" t="s">
        <v>64</v>
      </c>
      <c r="B91" s="8">
        <v>0</v>
      </c>
      <c r="C91" s="8">
        <v>0</v>
      </c>
      <c r="D91" s="8">
        <v>0</v>
      </c>
      <c r="E91" s="4">
        <v>0</v>
      </c>
      <c r="F91" s="5">
        <v>0</v>
      </c>
      <c r="G91" s="5">
        <v>0</v>
      </c>
      <c r="H91" s="7" t="s">
        <v>3</v>
      </c>
      <c r="I91" s="7" t="s">
        <v>3</v>
      </c>
      <c r="J91" s="19" t="s">
        <v>321</v>
      </c>
      <c r="K91" s="19" t="s">
        <v>321</v>
      </c>
      <c r="L91" s="2">
        <v>43365</v>
      </c>
      <c r="M91" s="6" t="str">
        <f t="shared" si="10"/>
        <v>septiembre</v>
      </c>
      <c r="N91" s="19">
        <f t="shared" si="11"/>
        <v>38</v>
      </c>
      <c r="O91" s="7" t="str">
        <f t="shared" si="12"/>
        <v>sábado</v>
      </c>
      <c r="P91" s="7">
        <f t="shared" si="13"/>
        <v>2018</v>
      </c>
      <c r="Q91" s="3" t="str">
        <f>VLOOKUP(A91,'[1]GRUPO DE FLOTAS'!$A:$B,2,0)</f>
        <v>GUAYAQUIL</v>
      </c>
      <c r="R91" s="19">
        <v>95</v>
      </c>
      <c r="S91" s="19" t="str">
        <f t="shared" si="14"/>
        <v>-----</v>
      </c>
      <c r="T91" s="19">
        <f t="shared" si="15"/>
        <v>1</v>
      </c>
      <c r="U91" s="19" t="str">
        <f t="shared" si="16"/>
        <v>No Mostrar</v>
      </c>
      <c r="V91" s="3" t="str">
        <f>VLOOKUP(A91,'[1]GRUPO DE FLOTAS'!$A:$C,3,0)</f>
        <v>EPCW5709</v>
      </c>
      <c r="W91" s="3" t="str">
        <f>VLOOKUP(V91,'[1]GRUPO DE FLOTAS'!$C:$D,2,0)</f>
        <v>Camioneta</v>
      </c>
      <c r="X91" s="17" t="str">
        <f>VLOOKUP(A91,INFO!A:F,5,0)</f>
        <v>VENTAS</v>
      </c>
      <c r="Y91" s="17" t="str">
        <f>VLOOKUP(A91,INFO!A:F,6,0)</f>
        <v>Proyectos</v>
      </c>
    </row>
    <row r="92" spans="1:25" x14ac:dyDescent="0.25">
      <c r="A92" s="3" t="s">
        <v>29</v>
      </c>
      <c r="B92" s="8">
        <v>0</v>
      </c>
      <c r="C92" s="8">
        <v>0</v>
      </c>
      <c r="D92" s="8">
        <v>0</v>
      </c>
      <c r="E92" s="4">
        <v>0</v>
      </c>
      <c r="F92" s="5">
        <v>0</v>
      </c>
      <c r="G92" s="5">
        <v>0</v>
      </c>
      <c r="H92" s="7" t="s">
        <v>3</v>
      </c>
      <c r="I92" s="7" t="s">
        <v>3</v>
      </c>
      <c r="J92" s="19" t="s">
        <v>321</v>
      </c>
      <c r="K92" s="19" t="s">
        <v>321</v>
      </c>
      <c r="L92" s="2">
        <v>43365</v>
      </c>
      <c r="M92" s="6" t="str">
        <f t="shared" si="10"/>
        <v>septiembre</v>
      </c>
      <c r="N92" s="19">
        <f t="shared" si="11"/>
        <v>38</v>
      </c>
      <c r="O92" s="7" t="str">
        <f t="shared" si="12"/>
        <v>sábado</v>
      </c>
      <c r="P92" s="7">
        <f t="shared" si="13"/>
        <v>2018</v>
      </c>
      <c r="Q92" s="3" t="str">
        <f>VLOOKUP(A92,'[1]GRUPO DE FLOTAS'!$A:$B,2,0)</f>
        <v>GUAYAQUIL</v>
      </c>
      <c r="R92" s="19">
        <v>95</v>
      </c>
      <c r="S92" s="19" t="str">
        <f t="shared" si="14"/>
        <v>-----</v>
      </c>
      <c r="T92" s="19">
        <f t="shared" si="15"/>
        <v>1</v>
      </c>
      <c r="U92" s="19" t="str">
        <f t="shared" si="16"/>
        <v>No Mostrar</v>
      </c>
      <c r="V92" s="3" t="str">
        <f>VLOOKUP(A92,'[1]GRUPO DE FLOTAS'!$A:$C,3,0)</f>
        <v>EPCW6826</v>
      </c>
      <c r="W92" s="3" t="str">
        <f>VLOOKUP(V92,'[1]GRUPO DE FLOTAS'!$C:$D,2,0)</f>
        <v>Camioneta</v>
      </c>
      <c r="X92" s="17" t="str">
        <f>VLOOKUP(A92,INFO!A:F,5,0)</f>
        <v>POSTVENTA</v>
      </c>
      <c r="Y92" s="17" t="str">
        <f>VLOOKUP(A92,INFO!A:F,6,0)</f>
        <v>Danny Salazar</v>
      </c>
    </row>
    <row r="93" spans="1:25" x14ac:dyDescent="0.25">
      <c r="A93" s="3" t="s">
        <v>2</v>
      </c>
      <c r="B93" s="8">
        <v>8.8842592592592584E-2</v>
      </c>
      <c r="C93" s="8">
        <v>3.7835648148148153E-2</v>
      </c>
      <c r="D93" s="8">
        <v>5.1006944444444445E-2</v>
      </c>
      <c r="E93" s="4">
        <v>31.01</v>
      </c>
      <c r="F93" s="5">
        <v>79</v>
      </c>
      <c r="G93" s="5">
        <v>14.54</v>
      </c>
      <c r="H93" s="7" t="s">
        <v>18</v>
      </c>
      <c r="I93" s="7" t="s">
        <v>1</v>
      </c>
      <c r="J93" s="19" t="s">
        <v>321</v>
      </c>
      <c r="K93" s="19" t="s">
        <v>321</v>
      </c>
      <c r="L93" s="2">
        <v>43365</v>
      </c>
      <c r="M93" s="6" t="str">
        <f t="shared" si="10"/>
        <v>septiembre</v>
      </c>
      <c r="N93" s="19">
        <f t="shared" si="11"/>
        <v>38</v>
      </c>
      <c r="O93" s="7" t="str">
        <f t="shared" si="12"/>
        <v>sábado</v>
      </c>
      <c r="P93" s="7">
        <f t="shared" si="13"/>
        <v>2018</v>
      </c>
      <c r="Q93" s="3" t="str">
        <f>VLOOKUP(A93,'[1]GRUPO DE FLOTAS'!$A:$B,2,0)</f>
        <v>QUITO</v>
      </c>
      <c r="R93" s="19">
        <v>95</v>
      </c>
      <c r="S93" s="19" t="str">
        <f t="shared" si="14"/>
        <v>Avenida 10 De Agosto 30-106, Quito</v>
      </c>
      <c r="T93" s="19">
        <f t="shared" si="15"/>
        <v>0</v>
      </c>
      <c r="U93" s="19" t="str">
        <f t="shared" si="16"/>
        <v>Mostrar</v>
      </c>
      <c r="V93" s="3" t="str">
        <f>VLOOKUP(A93,'[1]GRUPO DE FLOTAS'!$A:$C,3,0)</f>
        <v>EPCW7500</v>
      </c>
      <c r="W93" s="3" t="str">
        <f>VLOOKUP(V93,'[1]GRUPO DE FLOTAS'!$C:$D,2,0)</f>
        <v>Camioneta</v>
      </c>
      <c r="X93" s="17" t="str">
        <f>VLOOKUP(A93,INFO!A:F,5,0)</f>
        <v>SAT UIO</v>
      </c>
      <c r="Y93" s="17" t="str">
        <f>VLOOKUP(A93,INFO!A:F,6,0)</f>
        <v>Edison Arellano</v>
      </c>
    </row>
    <row r="94" spans="1:25" x14ac:dyDescent="0.25">
      <c r="A94" s="3" t="s">
        <v>61</v>
      </c>
      <c r="B94" s="8">
        <v>0</v>
      </c>
      <c r="C94" s="8">
        <v>0</v>
      </c>
      <c r="D94" s="8">
        <v>0</v>
      </c>
      <c r="E94" s="4">
        <v>0</v>
      </c>
      <c r="F94" s="5">
        <v>0</v>
      </c>
      <c r="G94" s="5">
        <v>0</v>
      </c>
      <c r="H94" s="7" t="s">
        <v>3</v>
      </c>
      <c r="I94" s="7" t="s">
        <v>3</v>
      </c>
      <c r="J94" s="19" t="s">
        <v>321</v>
      </c>
      <c r="K94" s="19" t="s">
        <v>321</v>
      </c>
      <c r="L94" s="2">
        <v>43365</v>
      </c>
      <c r="M94" s="6" t="str">
        <f t="shared" si="10"/>
        <v>septiembre</v>
      </c>
      <c r="N94" s="19">
        <f t="shared" si="11"/>
        <v>38</v>
      </c>
      <c r="O94" s="7" t="str">
        <f t="shared" si="12"/>
        <v>sábado</v>
      </c>
      <c r="P94" s="7">
        <f t="shared" si="13"/>
        <v>2018</v>
      </c>
      <c r="Q94" s="3" t="str">
        <f>VLOOKUP(A94,'[1]GRUPO DE FLOTAS'!$A:$B,2,0)</f>
        <v>GUAYAQUIL</v>
      </c>
      <c r="R94" s="19">
        <v>95</v>
      </c>
      <c r="S94" s="19" t="str">
        <f t="shared" si="14"/>
        <v>-----</v>
      </c>
      <c r="T94" s="19">
        <f t="shared" si="15"/>
        <v>1</v>
      </c>
      <c r="U94" s="19" t="str">
        <f t="shared" si="16"/>
        <v>No Mostrar</v>
      </c>
      <c r="V94" s="3" t="str">
        <f>VLOOKUP(A94,'[1]GRUPO DE FLOTAS'!$A:$C,3,0)</f>
        <v>EGSK6663</v>
      </c>
      <c r="W94" s="3" t="str">
        <f>VLOOKUP(V94,'[1]GRUPO DE FLOTAS'!$C:$D,2,0)</f>
        <v>Camioneta</v>
      </c>
      <c r="X94" s="17" t="str">
        <f>VLOOKUP(A94,INFO!A:F,5,0)</f>
        <v>LOGÍSTICA</v>
      </c>
      <c r="Y94" s="17" t="str">
        <f>VLOOKUP(A94,INFO!A:F,6,0)</f>
        <v>Patricio Hidalgo</v>
      </c>
    </row>
    <row r="95" spans="1:25" x14ac:dyDescent="0.25">
      <c r="A95" s="3" t="s">
        <v>4</v>
      </c>
      <c r="B95" s="8">
        <v>0</v>
      </c>
      <c r="C95" s="8">
        <v>0</v>
      </c>
      <c r="D95" s="8">
        <v>0</v>
      </c>
      <c r="E95" s="4">
        <v>0</v>
      </c>
      <c r="F95" s="5">
        <v>0</v>
      </c>
      <c r="G95" s="5">
        <v>0</v>
      </c>
      <c r="H95" s="7" t="s">
        <v>3</v>
      </c>
      <c r="I95" s="7" t="s">
        <v>3</v>
      </c>
      <c r="J95" s="19" t="s">
        <v>321</v>
      </c>
      <c r="K95" s="19" t="s">
        <v>321</v>
      </c>
      <c r="L95" s="2">
        <v>43365</v>
      </c>
      <c r="M95" s="6" t="str">
        <f t="shared" si="10"/>
        <v>septiembre</v>
      </c>
      <c r="N95" s="19">
        <f t="shared" si="11"/>
        <v>38</v>
      </c>
      <c r="O95" s="7" t="str">
        <f t="shared" si="12"/>
        <v>sábado</v>
      </c>
      <c r="P95" s="7">
        <f t="shared" si="13"/>
        <v>2018</v>
      </c>
      <c r="Q95" s="3" t="str">
        <f>VLOOKUP(A95,'[1]GRUPO DE FLOTAS'!$A:$B,2,0)</f>
        <v>QUITO</v>
      </c>
      <c r="R95" s="19">
        <v>95</v>
      </c>
      <c r="S95" s="19" t="str">
        <f t="shared" si="14"/>
        <v>-----</v>
      </c>
      <c r="T95" s="19">
        <f t="shared" si="15"/>
        <v>1</v>
      </c>
      <c r="U95" s="19" t="str">
        <f t="shared" si="16"/>
        <v>No Mostrar</v>
      </c>
      <c r="V95" s="3" t="str">
        <f>VLOOKUP(A95,'[1]GRUPO DE FLOTAS'!$A:$C,3,0)</f>
        <v>HW228P</v>
      </c>
      <c r="W95" s="3" t="str">
        <f>VLOOKUP(V95,'[1]GRUPO DE FLOTAS'!$C:$D,2,0)</f>
        <v>Motocicleta</v>
      </c>
      <c r="X95" s="17" t="str">
        <f>VLOOKUP(A95,INFO!A:F,5,0)</f>
        <v>SAT UIO</v>
      </c>
      <c r="Y95" s="17" t="str">
        <f>VLOOKUP(A95,INFO!A:F,6,0)</f>
        <v>Quito</v>
      </c>
    </row>
    <row r="96" spans="1:25" x14ac:dyDescent="0.25">
      <c r="A96" s="3" t="s">
        <v>53</v>
      </c>
      <c r="B96" s="8">
        <v>4.2893518518518518E-2</v>
      </c>
      <c r="C96" s="8">
        <v>1.6331018518518519E-2</v>
      </c>
      <c r="D96" s="8">
        <v>2.6562499999999999E-2</v>
      </c>
      <c r="E96" s="4">
        <v>5.3</v>
      </c>
      <c r="F96" s="5">
        <v>51</v>
      </c>
      <c r="G96" s="5">
        <v>5.14</v>
      </c>
      <c r="H96" s="7" t="s">
        <v>24</v>
      </c>
      <c r="I96" s="7" t="s">
        <v>24</v>
      </c>
      <c r="J96" s="19" t="s">
        <v>321</v>
      </c>
      <c r="K96" s="19" t="s">
        <v>321</v>
      </c>
      <c r="L96" s="2">
        <v>43365</v>
      </c>
      <c r="M96" s="6" t="str">
        <f t="shared" si="10"/>
        <v>septiembre</v>
      </c>
      <c r="N96" s="19">
        <f t="shared" si="11"/>
        <v>38</v>
      </c>
      <c r="O96" s="7" t="str">
        <f t="shared" si="12"/>
        <v>sábado</v>
      </c>
      <c r="P96" s="7">
        <f t="shared" si="13"/>
        <v>2018</v>
      </c>
      <c r="Q96" s="3" t="str">
        <f>VLOOKUP(A96,'[1]GRUPO DE FLOTAS'!$A:$B,2,0)</f>
        <v>GUAYAQUIL</v>
      </c>
      <c r="R96" s="19">
        <v>95</v>
      </c>
      <c r="S96" s="19" t="str">
        <f t="shared" si="14"/>
        <v>Durmió en Ainsa</v>
      </c>
      <c r="T96" s="19">
        <f t="shared" si="15"/>
        <v>1</v>
      </c>
      <c r="U96" s="19" t="str">
        <f t="shared" si="16"/>
        <v>Mostrar</v>
      </c>
      <c r="V96" s="3" t="str">
        <f>VLOOKUP(A96,'[1]GRUPO DE FLOTAS'!$A:$C,3,0)</f>
        <v>EIBC3570</v>
      </c>
      <c r="W96" s="3" t="str">
        <f>VLOOKUP(V96,'[1]GRUPO DE FLOTAS'!$C:$D,2,0)</f>
        <v>Camion</v>
      </c>
      <c r="X96" s="17" t="str">
        <f>VLOOKUP(A96,INFO!A:F,5,0)</f>
        <v>LOGÍSTICA</v>
      </c>
      <c r="Y96" s="17" t="str">
        <f>VLOOKUP(A96,INFO!A:F,6,0)</f>
        <v>Cristobal Murillo</v>
      </c>
    </row>
    <row r="97" spans="1:25" x14ac:dyDescent="0.25">
      <c r="A97" s="3" t="s">
        <v>39</v>
      </c>
      <c r="B97" s="8">
        <v>0</v>
      </c>
      <c r="C97" s="8">
        <v>0</v>
      </c>
      <c r="D97" s="8">
        <v>0</v>
      </c>
      <c r="E97" s="4">
        <v>0</v>
      </c>
      <c r="F97" s="5">
        <v>0</v>
      </c>
      <c r="G97" s="5">
        <v>0</v>
      </c>
      <c r="H97" s="7" t="s">
        <v>3</v>
      </c>
      <c r="I97" s="7" t="s">
        <v>3</v>
      </c>
      <c r="J97" s="19" t="s">
        <v>321</v>
      </c>
      <c r="K97" s="19" t="s">
        <v>321</v>
      </c>
      <c r="L97" s="2">
        <v>43365</v>
      </c>
      <c r="M97" s="6" t="str">
        <f t="shared" si="10"/>
        <v>septiembre</v>
      </c>
      <c r="N97" s="19">
        <f t="shared" si="11"/>
        <v>38</v>
      </c>
      <c r="O97" s="7" t="str">
        <f t="shared" si="12"/>
        <v>sábado</v>
      </c>
      <c r="P97" s="7">
        <f t="shared" si="13"/>
        <v>2018</v>
      </c>
      <c r="Q97" s="3" t="str">
        <f>VLOOKUP(A97,'[1]GRUPO DE FLOTAS'!$A:$B,2,0)</f>
        <v>GUAYAQUIL</v>
      </c>
      <c r="R97" s="19">
        <v>95</v>
      </c>
      <c r="S97" s="19" t="str">
        <f t="shared" si="14"/>
        <v>-----</v>
      </c>
      <c r="T97" s="19">
        <f t="shared" si="15"/>
        <v>1</v>
      </c>
      <c r="U97" s="19" t="str">
        <f t="shared" si="16"/>
        <v>No Mostrar</v>
      </c>
      <c r="V97" s="3" t="str">
        <f>VLOOKUP(A97,'[1]GRUPO DE FLOTAS'!$A:$C,3,0)</f>
        <v>EIBC3571</v>
      </c>
      <c r="W97" s="3" t="str">
        <f>VLOOKUP(V97,'[1]GRUPO DE FLOTAS'!$C:$D,2,0)</f>
        <v>Camion</v>
      </c>
      <c r="X97" s="17" t="str">
        <f>VLOOKUP(A97,INFO!A:F,5,0)</f>
        <v>LOGÍSTICA</v>
      </c>
      <c r="Y97" s="17" t="str">
        <f>VLOOKUP(A97,INFO!A:F,6,0)</f>
        <v>Cristobal Murillo</v>
      </c>
    </row>
    <row r="98" spans="1:25" x14ac:dyDescent="0.25">
      <c r="A98" s="3" t="s">
        <v>55</v>
      </c>
      <c r="B98" s="8">
        <v>0</v>
      </c>
      <c r="C98" s="8">
        <v>0</v>
      </c>
      <c r="D98" s="8">
        <v>0</v>
      </c>
      <c r="E98" s="4">
        <v>0</v>
      </c>
      <c r="F98" s="5">
        <v>0</v>
      </c>
      <c r="G98" s="5">
        <v>0</v>
      </c>
      <c r="H98" s="7" t="s">
        <v>3</v>
      </c>
      <c r="I98" s="7" t="s">
        <v>3</v>
      </c>
      <c r="J98" s="19" t="s">
        <v>321</v>
      </c>
      <c r="K98" s="19" t="s">
        <v>321</v>
      </c>
      <c r="L98" s="2">
        <v>43365</v>
      </c>
      <c r="M98" s="6" t="str">
        <f t="shared" si="10"/>
        <v>septiembre</v>
      </c>
      <c r="N98" s="19">
        <f t="shared" si="11"/>
        <v>38</v>
      </c>
      <c r="O98" s="7" t="str">
        <f t="shared" si="12"/>
        <v>sábado</v>
      </c>
      <c r="P98" s="7">
        <f t="shared" si="13"/>
        <v>2018</v>
      </c>
      <c r="Q98" s="3" t="str">
        <f>VLOOKUP(A98,'[1]GRUPO DE FLOTAS'!$A:$B,2,0)</f>
        <v>GUAYAQUIL</v>
      </c>
      <c r="R98" s="19">
        <v>95</v>
      </c>
      <c r="S98" s="19" t="str">
        <f t="shared" si="14"/>
        <v>-----</v>
      </c>
      <c r="T98" s="19">
        <f t="shared" si="15"/>
        <v>1</v>
      </c>
      <c r="U98" s="19" t="str">
        <f t="shared" si="16"/>
        <v>No Mostrar</v>
      </c>
      <c r="V98" s="3" t="str">
        <f>VLOOKUP(A98,'[1]GRUPO DE FLOTAS'!$A:$C,3,0)</f>
        <v>EABE1400</v>
      </c>
      <c r="W98" s="3" t="str">
        <f>VLOOKUP(V98,'[1]GRUPO DE FLOTAS'!$C:$D,2,0)</f>
        <v>Plataforma</v>
      </c>
      <c r="X98" s="17" t="str">
        <f>VLOOKUP(A98,INFO!A:F,5,0)</f>
        <v>LOGÍSTICA</v>
      </c>
      <c r="Y98" s="17" t="str">
        <f>VLOOKUP(A98,INFO!A:F,6,0)</f>
        <v>Cristobal Murillo</v>
      </c>
    </row>
    <row r="99" spans="1:25" x14ac:dyDescent="0.25">
      <c r="A99" s="3" t="s">
        <v>36</v>
      </c>
      <c r="B99" s="8">
        <v>0</v>
      </c>
      <c r="C99" s="8">
        <v>0</v>
      </c>
      <c r="D99" s="8">
        <v>0</v>
      </c>
      <c r="E99" s="4">
        <v>0</v>
      </c>
      <c r="F99" s="5">
        <v>0</v>
      </c>
      <c r="G99" s="5">
        <v>0</v>
      </c>
      <c r="H99" s="7" t="s">
        <v>3</v>
      </c>
      <c r="I99" s="7" t="s">
        <v>3</v>
      </c>
      <c r="J99" s="19" t="s">
        <v>321</v>
      </c>
      <c r="K99" s="19" t="s">
        <v>321</v>
      </c>
      <c r="L99" s="2">
        <v>43365</v>
      </c>
      <c r="M99" s="6" t="str">
        <f t="shared" si="10"/>
        <v>septiembre</v>
      </c>
      <c r="N99" s="19">
        <f t="shared" si="11"/>
        <v>38</v>
      </c>
      <c r="O99" s="7" t="str">
        <f t="shared" si="12"/>
        <v>sábado</v>
      </c>
      <c r="P99" s="7">
        <f t="shared" si="13"/>
        <v>2018</v>
      </c>
      <c r="Q99" s="3" t="str">
        <f>VLOOKUP(A99,'[1]GRUPO DE FLOTAS'!$A:$B,2,0)</f>
        <v>GUAYAQUIL</v>
      </c>
      <c r="R99" s="19">
        <v>95</v>
      </c>
      <c r="S99" s="19" t="str">
        <f t="shared" si="14"/>
        <v>-----</v>
      </c>
      <c r="T99" s="19">
        <f t="shared" si="15"/>
        <v>1</v>
      </c>
      <c r="U99" s="19" t="str">
        <f t="shared" si="16"/>
        <v>No Mostrar</v>
      </c>
      <c r="V99" s="3" t="str">
        <f>VLOOKUP(A99,'[1]GRUPO DE FLOTAS'!$A:$C,3,0)</f>
        <v>EPCA4311</v>
      </c>
      <c r="W99" s="3" t="str">
        <f>VLOOKUP(V99,'[1]GRUPO DE FLOTAS'!$C:$D,2,0)</f>
        <v>Plataforma</v>
      </c>
      <c r="X99" s="17" t="str">
        <f>VLOOKUP(A99,INFO!A:F,5,0)</f>
        <v>LOGÍSTICA</v>
      </c>
      <c r="Y99" s="17" t="str">
        <f>VLOOKUP(A99,INFO!A:F,6,0)</f>
        <v>Cristobal Murillo</v>
      </c>
    </row>
    <row r="100" spans="1:25" x14ac:dyDescent="0.25">
      <c r="A100" s="3" t="s">
        <v>68</v>
      </c>
      <c r="B100" s="8">
        <v>0</v>
      </c>
      <c r="C100" s="8">
        <v>0</v>
      </c>
      <c r="D100" s="8">
        <v>0</v>
      </c>
      <c r="E100" s="4">
        <v>0</v>
      </c>
      <c r="F100" s="5">
        <v>0</v>
      </c>
      <c r="G100" s="5">
        <v>0</v>
      </c>
      <c r="H100" s="7" t="s">
        <v>3</v>
      </c>
      <c r="I100" s="7" t="s">
        <v>3</v>
      </c>
      <c r="J100" s="19" t="s">
        <v>321</v>
      </c>
      <c r="K100" s="19" t="s">
        <v>321</v>
      </c>
      <c r="L100" s="2">
        <v>43365</v>
      </c>
      <c r="M100" s="6" t="str">
        <f t="shared" si="10"/>
        <v>septiembre</v>
      </c>
      <c r="N100" s="19">
        <f t="shared" si="11"/>
        <v>38</v>
      </c>
      <c r="O100" s="7" t="str">
        <f t="shared" si="12"/>
        <v>sábado</v>
      </c>
      <c r="P100" s="7">
        <f t="shared" si="13"/>
        <v>2018</v>
      </c>
      <c r="Q100" s="3" t="str">
        <f>VLOOKUP(A100,'[1]GRUPO DE FLOTAS'!$A:$B,2,0)</f>
        <v>QUITO</v>
      </c>
      <c r="R100" s="19">
        <v>95</v>
      </c>
      <c r="S100" s="19" t="str">
        <f t="shared" si="14"/>
        <v>-----</v>
      </c>
      <c r="T100" s="19">
        <f t="shared" si="15"/>
        <v>1</v>
      </c>
      <c r="U100" s="19" t="str">
        <f t="shared" si="16"/>
        <v>No Mostrar</v>
      </c>
      <c r="V100" s="3" t="str">
        <f>VLOOKUP(A100,'[1]GRUPO DE FLOTAS'!$A:$C,3,0)</f>
        <v>EGSK6338</v>
      </c>
      <c r="W100" s="3" t="str">
        <f>VLOOKUP(V100,'[1]GRUPO DE FLOTAS'!$C:$D,2,0)</f>
        <v>Automovil</v>
      </c>
      <c r="X100" s="17" t="str">
        <f>VLOOKUP(A100,INFO!A:F,5,0)</f>
        <v>VENTAS</v>
      </c>
      <c r="Y100" s="17" t="str">
        <f>VLOOKUP(A100,INFO!A:F,6,0)</f>
        <v>Josue Guillen</v>
      </c>
    </row>
    <row r="101" spans="1:25" x14ac:dyDescent="0.25">
      <c r="A101" s="3" t="s">
        <v>78</v>
      </c>
      <c r="B101" s="8">
        <v>0</v>
      </c>
      <c r="C101" s="8">
        <v>0</v>
      </c>
      <c r="D101" s="8">
        <v>0</v>
      </c>
      <c r="E101" s="4">
        <v>0</v>
      </c>
      <c r="F101" s="5">
        <v>0</v>
      </c>
      <c r="G101" s="5">
        <v>0</v>
      </c>
      <c r="H101" s="7" t="s">
        <v>3</v>
      </c>
      <c r="I101" s="7" t="s">
        <v>3</v>
      </c>
      <c r="J101" s="19" t="s">
        <v>321</v>
      </c>
      <c r="K101" s="19" t="s">
        <v>321</v>
      </c>
      <c r="L101" s="2">
        <v>43365</v>
      </c>
      <c r="M101" s="6" t="str">
        <f t="shared" si="10"/>
        <v>septiembre</v>
      </c>
      <c r="N101" s="19">
        <f t="shared" si="11"/>
        <v>38</v>
      </c>
      <c r="O101" s="7" t="str">
        <f t="shared" si="12"/>
        <v>sábado</v>
      </c>
      <c r="P101" s="7">
        <f t="shared" si="13"/>
        <v>2018</v>
      </c>
      <c r="Q101" s="3" t="str">
        <f>VLOOKUP(A101,'[1]GRUPO DE FLOTAS'!$A:$B,2,0)</f>
        <v>GUAYAQUIL</v>
      </c>
      <c r="R101" s="19">
        <v>95</v>
      </c>
      <c r="S101" s="19" t="str">
        <f t="shared" si="14"/>
        <v>-----</v>
      </c>
      <c r="T101" s="19">
        <f t="shared" si="15"/>
        <v>1</v>
      </c>
      <c r="U101" s="19" t="str">
        <f t="shared" si="16"/>
        <v>No Mostrar</v>
      </c>
      <c r="V101" s="3" t="str">
        <f>VLOOKUP(A101,'[1]GRUPO DE FLOTAS'!$A:$C,3,0)</f>
        <v>II765J</v>
      </c>
      <c r="W101" s="3" t="str">
        <f>VLOOKUP(V101,'[1]GRUPO DE FLOTAS'!$C:$D,2,0)</f>
        <v>Motocicleta</v>
      </c>
      <c r="X101" s="17" t="str">
        <f>VLOOKUP(A101,INFO!A:F,5,0)</f>
        <v>ADMINISTRACIÓN</v>
      </c>
      <c r="Y101" s="17" t="str">
        <f>VLOOKUP(A101,INFO!A:F,6,0)</f>
        <v xml:space="preserve">Byron </v>
      </c>
    </row>
    <row r="102" spans="1:25" x14ac:dyDescent="0.25">
      <c r="A102" s="3" t="s">
        <v>70</v>
      </c>
      <c r="B102" s="8">
        <v>0</v>
      </c>
      <c r="C102" s="8">
        <v>0</v>
      </c>
      <c r="D102" s="8">
        <v>0</v>
      </c>
      <c r="E102" s="4">
        <v>0</v>
      </c>
      <c r="F102" s="5">
        <v>0</v>
      </c>
      <c r="G102" s="5">
        <v>0</v>
      </c>
      <c r="H102" s="7" t="s">
        <v>3</v>
      </c>
      <c r="I102" s="7" t="s">
        <v>3</v>
      </c>
      <c r="J102" s="19" t="s">
        <v>321</v>
      </c>
      <c r="K102" s="19" t="s">
        <v>321</v>
      </c>
      <c r="L102" s="2">
        <v>43366</v>
      </c>
      <c r="M102" s="6" t="str">
        <f t="shared" si="10"/>
        <v>septiembre</v>
      </c>
      <c r="N102" s="19">
        <f t="shared" si="11"/>
        <v>38</v>
      </c>
      <c r="O102" s="7" t="str">
        <f t="shared" si="12"/>
        <v>domingo</v>
      </c>
      <c r="P102" s="7">
        <f t="shared" si="13"/>
        <v>2018</v>
      </c>
      <c r="Q102" s="3" t="str">
        <f>VLOOKUP(A102,'[1]GRUPO DE FLOTAS'!$A:$B,2,0)</f>
        <v>QUITO</v>
      </c>
      <c r="R102" s="19">
        <v>95</v>
      </c>
      <c r="S102" s="19" t="str">
        <f t="shared" si="14"/>
        <v>-----</v>
      </c>
      <c r="T102" s="19">
        <f t="shared" si="15"/>
        <v>1</v>
      </c>
      <c r="U102" s="19" t="str">
        <f t="shared" si="16"/>
        <v>No Mostrar</v>
      </c>
      <c r="V102" s="3" t="str">
        <f>VLOOKUP(A102,'[1]GRUPO DE FLOTAS'!$A:$C,3,0)</f>
        <v>EPCZ3313</v>
      </c>
      <c r="W102" s="3" t="str">
        <f>VLOOKUP(V102,'[1]GRUPO DE FLOTAS'!$C:$D,2,0)</f>
        <v>Automovil</v>
      </c>
      <c r="X102" s="17" t="str">
        <f>VLOOKUP(A102,INFO!A:F,5,0)</f>
        <v>VENTAS</v>
      </c>
      <c r="Y102" s="17" t="str">
        <f>VLOOKUP(A102,INFO!A:F,6,0)</f>
        <v>Fernando Maldonado</v>
      </c>
    </row>
    <row r="103" spans="1:25" x14ac:dyDescent="0.25">
      <c r="A103" s="3" t="s">
        <v>0</v>
      </c>
      <c r="B103" s="8">
        <v>0</v>
      </c>
      <c r="C103" s="8">
        <v>0</v>
      </c>
      <c r="D103" s="8">
        <v>0</v>
      </c>
      <c r="E103" s="4">
        <v>0</v>
      </c>
      <c r="F103" s="5">
        <v>0</v>
      </c>
      <c r="G103" s="5">
        <v>0</v>
      </c>
      <c r="H103" s="7" t="s">
        <v>3</v>
      </c>
      <c r="I103" s="7" t="s">
        <v>3</v>
      </c>
      <c r="J103" s="19" t="s">
        <v>321</v>
      </c>
      <c r="K103" s="19" t="s">
        <v>321</v>
      </c>
      <c r="L103" s="2">
        <v>43366</v>
      </c>
      <c r="M103" s="6" t="str">
        <f t="shared" si="10"/>
        <v>septiembre</v>
      </c>
      <c r="N103" s="19">
        <f t="shared" si="11"/>
        <v>38</v>
      </c>
      <c r="O103" s="7" t="str">
        <f t="shared" si="12"/>
        <v>domingo</v>
      </c>
      <c r="P103" s="7">
        <f t="shared" si="13"/>
        <v>2018</v>
      </c>
      <c r="Q103" s="3" t="str">
        <f>VLOOKUP(A103,'[1]GRUPO DE FLOTAS'!$A:$B,2,0)</f>
        <v>QUITO</v>
      </c>
      <c r="R103" s="19">
        <v>95</v>
      </c>
      <c r="S103" s="19" t="str">
        <f t="shared" si="14"/>
        <v>-----</v>
      </c>
      <c r="T103" s="19">
        <f t="shared" si="15"/>
        <v>1</v>
      </c>
      <c r="U103" s="19" t="str">
        <f t="shared" si="16"/>
        <v>No Mostrar</v>
      </c>
      <c r="V103" s="3" t="str">
        <f>VLOOKUP(A103,'[1]GRUPO DE FLOTAS'!$A:$C,3,0)</f>
        <v>EGSF6013</v>
      </c>
      <c r="W103" s="3" t="str">
        <f>VLOOKUP(V103,'[1]GRUPO DE FLOTAS'!$C:$D,2,0)</f>
        <v>Camioneta</v>
      </c>
      <c r="X103" s="17" t="str">
        <f>VLOOKUP(A103,INFO!A:F,5,0)</f>
        <v>SAT UIO</v>
      </c>
      <c r="Y103" s="17" t="str">
        <f>VLOOKUP(A103,INFO!A:F,6,0)</f>
        <v>Darwin Vargas</v>
      </c>
    </row>
    <row r="104" spans="1:25" x14ac:dyDescent="0.25">
      <c r="A104" s="3" t="s">
        <v>23</v>
      </c>
      <c r="B104" s="8">
        <v>0</v>
      </c>
      <c r="C104" s="8">
        <v>0</v>
      </c>
      <c r="D104" s="8">
        <v>0</v>
      </c>
      <c r="E104" s="4">
        <v>0</v>
      </c>
      <c r="F104" s="5">
        <v>0</v>
      </c>
      <c r="G104" s="5">
        <v>0</v>
      </c>
      <c r="H104" s="7" t="s">
        <v>3</v>
      </c>
      <c r="I104" s="7" t="s">
        <v>3</v>
      </c>
      <c r="J104" s="19" t="s">
        <v>321</v>
      </c>
      <c r="K104" s="19" t="s">
        <v>321</v>
      </c>
      <c r="L104" s="2">
        <v>43366</v>
      </c>
      <c r="M104" s="6" t="str">
        <f t="shared" si="10"/>
        <v>septiembre</v>
      </c>
      <c r="N104" s="19">
        <f t="shared" si="11"/>
        <v>38</v>
      </c>
      <c r="O104" s="7" t="str">
        <f t="shared" si="12"/>
        <v>domingo</v>
      </c>
      <c r="P104" s="7">
        <f t="shared" si="13"/>
        <v>2018</v>
      </c>
      <c r="Q104" s="3" t="str">
        <f>VLOOKUP(A104,'[1]GRUPO DE FLOTAS'!$A:$B,2,0)</f>
        <v>GUAYAQUIL</v>
      </c>
      <c r="R104" s="19">
        <v>95</v>
      </c>
      <c r="S104" s="19" t="str">
        <f t="shared" si="14"/>
        <v>-----</v>
      </c>
      <c r="T104" s="19">
        <f t="shared" si="15"/>
        <v>1</v>
      </c>
      <c r="U104" s="19" t="str">
        <f t="shared" si="16"/>
        <v>No Mostrar</v>
      </c>
      <c r="V104" s="3" t="str">
        <f>VLOOKUP(A104,'[1]GRUPO DE FLOTAS'!$A:$C,3,0)</f>
        <v>EGSF6029</v>
      </c>
      <c r="W104" s="3" t="str">
        <f>VLOOKUP(V104,'[1]GRUPO DE FLOTAS'!$C:$D,2,0)</f>
        <v>Camioneta</v>
      </c>
      <c r="X104" s="17" t="str">
        <f>VLOOKUP(A104,INFO!A:F,5,0)</f>
        <v>POSTVENTA</v>
      </c>
      <c r="Y104" s="17" t="str">
        <f>VLOOKUP(A104,INFO!A:F,6,0)</f>
        <v>Jacob Soriano</v>
      </c>
    </row>
    <row r="105" spans="1:25" x14ac:dyDescent="0.25">
      <c r="A105" s="3" t="s">
        <v>25</v>
      </c>
      <c r="B105" s="8">
        <v>0</v>
      </c>
      <c r="C105" s="8">
        <v>0</v>
      </c>
      <c r="D105" s="8">
        <v>0</v>
      </c>
      <c r="E105" s="4">
        <v>0</v>
      </c>
      <c r="F105" s="5">
        <v>0</v>
      </c>
      <c r="G105" s="5">
        <v>0</v>
      </c>
      <c r="H105" s="7" t="s">
        <v>3</v>
      </c>
      <c r="I105" s="7" t="s">
        <v>3</v>
      </c>
      <c r="J105" s="19" t="s">
        <v>321</v>
      </c>
      <c r="K105" s="19" t="s">
        <v>321</v>
      </c>
      <c r="L105" s="2">
        <v>43366</v>
      </c>
      <c r="M105" s="6" t="str">
        <f t="shared" si="10"/>
        <v>septiembre</v>
      </c>
      <c r="N105" s="19">
        <f t="shared" si="11"/>
        <v>38</v>
      </c>
      <c r="O105" s="7" t="str">
        <f t="shared" si="12"/>
        <v>domingo</v>
      </c>
      <c r="P105" s="7">
        <f t="shared" si="13"/>
        <v>2018</v>
      </c>
      <c r="Q105" s="3" t="str">
        <f>VLOOKUP(A105,'[1]GRUPO DE FLOTAS'!$A:$B,2,0)</f>
        <v>GUAYAQUIL</v>
      </c>
      <c r="R105" s="19">
        <v>95</v>
      </c>
      <c r="S105" s="19" t="str">
        <f t="shared" si="14"/>
        <v>-----</v>
      </c>
      <c r="T105" s="19">
        <f t="shared" si="15"/>
        <v>1</v>
      </c>
      <c r="U105" s="19" t="str">
        <f t="shared" si="16"/>
        <v>No Mostrar</v>
      </c>
      <c r="V105" s="3" t="str">
        <f>VLOOKUP(A105,'[1]GRUPO DE FLOTAS'!$A:$C,3,0)</f>
        <v>EGSF6046</v>
      </c>
      <c r="W105" s="3" t="str">
        <f>VLOOKUP(V105,'[1]GRUPO DE FLOTAS'!$C:$D,2,0)</f>
        <v>Camioneta</v>
      </c>
      <c r="X105" s="17" t="str">
        <f>VLOOKUP(A105,INFO!A:F,5,0)</f>
        <v>POSTVENTA</v>
      </c>
      <c r="Y105" s="17" t="str">
        <f>VLOOKUP(A105,INFO!A:F,6,0)</f>
        <v>Kevin Perez</v>
      </c>
    </row>
    <row r="106" spans="1:25" x14ac:dyDescent="0.25">
      <c r="A106" s="3" t="s">
        <v>73</v>
      </c>
      <c r="B106" s="8">
        <v>0</v>
      </c>
      <c r="C106" s="8">
        <v>0</v>
      </c>
      <c r="D106" s="8">
        <v>0</v>
      </c>
      <c r="E106" s="4">
        <v>0</v>
      </c>
      <c r="F106" s="5">
        <v>0</v>
      </c>
      <c r="G106" s="5">
        <v>0</v>
      </c>
      <c r="H106" s="7" t="s">
        <v>3</v>
      </c>
      <c r="I106" s="7" t="s">
        <v>3</v>
      </c>
      <c r="J106" s="19" t="s">
        <v>321</v>
      </c>
      <c r="K106" s="19" t="s">
        <v>321</v>
      </c>
      <c r="L106" s="2">
        <v>43366</v>
      </c>
      <c r="M106" s="6" t="str">
        <f t="shared" si="10"/>
        <v>septiembre</v>
      </c>
      <c r="N106" s="19">
        <f t="shared" si="11"/>
        <v>38</v>
      </c>
      <c r="O106" s="7" t="str">
        <f t="shared" si="12"/>
        <v>domingo</v>
      </c>
      <c r="P106" s="7">
        <f t="shared" si="13"/>
        <v>2018</v>
      </c>
      <c r="Q106" s="3" t="str">
        <f>VLOOKUP(A106,'[1]GRUPO DE FLOTAS'!$A:$B,2,0)</f>
        <v>GUAYAQUIL</v>
      </c>
      <c r="R106" s="19">
        <v>95</v>
      </c>
      <c r="S106" s="19" t="str">
        <f t="shared" si="14"/>
        <v>-----</v>
      </c>
      <c r="T106" s="19">
        <f t="shared" si="15"/>
        <v>1</v>
      </c>
      <c r="U106" s="19" t="str">
        <f t="shared" si="16"/>
        <v>No Mostrar</v>
      </c>
      <c r="V106" s="3" t="str">
        <f>VLOOKUP(A106,'[1]GRUPO DE FLOTAS'!$A:$C,3,0)</f>
        <v>EGSG9568</v>
      </c>
      <c r="W106" s="3" t="str">
        <f>VLOOKUP(V106,'[1]GRUPO DE FLOTAS'!$C:$D,2,0)</f>
        <v>Camioneta</v>
      </c>
      <c r="X106" s="17" t="str">
        <f>VLOOKUP(A106,INFO!A:F,5,0)</f>
        <v>ADMINISTRACIÓN</v>
      </c>
      <c r="Y106" s="17" t="str">
        <f>VLOOKUP(A106,INFO!A:F,6,0)</f>
        <v>Alejandro Adrian</v>
      </c>
    </row>
    <row r="107" spans="1:25" x14ac:dyDescent="0.25">
      <c r="A107" s="3" t="s">
        <v>26</v>
      </c>
      <c r="B107" s="8">
        <v>0</v>
      </c>
      <c r="C107" s="8">
        <v>0</v>
      </c>
      <c r="D107" s="8">
        <v>0</v>
      </c>
      <c r="E107" s="4">
        <v>0</v>
      </c>
      <c r="F107" s="5">
        <v>0</v>
      </c>
      <c r="G107" s="5">
        <v>0</v>
      </c>
      <c r="H107" s="7" t="s">
        <v>3</v>
      </c>
      <c r="I107" s="7" t="s">
        <v>3</v>
      </c>
      <c r="J107" s="19" t="s">
        <v>321</v>
      </c>
      <c r="K107" s="19" t="s">
        <v>321</v>
      </c>
      <c r="L107" s="2">
        <v>43366</v>
      </c>
      <c r="M107" s="6" t="str">
        <f t="shared" si="10"/>
        <v>septiembre</v>
      </c>
      <c r="N107" s="19">
        <f t="shared" si="11"/>
        <v>38</v>
      </c>
      <c r="O107" s="7" t="str">
        <f t="shared" si="12"/>
        <v>domingo</v>
      </c>
      <c r="P107" s="7">
        <f t="shared" si="13"/>
        <v>2018</v>
      </c>
      <c r="Q107" s="3" t="str">
        <f>VLOOKUP(A107,'[1]GRUPO DE FLOTAS'!$A:$B,2,0)</f>
        <v>GUAYAQUIL</v>
      </c>
      <c r="R107" s="19">
        <v>95</v>
      </c>
      <c r="S107" s="19" t="str">
        <f t="shared" si="14"/>
        <v>-----</v>
      </c>
      <c r="T107" s="19">
        <f t="shared" si="15"/>
        <v>1</v>
      </c>
      <c r="U107" s="19" t="str">
        <f t="shared" si="16"/>
        <v>No Mostrar</v>
      </c>
      <c r="V107" s="3" t="str">
        <f>VLOOKUP(A107,'[1]GRUPO DE FLOTAS'!$A:$C,3,0)</f>
        <v>EGSI9179</v>
      </c>
      <c r="W107" s="3" t="str">
        <f>VLOOKUP(V107,'[1]GRUPO DE FLOTAS'!$C:$D,2,0)</f>
        <v>Camioneta</v>
      </c>
      <c r="X107" s="17" t="str">
        <f>VLOOKUP(A107,INFO!A:F,5,0)</f>
        <v>POSTVENTA</v>
      </c>
      <c r="Y107" s="17" t="str">
        <f>VLOOKUP(A107,INFO!A:F,6,0)</f>
        <v>Deibi Banguera</v>
      </c>
    </row>
    <row r="108" spans="1:25" x14ac:dyDescent="0.25">
      <c r="A108" s="3" t="s">
        <v>74</v>
      </c>
      <c r="B108" s="8">
        <v>0</v>
      </c>
      <c r="C108" s="8">
        <v>0</v>
      </c>
      <c r="D108" s="8">
        <v>0</v>
      </c>
      <c r="E108" s="4">
        <v>0</v>
      </c>
      <c r="F108" s="5">
        <v>0</v>
      </c>
      <c r="G108" s="5">
        <v>0</v>
      </c>
      <c r="H108" s="7" t="s">
        <v>3</v>
      </c>
      <c r="I108" s="7" t="s">
        <v>3</v>
      </c>
      <c r="J108" s="19" t="s">
        <v>321</v>
      </c>
      <c r="K108" s="19" t="s">
        <v>321</v>
      </c>
      <c r="L108" s="2">
        <v>43366</v>
      </c>
      <c r="M108" s="6" t="str">
        <f t="shared" si="10"/>
        <v>septiembre</v>
      </c>
      <c r="N108" s="19">
        <f t="shared" si="11"/>
        <v>38</v>
      </c>
      <c r="O108" s="7" t="str">
        <f t="shared" si="12"/>
        <v>domingo</v>
      </c>
      <c r="P108" s="7">
        <f t="shared" si="13"/>
        <v>2018</v>
      </c>
      <c r="Q108" s="3" t="str">
        <f>VLOOKUP(A108,'[1]GRUPO DE FLOTAS'!$A:$B,2,0)</f>
        <v>GUAYAQUIL</v>
      </c>
      <c r="R108" s="19">
        <v>95</v>
      </c>
      <c r="S108" s="19" t="str">
        <f t="shared" si="14"/>
        <v>-----</v>
      </c>
      <c r="T108" s="19">
        <f t="shared" si="15"/>
        <v>1</v>
      </c>
      <c r="U108" s="19" t="str">
        <f t="shared" si="16"/>
        <v>No Mostrar</v>
      </c>
      <c r="V108" s="3" t="str">
        <f>VLOOKUP(A108,'[1]GRUPO DE FLOTAS'!$A:$C,3,0)</f>
        <v>EGSI9191</v>
      </c>
      <c r="W108" s="3" t="str">
        <f>VLOOKUP(V108,'[1]GRUPO DE FLOTAS'!$C:$D,2,0)</f>
        <v>Camioneta</v>
      </c>
      <c r="X108" s="17" t="str">
        <f>VLOOKUP(A108,INFO!A:F,5,0)</f>
        <v>POSTVENTA</v>
      </c>
      <c r="Y108" s="17" t="str">
        <f>VLOOKUP(A108,INFO!A:F,6,0)</f>
        <v>Patricio Olaya</v>
      </c>
    </row>
    <row r="109" spans="1:25" x14ac:dyDescent="0.25">
      <c r="A109" s="3" t="s">
        <v>59</v>
      </c>
      <c r="B109" s="8">
        <v>0</v>
      </c>
      <c r="C109" s="8">
        <v>0</v>
      </c>
      <c r="D109" s="8">
        <v>0</v>
      </c>
      <c r="E109" s="4">
        <v>0</v>
      </c>
      <c r="F109" s="5">
        <v>0</v>
      </c>
      <c r="G109" s="5">
        <v>0</v>
      </c>
      <c r="H109" s="7" t="s">
        <v>3</v>
      </c>
      <c r="I109" s="7" t="s">
        <v>3</v>
      </c>
      <c r="J109" s="19" t="s">
        <v>321</v>
      </c>
      <c r="K109" s="19" t="s">
        <v>321</v>
      </c>
      <c r="L109" s="2">
        <v>43366</v>
      </c>
      <c r="M109" s="6" t="str">
        <f t="shared" si="10"/>
        <v>septiembre</v>
      </c>
      <c r="N109" s="19">
        <f t="shared" si="11"/>
        <v>38</v>
      </c>
      <c r="O109" s="7" t="str">
        <f t="shared" si="12"/>
        <v>domingo</v>
      </c>
      <c r="P109" s="7">
        <f t="shared" si="13"/>
        <v>2018</v>
      </c>
      <c r="Q109" s="3" t="str">
        <f>VLOOKUP(A109,'[1]GRUPO DE FLOTAS'!$A:$B,2,0)</f>
        <v>GUAYAQUIL</v>
      </c>
      <c r="R109" s="19">
        <v>95</v>
      </c>
      <c r="S109" s="19" t="str">
        <f t="shared" si="14"/>
        <v>-----</v>
      </c>
      <c r="T109" s="19">
        <f t="shared" si="15"/>
        <v>1</v>
      </c>
      <c r="U109" s="19" t="str">
        <f t="shared" si="16"/>
        <v>No Mostrar</v>
      </c>
      <c r="V109" s="3" t="str">
        <f>VLOOKUP(A109,'[1]GRUPO DE FLOTAS'!$A:$C,3,0)</f>
        <v>EPCI6941</v>
      </c>
      <c r="W109" s="3" t="str">
        <f>VLOOKUP(V109,'[1]GRUPO DE FLOTAS'!$C:$D,2,0)</f>
        <v>Camioneta</v>
      </c>
      <c r="X109" s="17" t="str">
        <f>VLOOKUP(A109,INFO!A:F,5,0)</f>
        <v>POSTVENTA</v>
      </c>
      <c r="Y109" s="17" t="str">
        <f>VLOOKUP(A109,INFO!A:F,6,0)</f>
        <v>Michael Resabala</v>
      </c>
    </row>
    <row r="110" spans="1:25" x14ac:dyDescent="0.25">
      <c r="A110" s="3" t="s">
        <v>51</v>
      </c>
      <c r="B110" s="8">
        <v>0</v>
      </c>
      <c r="C110" s="8">
        <v>0</v>
      </c>
      <c r="D110" s="8">
        <v>0</v>
      </c>
      <c r="E110" s="4">
        <v>0</v>
      </c>
      <c r="F110" s="5">
        <v>0</v>
      </c>
      <c r="G110" s="5">
        <v>0</v>
      </c>
      <c r="H110" s="7" t="s">
        <v>3</v>
      </c>
      <c r="I110" s="7" t="s">
        <v>3</v>
      </c>
      <c r="J110" s="19" t="s">
        <v>321</v>
      </c>
      <c r="K110" s="19" t="s">
        <v>321</v>
      </c>
      <c r="L110" s="2">
        <v>43366</v>
      </c>
      <c r="M110" s="6" t="str">
        <f t="shared" si="10"/>
        <v>septiembre</v>
      </c>
      <c r="N110" s="19">
        <f t="shared" si="11"/>
        <v>38</v>
      </c>
      <c r="O110" s="7" t="str">
        <f t="shared" si="12"/>
        <v>domingo</v>
      </c>
      <c r="P110" s="7">
        <f t="shared" si="13"/>
        <v>2018</v>
      </c>
      <c r="Q110" s="3" t="str">
        <f>VLOOKUP(A110,'[1]GRUPO DE FLOTAS'!$A:$B,2,0)</f>
        <v>QUITO</v>
      </c>
      <c r="R110" s="19">
        <v>95</v>
      </c>
      <c r="S110" s="19" t="str">
        <f t="shared" si="14"/>
        <v>-----</v>
      </c>
      <c r="T110" s="19">
        <f t="shared" si="15"/>
        <v>1</v>
      </c>
      <c r="U110" s="19" t="str">
        <f t="shared" si="16"/>
        <v>No Mostrar</v>
      </c>
      <c r="V110" s="3" t="str">
        <f>VLOOKUP(A110,'[1]GRUPO DE FLOTAS'!$A:$C,3,0)</f>
        <v>EPCT8869</v>
      </c>
      <c r="W110" s="3" t="str">
        <f>VLOOKUP(V110,'[1]GRUPO DE FLOTAS'!$C:$D,2,0)</f>
        <v>Camioneta</v>
      </c>
      <c r="X110" s="17" t="str">
        <f>VLOOKUP(A110,INFO!A:F,5,0)</f>
        <v>SAT UIO</v>
      </c>
      <c r="Y110" s="17" t="str">
        <f>VLOOKUP(A110,INFO!A:F,6,0)</f>
        <v>Norberto Congo</v>
      </c>
    </row>
    <row r="111" spans="1:25" x14ac:dyDescent="0.25">
      <c r="A111" s="3" t="s">
        <v>28</v>
      </c>
      <c r="B111" s="8">
        <v>8.3125000000000004E-2</v>
      </c>
      <c r="C111" s="8">
        <v>5.0347222222222217E-2</v>
      </c>
      <c r="D111" s="8">
        <v>3.2777777777777781E-2</v>
      </c>
      <c r="E111" s="4">
        <v>60.18</v>
      </c>
      <c r="F111" s="5">
        <v>92</v>
      </c>
      <c r="G111" s="5">
        <v>30.17</v>
      </c>
      <c r="H111" s="7" t="s">
        <v>24</v>
      </c>
      <c r="I111" s="7" t="s">
        <v>24</v>
      </c>
      <c r="J111" s="19" t="s">
        <v>321</v>
      </c>
      <c r="K111" s="19" t="s">
        <v>321</v>
      </c>
      <c r="L111" s="2">
        <v>43366</v>
      </c>
      <c r="M111" s="6" t="str">
        <f t="shared" si="10"/>
        <v>septiembre</v>
      </c>
      <c r="N111" s="19">
        <f t="shared" si="11"/>
        <v>38</v>
      </c>
      <c r="O111" s="7" t="str">
        <f t="shared" si="12"/>
        <v>domingo</v>
      </c>
      <c r="P111" s="7">
        <f t="shared" si="13"/>
        <v>2018</v>
      </c>
      <c r="Q111" s="3" t="str">
        <f>VLOOKUP(A111,'[1]GRUPO DE FLOTAS'!$A:$B,2,0)</f>
        <v>GUAYAQUIL</v>
      </c>
      <c r="R111" s="19">
        <v>95</v>
      </c>
      <c r="S111" s="19" t="str">
        <f t="shared" si="14"/>
        <v>Durmió en Ainsa</v>
      </c>
      <c r="T111" s="19">
        <f t="shared" si="15"/>
        <v>1</v>
      </c>
      <c r="U111" s="19" t="str">
        <f t="shared" si="16"/>
        <v>Mostrar</v>
      </c>
      <c r="V111" s="3" t="str">
        <f>VLOOKUP(A111,'[1]GRUPO DE FLOTAS'!$A:$C,3,0)</f>
        <v>EPCW1831</v>
      </c>
      <c r="W111" s="3" t="str">
        <f>VLOOKUP(V111,'[1]GRUPO DE FLOTAS'!$C:$D,2,0)</f>
        <v>Camioneta</v>
      </c>
      <c r="X111" s="17" t="str">
        <f>VLOOKUP(A111,INFO!A:F,5,0)</f>
        <v>POSTVENTA</v>
      </c>
      <c r="Y111" s="17" t="str">
        <f>VLOOKUP(A111,INFO!A:F,6,0)</f>
        <v>Jose Luis vargas</v>
      </c>
    </row>
    <row r="112" spans="1:25" x14ac:dyDescent="0.25">
      <c r="A112" s="3" t="s">
        <v>64</v>
      </c>
      <c r="B112" s="8">
        <v>0</v>
      </c>
      <c r="C112" s="8">
        <v>0</v>
      </c>
      <c r="D112" s="8">
        <v>0</v>
      </c>
      <c r="E112" s="4">
        <v>0</v>
      </c>
      <c r="F112" s="5">
        <v>0</v>
      </c>
      <c r="G112" s="5">
        <v>0</v>
      </c>
      <c r="H112" s="7" t="s">
        <v>3</v>
      </c>
      <c r="I112" s="7" t="s">
        <v>3</v>
      </c>
      <c r="J112" s="19" t="s">
        <v>321</v>
      </c>
      <c r="K112" s="19" t="s">
        <v>321</v>
      </c>
      <c r="L112" s="2">
        <v>43366</v>
      </c>
      <c r="M112" s="6" t="str">
        <f t="shared" si="10"/>
        <v>septiembre</v>
      </c>
      <c r="N112" s="19">
        <f t="shared" si="11"/>
        <v>38</v>
      </c>
      <c r="O112" s="7" t="str">
        <f t="shared" si="12"/>
        <v>domingo</v>
      </c>
      <c r="P112" s="7">
        <f t="shared" si="13"/>
        <v>2018</v>
      </c>
      <c r="Q112" s="3" t="str">
        <f>VLOOKUP(A112,'[1]GRUPO DE FLOTAS'!$A:$B,2,0)</f>
        <v>GUAYAQUIL</v>
      </c>
      <c r="R112" s="19">
        <v>95</v>
      </c>
      <c r="S112" s="19" t="str">
        <f t="shared" si="14"/>
        <v>-----</v>
      </c>
      <c r="T112" s="19">
        <f t="shared" si="15"/>
        <v>1</v>
      </c>
      <c r="U112" s="19" t="str">
        <f t="shared" si="16"/>
        <v>No Mostrar</v>
      </c>
      <c r="V112" s="3" t="str">
        <f>VLOOKUP(A112,'[1]GRUPO DE FLOTAS'!$A:$C,3,0)</f>
        <v>EPCW5709</v>
      </c>
      <c r="W112" s="3" t="str">
        <f>VLOOKUP(V112,'[1]GRUPO DE FLOTAS'!$C:$D,2,0)</f>
        <v>Camioneta</v>
      </c>
      <c r="X112" s="17" t="str">
        <f>VLOOKUP(A112,INFO!A:F,5,0)</f>
        <v>VENTAS</v>
      </c>
      <c r="Y112" s="17" t="str">
        <f>VLOOKUP(A112,INFO!A:F,6,0)</f>
        <v>Proyectos</v>
      </c>
    </row>
    <row r="113" spans="1:25" x14ac:dyDescent="0.25">
      <c r="A113" s="3" t="s">
        <v>29</v>
      </c>
      <c r="B113" s="8">
        <v>0</v>
      </c>
      <c r="C113" s="8">
        <v>0</v>
      </c>
      <c r="D113" s="8">
        <v>0</v>
      </c>
      <c r="E113" s="4">
        <v>0</v>
      </c>
      <c r="F113" s="5">
        <v>0</v>
      </c>
      <c r="G113" s="5">
        <v>0</v>
      </c>
      <c r="H113" s="7" t="s">
        <v>3</v>
      </c>
      <c r="I113" s="7" t="s">
        <v>3</v>
      </c>
      <c r="J113" s="19" t="s">
        <v>321</v>
      </c>
      <c r="K113" s="19" t="s">
        <v>321</v>
      </c>
      <c r="L113" s="2">
        <v>43366</v>
      </c>
      <c r="M113" s="6" t="str">
        <f t="shared" si="10"/>
        <v>septiembre</v>
      </c>
      <c r="N113" s="19">
        <f t="shared" si="11"/>
        <v>38</v>
      </c>
      <c r="O113" s="7" t="str">
        <f t="shared" si="12"/>
        <v>domingo</v>
      </c>
      <c r="P113" s="7">
        <f t="shared" si="13"/>
        <v>2018</v>
      </c>
      <c r="Q113" s="3" t="str">
        <f>VLOOKUP(A113,'[1]GRUPO DE FLOTAS'!$A:$B,2,0)</f>
        <v>GUAYAQUIL</v>
      </c>
      <c r="R113" s="19">
        <v>95</v>
      </c>
      <c r="S113" s="19" t="str">
        <f t="shared" si="14"/>
        <v>-----</v>
      </c>
      <c r="T113" s="19">
        <f t="shared" si="15"/>
        <v>1</v>
      </c>
      <c r="U113" s="19" t="str">
        <f t="shared" si="16"/>
        <v>No Mostrar</v>
      </c>
      <c r="V113" s="3" t="str">
        <f>VLOOKUP(A113,'[1]GRUPO DE FLOTAS'!$A:$C,3,0)</f>
        <v>EPCW6826</v>
      </c>
      <c r="W113" s="3" t="str">
        <f>VLOOKUP(V113,'[1]GRUPO DE FLOTAS'!$C:$D,2,0)</f>
        <v>Camioneta</v>
      </c>
      <c r="X113" s="17" t="str">
        <f>VLOOKUP(A113,INFO!A:F,5,0)</f>
        <v>POSTVENTA</v>
      </c>
      <c r="Y113" s="17" t="str">
        <f>VLOOKUP(A113,INFO!A:F,6,0)</f>
        <v>Danny Salazar</v>
      </c>
    </row>
    <row r="114" spans="1:25" x14ac:dyDescent="0.25">
      <c r="A114" s="3" t="s">
        <v>2</v>
      </c>
      <c r="B114" s="8">
        <v>8.4502314814814808E-2</v>
      </c>
      <c r="C114" s="8">
        <v>6.6469907407407408E-2</v>
      </c>
      <c r="D114" s="8">
        <v>1.8032407407407407E-2</v>
      </c>
      <c r="E114" s="4">
        <v>80.78</v>
      </c>
      <c r="F114" s="5">
        <v>92</v>
      </c>
      <c r="G114" s="5">
        <v>39.83</v>
      </c>
      <c r="H114" s="7" t="s">
        <v>5</v>
      </c>
      <c r="I114" s="7" t="s">
        <v>1</v>
      </c>
      <c r="J114" s="19" t="s">
        <v>321</v>
      </c>
      <c r="K114" s="19" t="s">
        <v>321</v>
      </c>
      <c r="L114" s="2">
        <v>43366</v>
      </c>
      <c r="M114" s="6" t="str">
        <f t="shared" si="10"/>
        <v>septiembre</v>
      </c>
      <c r="N114" s="19">
        <f t="shared" si="11"/>
        <v>38</v>
      </c>
      <c r="O114" s="7" t="str">
        <f t="shared" si="12"/>
        <v>domingo</v>
      </c>
      <c r="P114" s="7">
        <f t="shared" si="13"/>
        <v>2018</v>
      </c>
      <c r="Q114" s="3" t="str">
        <f>VLOOKUP(A114,'[1]GRUPO DE FLOTAS'!$A:$B,2,0)</f>
        <v>QUITO</v>
      </c>
      <c r="R114" s="19">
        <v>95</v>
      </c>
      <c r="S114" s="19" t="str">
        <f t="shared" si="14"/>
        <v>Avenida 10 De Agosto 30-106, Quito</v>
      </c>
      <c r="T114" s="19">
        <f t="shared" si="15"/>
        <v>0</v>
      </c>
      <c r="U114" s="19" t="str">
        <f t="shared" si="16"/>
        <v>Mostrar</v>
      </c>
      <c r="V114" s="3" t="str">
        <f>VLOOKUP(A114,'[1]GRUPO DE FLOTAS'!$A:$C,3,0)</f>
        <v>EPCW7500</v>
      </c>
      <c r="W114" s="3" t="str">
        <f>VLOOKUP(V114,'[1]GRUPO DE FLOTAS'!$C:$D,2,0)</f>
        <v>Camioneta</v>
      </c>
      <c r="X114" s="17" t="str">
        <f>VLOOKUP(A114,INFO!A:F,5,0)</f>
        <v>SAT UIO</v>
      </c>
      <c r="Y114" s="17" t="str">
        <f>VLOOKUP(A114,INFO!A:F,6,0)</f>
        <v>Edison Arellano</v>
      </c>
    </row>
    <row r="115" spans="1:25" x14ac:dyDescent="0.25">
      <c r="A115" s="3" t="s">
        <v>61</v>
      </c>
      <c r="B115" s="8">
        <v>0</v>
      </c>
      <c r="C115" s="8">
        <v>0</v>
      </c>
      <c r="D115" s="8">
        <v>0</v>
      </c>
      <c r="E115" s="4">
        <v>0</v>
      </c>
      <c r="F115" s="5">
        <v>0</v>
      </c>
      <c r="G115" s="5">
        <v>0</v>
      </c>
      <c r="H115" s="7" t="s">
        <v>3</v>
      </c>
      <c r="I115" s="7" t="s">
        <v>3</v>
      </c>
      <c r="J115" s="19" t="s">
        <v>321</v>
      </c>
      <c r="K115" s="19" t="s">
        <v>321</v>
      </c>
      <c r="L115" s="2">
        <v>43366</v>
      </c>
      <c r="M115" s="6" t="str">
        <f t="shared" si="10"/>
        <v>septiembre</v>
      </c>
      <c r="N115" s="19">
        <f t="shared" si="11"/>
        <v>38</v>
      </c>
      <c r="O115" s="7" t="str">
        <f t="shared" si="12"/>
        <v>domingo</v>
      </c>
      <c r="P115" s="7">
        <f t="shared" si="13"/>
        <v>2018</v>
      </c>
      <c r="Q115" s="3" t="str">
        <f>VLOOKUP(A115,'[1]GRUPO DE FLOTAS'!$A:$B,2,0)</f>
        <v>GUAYAQUIL</v>
      </c>
      <c r="R115" s="19">
        <v>95</v>
      </c>
      <c r="S115" s="19" t="str">
        <f t="shared" si="14"/>
        <v>-----</v>
      </c>
      <c r="T115" s="19">
        <f t="shared" si="15"/>
        <v>1</v>
      </c>
      <c r="U115" s="19" t="str">
        <f t="shared" si="16"/>
        <v>No Mostrar</v>
      </c>
      <c r="V115" s="3" t="str">
        <f>VLOOKUP(A115,'[1]GRUPO DE FLOTAS'!$A:$C,3,0)</f>
        <v>EGSK6663</v>
      </c>
      <c r="W115" s="3" t="str">
        <f>VLOOKUP(V115,'[1]GRUPO DE FLOTAS'!$C:$D,2,0)</f>
        <v>Camioneta</v>
      </c>
      <c r="X115" s="17" t="str">
        <f>VLOOKUP(A115,INFO!A:F,5,0)</f>
        <v>LOGÍSTICA</v>
      </c>
      <c r="Y115" s="17" t="str">
        <f>VLOOKUP(A115,INFO!A:F,6,0)</f>
        <v>Patricio Hidalgo</v>
      </c>
    </row>
    <row r="116" spans="1:25" x14ac:dyDescent="0.25">
      <c r="A116" s="3" t="s">
        <v>4</v>
      </c>
      <c r="B116" s="8">
        <v>0</v>
      </c>
      <c r="C116" s="8">
        <v>0</v>
      </c>
      <c r="D116" s="8">
        <v>0</v>
      </c>
      <c r="E116" s="4">
        <v>0</v>
      </c>
      <c r="F116" s="5">
        <v>0</v>
      </c>
      <c r="G116" s="5">
        <v>0</v>
      </c>
      <c r="H116" s="7" t="s">
        <v>3</v>
      </c>
      <c r="I116" s="7" t="s">
        <v>3</v>
      </c>
      <c r="J116" s="19" t="s">
        <v>321</v>
      </c>
      <c r="K116" s="19" t="s">
        <v>321</v>
      </c>
      <c r="L116" s="2">
        <v>43366</v>
      </c>
      <c r="M116" s="6" t="str">
        <f t="shared" si="10"/>
        <v>septiembre</v>
      </c>
      <c r="N116" s="19">
        <f t="shared" si="11"/>
        <v>38</v>
      </c>
      <c r="O116" s="7" t="str">
        <f t="shared" si="12"/>
        <v>domingo</v>
      </c>
      <c r="P116" s="7">
        <f t="shared" si="13"/>
        <v>2018</v>
      </c>
      <c r="Q116" s="3" t="str">
        <f>VLOOKUP(A116,'[1]GRUPO DE FLOTAS'!$A:$B,2,0)</f>
        <v>QUITO</v>
      </c>
      <c r="R116" s="19">
        <v>95</v>
      </c>
      <c r="S116" s="19" t="str">
        <f t="shared" si="14"/>
        <v>-----</v>
      </c>
      <c r="T116" s="19">
        <f t="shared" si="15"/>
        <v>1</v>
      </c>
      <c r="U116" s="19" t="str">
        <f t="shared" si="16"/>
        <v>No Mostrar</v>
      </c>
      <c r="V116" s="3" t="str">
        <f>VLOOKUP(A116,'[1]GRUPO DE FLOTAS'!$A:$C,3,0)</f>
        <v>HW228P</v>
      </c>
      <c r="W116" s="3" t="str">
        <f>VLOOKUP(V116,'[1]GRUPO DE FLOTAS'!$C:$D,2,0)</f>
        <v>Motocicleta</v>
      </c>
      <c r="X116" s="17" t="str">
        <f>VLOOKUP(A116,INFO!A:F,5,0)</f>
        <v>SAT UIO</v>
      </c>
      <c r="Y116" s="17" t="str">
        <f>VLOOKUP(A116,INFO!A:F,6,0)</f>
        <v>Quito</v>
      </c>
    </row>
    <row r="117" spans="1:25" x14ac:dyDescent="0.25">
      <c r="A117" s="3" t="s">
        <v>53</v>
      </c>
      <c r="B117" s="8">
        <v>0</v>
      </c>
      <c r="C117" s="8">
        <v>0</v>
      </c>
      <c r="D117" s="8">
        <v>0</v>
      </c>
      <c r="E117" s="4">
        <v>0</v>
      </c>
      <c r="F117" s="5">
        <v>0</v>
      </c>
      <c r="G117" s="5">
        <v>0</v>
      </c>
      <c r="H117" s="7" t="s">
        <v>3</v>
      </c>
      <c r="I117" s="7" t="s">
        <v>3</v>
      </c>
      <c r="J117" s="19" t="s">
        <v>321</v>
      </c>
      <c r="K117" s="19" t="s">
        <v>321</v>
      </c>
      <c r="L117" s="2">
        <v>43366</v>
      </c>
      <c r="M117" s="6" t="str">
        <f t="shared" si="10"/>
        <v>septiembre</v>
      </c>
      <c r="N117" s="19">
        <f t="shared" si="11"/>
        <v>38</v>
      </c>
      <c r="O117" s="7" t="str">
        <f t="shared" si="12"/>
        <v>domingo</v>
      </c>
      <c r="P117" s="7">
        <f t="shared" si="13"/>
        <v>2018</v>
      </c>
      <c r="Q117" s="3" t="str">
        <f>VLOOKUP(A117,'[1]GRUPO DE FLOTAS'!$A:$B,2,0)</f>
        <v>GUAYAQUIL</v>
      </c>
      <c r="R117" s="19">
        <v>95</v>
      </c>
      <c r="S117" s="19" t="str">
        <f t="shared" si="14"/>
        <v>-----</v>
      </c>
      <c r="T117" s="19">
        <f t="shared" si="15"/>
        <v>1</v>
      </c>
      <c r="U117" s="19" t="str">
        <f t="shared" si="16"/>
        <v>No Mostrar</v>
      </c>
      <c r="V117" s="3" t="str">
        <f>VLOOKUP(A117,'[1]GRUPO DE FLOTAS'!$A:$C,3,0)</f>
        <v>EIBC3570</v>
      </c>
      <c r="W117" s="3" t="str">
        <f>VLOOKUP(V117,'[1]GRUPO DE FLOTAS'!$C:$D,2,0)</f>
        <v>Camion</v>
      </c>
      <c r="X117" s="17" t="str">
        <f>VLOOKUP(A117,INFO!A:F,5,0)</f>
        <v>LOGÍSTICA</v>
      </c>
      <c r="Y117" s="17" t="str">
        <f>VLOOKUP(A117,INFO!A:F,6,0)</f>
        <v>Cristobal Murillo</v>
      </c>
    </row>
    <row r="118" spans="1:25" x14ac:dyDescent="0.25">
      <c r="A118" s="3" t="s">
        <v>39</v>
      </c>
      <c r="B118" s="8">
        <v>4.7233796296296295E-2</v>
      </c>
      <c r="C118" s="8">
        <v>1.556712962962963E-2</v>
      </c>
      <c r="D118" s="8">
        <v>3.1666666666666669E-2</v>
      </c>
      <c r="E118" s="4">
        <v>8.65</v>
      </c>
      <c r="F118" s="5">
        <v>57</v>
      </c>
      <c r="G118" s="5">
        <v>7.63</v>
      </c>
      <c r="H118" s="7" t="s">
        <v>72</v>
      </c>
      <c r="I118" s="7" t="s">
        <v>24</v>
      </c>
      <c r="J118" s="19" t="s">
        <v>321</v>
      </c>
      <c r="K118" s="19" t="s">
        <v>321</v>
      </c>
      <c r="L118" s="2">
        <v>43366</v>
      </c>
      <c r="M118" s="6" t="str">
        <f t="shared" si="10"/>
        <v>septiembre</v>
      </c>
      <c r="N118" s="19">
        <f t="shared" si="11"/>
        <v>38</v>
      </c>
      <c r="O118" s="7" t="str">
        <f t="shared" si="12"/>
        <v>domingo</v>
      </c>
      <c r="P118" s="7">
        <f t="shared" si="13"/>
        <v>2018</v>
      </c>
      <c r="Q118" s="3" t="str">
        <f>VLOOKUP(A118,'[1]GRUPO DE FLOTAS'!$A:$B,2,0)</f>
        <v>GUAYAQUIL</v>
      </c>
      <c r="R118" s="19">
        <v>95</v>
      </c>
      <c r="S118" s="19" t="str">
        <f t="shared" si="14"/>
        <v>Durmió en Ainsa</v>
      </c>
      <c r="T118" s="19">
        <f t="shared" si="15"/>
        <v>1</v>
      </c>
      <c r="U118" s="19" t="str">
        <f t="shared" si="16"/>
        <v>Mostrar</v>
      </c>
      <c r="V118" s="3" t="str">
        <f>VLOOKUP(A118,'[1]GRUPO DE FLOTAS'!$A:$C,3,0)</f>
        <v>EIBC3571</v>
      </c>
      <c r="W118" s="3" t="str">
        <f>VLOOKUP(V118,'[1]GRUPO DE FLOTAS'!$C:$D,2,0)</f>
        <v>Camion</v>
      </c>
      <c r="X118" s="17" t="str">
        <f>VLOOKUP(A118,INFO!A:F,5,0)</f>
        <v>LOGÍSTICA</v>
      </c>
      <c r="Y118" s="17" t="str">
        <f>VLOOKUP(A118,INFO!A:F,6,0)</f>
        <v>Cristobal Murillo</v>
      </c>
    </row>
    <row r="119" spans="1:25" x14ac:dyDescent="0.25">
      <c r="A119" s="3" t="s">
        <v>55</v>
      </c>
      <c r="B119" s="8">
        <v>0</v>
      </c>
      <c r="C119" s="8">
        <v>0</v>
      </c>
      <c r="D119" s="8">
        <v>0</v>
      </c>
      <c r="E119" s="4">
        <v>0</v>
      </c>
      <c r="F119" s="5">
        <v>0</v>
      </c>
      <c r="G119" s="5">
        <v>0</v>
      </c>
      <c r="H119" s="7" t="s">
        <v>3</v>
      </c>
      <c r="I119" s="7" t="s">
        <v>3</v>
      </c>
      <c r="J119" s="19" t="s">
        <v>321</v>
      </c>
      <c r="K119" s="19" t="s">
        <v>321</v>
      </c>
      <c r="L119" s="2">
        <v>43366</v>
      </c>
      <c r="M119" s="6" t="str">
        <f t="shared" si="10"/>
        <v>septiembre</v>
      </c>
      <c r="N119" s="19">
        <f t="shared" si="11"/>
        <v>38</v>
      </c>
      <c r="O119" s="7" t="str">
        <f t="shared" si="12"/>
        <v>domingo</v>
      </c>
      <c r="P119" s="7">
        <f t="shared" si="13"/>
        <v>2018</v>
      </c>
      <c r="Q119" s="3" t="str">
        <f>VLOOKUP(A119,'[1]GRUPO DE FLOTAS'!$A:$B,2,0)</f>
        <v>GUAYAQUIL</v>
      </c>
      <c r="R119" s="19">
        <v>95</v>
      </c>
      <c r="S119" s="19" t="str">
        <f t="shared" si="14"/>
        <v>-----</v>
      </c>
      <c r="T119" s="19">
        <f t="shared" si="15"/>
        <v>1</v>
      </c>
      <c r="U119" s="19" t="str">
        <f t="shared" si="16"/>
        <v>No Mostrar</v>
      </c>
      <c r="V119" s="3" t="str">
        <f>VLOOKUP(A119,'[1]GRUPO DE FLOTAS'!$A:$C,3,0)</f>
        <v>EABE1400</v>
      </c>
      <c r="W119" s="3" t="str">
        <f>VLOOKUP(V119,'[1]GRUPO DE FLOTAS'!$C:$D,2,0)</f>
        <v>Plataforma</v>
      </c>
      <c r="X119" s="17" t="str">
        <f>VLOOKUP(A119,INFO!A:F,5,0)</f>
        <v>LOGÍSTICA</v>
      </c>
      <c r="Y119" s="17" t="str">
        <f>VLOOKUP(A119,INFO!A:F,6,0)</f>
        <v>Cristobal Murillo</v>
      </c>
    </row>
    <row r="120" spans="1:25" x14ac:dyDescent="0.25">
      <c r="A120" s="3" t="s">
        <v>36</v>
      </c>
      <c r="B120" s="8">
        <v>2.1412037037037035E-2</v>
      </c>
      <c r="C120" s="8">
        <v>1.2962962962962963E-3</v>
      </c>
      <c r="D120" s="8">
        <v>2.011574074074074E-2</v>
      </c>
      <c r="E120" s="4">
        <v>0.42</v>
      </c>
      <c r="F120" s="5">
        <v>16</v>
      </c>
      <c r="G120" s="5">
        <v>0.82</v>
      </c>
      <c r="H120" s="7" t="s">
        <v>24</v>
      </c>
      <c r="I120" s="7" t="s">
        <v>24</v>
      </c>
      <c r="J120" s="19" t="s">
        <v>321</v>
      </c>
      <c r="K120" s="19" t="s">
        <v>321</v>
      </c>
      <c r="L120" s="2">
        <v>43366</v>
      </c>
      <c r="M120" s="6" t="str">
        <f t="shared" si="10"/>
        <v>septiembre</v>
      </c>
      <c r="N120" s="19">
        <f t="shared" si="11"/>
        <v>38</v>
      </c>
      <c r="O120" s="7" t="str">
        <f t="shared" si="12"/>
        <v>domingo</v>
      </c>
      <c r="P120" s="7">
        <f t="shared" si="13"/>
        <v>2018</v>
      </c>
      <c r="Q120" s="3" t="str">
        <f>VLOOKUP(A120,'[1]GRUPO DE FLOTAS'!$A:$B,2,0)</f>
        <v>GUAYAQUIL</v>
      </c>
      <c r="R120" s="19">
        <v>95</v>
      </c>
      <c r="S120" s="19" t="str">
        <f t="shared" si="14"/>
        <v>Durmió en Ainsa</v>
      </c>
      <c r="T120" s="19">
        <f t="shared" si="15"/>
        <v>1</v>
      </c>
      <c r="U120" s="19" t="str">
        <f t="shared" si="16"/>
        <v>Mostrar</v>
      </c>
      <c r="V120" s="3" t="str">
        <f>VLOOKUP(A120,'[1]GRUPO DE FLOTAS'!$A:$C,3,0)</f>
        <v>EPCA4311</v>
      </c>
      <c r="W120" s="3" t="str">
        <f>VLOOKUP(V120,'[1]GRUPO DE FLOTAS'!$C:$D,2,0)</f>
        <v>Plataforma</v>
      </c>
      <c r="X120" s="17" t="str">
        <f>VLOOKUP(A120,INFO!A:F,5,0)</f>
        <v>LOGÍSTICA</v>
      </c>
      <c r="Y120" s="17" t="str">
        <f>VLOOKUP(A120,INFO!A:F,6,0)</f>
        <v>Cristobal Murillo</v>
      </c>
    </row>
    <row r="121" spans="1:25" x14ac:dyDescent="0.25">
      <c r="A121" s="3" t="s">
        <v>68</v>
      </c>
      <c r="B121" s="8">
        <v>0</v>
      </c>
      <c r="C121" s="8">
        <v>0</v>
      </c>
      <c r="D121" s="8">
        <v>0</v>
      </c>
      <c r="E121" s="4">
        <v>0</v>
      </c>
      <c r="F121" s="5">
        <v>0</v>
      </c>
      <c r="G121" s="5">
        <v>0</v>
      </c>
      <c r="H121" s="7" t="s">
        <v>3</v>
      </c>
      <c r="I121" s="7" t="s">
        <v>3</v>
      </c>
      <c r="J121" s="19" t="s">
        <v>321</v>
      </c>
      <c r="K121" s="19" t="s">
        <v>321</v>
      </c>
      <c r="L121" s="2">
        <v>43366</v>
      </c>
      <c r="M121" s="6" t="str">
        <f t="shared" si="10"/>
        <v>septiembre</v>
      </c>
      <c r="N121" s="19">
        <f t="shared" si="11"/>
        <v>38</v>
      </c>
      <c r="O121" s="7" t="str">
        <f t="shared" si="12"/>
        <v>domingo</v>
      </c>
      <c r="P121" s="7">
        <f t="shared" si="13"/>
        <v>2018</v>
      </c>
      <c r="Q121" s="3" t="str">
        <f>VLOOKUP(A121,'[1]GRUPO DE FLOTAS'!$A:$B,2,0)</f>
        <v>QUITO</v>
      </c>
      <c r="R121" s="19">
        <v>95</v>
      </c>
      <c r="S121" s="19" t="str">
        <f t="shared" si="14"/>
        <v>-----</v>
      </c>
      <c r="T121" s="19">
        <f t="shared" si="15"/>
        <v>1</v>
      </c>
      <c r="U121" s="19" t="str">
        <f t="shared" si="16"/>
        <v>No Mostrar</v>
      </c>
      <c r="V121" s="3" t="str">
        <f>VLOOKUP(A121,'[1]GRUPO DE FLOTAS'!$A:$C,3,0)</f>
        <v>EGSK6338</v>
      </c>
      <c r="W121" s="3" t="str">
        <f>VLOOKUP(V121,'[1]GRUPO DE FLOTAS'!$C:$D,2,0)</f>
        <v>Automovil</v>
      </c>
      <c r="X121" s="17" t="str">
        <f>VLOOKUP(A121,INFO!A:F,5,0)</f>
        <v>VENTAS</v>
      </c>
      <c r="Y121" s="17" t="str">
        <f>VLOOKUP(A121,INFO!A:F,6,0)</f>
        <v>Josue Guillen</v>
      </c>
    </row>
    <row r="122" spans="1:25" x14ac:dyDescent="0.25">
      <c r="A122" s="3" t="s">
        <v>78</v>
      </c>
      <c r="B122" s="8">
        <v>0</v>
      </c>
      <c r="C122" s="8">
        <v>0</v>
      </c>
      <c r="D122" s="8">
        <v>0</v>
      </c>
      <c r="E122" s="4">
        <v>0</v>
      </c>
      <c r="F122" s="5">
        <v>0</v>
      </c>
      <c r="G122" s="5">
        <v>0</v>
      </c>
      <c r="H122" s="7" t="s">
        <v>3</v>
      </c>
      <c r="I122" s="7" t="s">
        <v>3</v>
      </c>
      <c r="J122" s="19" t="s">
        <v>321</v>
      </c>
      <c r="K122" s="19" t="s">
        <v>321</v>
      </c>
      <c r="L122" s="2">
        <v>43366</v>
      </c>
      <c r="M122" s="6" t="str">
        <f t="shared" si="10"/>
        <v>septiembre</v>
      </c>
      <c r="N122" s="19">
        <f t="shared" si="11"/>
        <v>38</v>
      </c>
      <c r="O122" s="7" t="str">
        <f t="shared" si="12"/>
        <v>domingo</v>
      </c>
      <c r="P122" s="7">
        <f t="shared" si="13"/>
        <v>2018</v>
      </c>
      <c r="Q122" s="3" t="str">
        <f>VLOOKUP(A122,'[1]GRUPO DE FLOTAS'!$A:$B,2,0)</f>
        <v>GUAYAQUIL</v>
      </c>
      <c r="R122" s="19">
        <v>95</v>
      </c>
      <c r="S122" s="19" t="str">
        <f t="shared" si="14"/>
        <v>-----</v>
      </c>
      <c r="T122" s="19">
        <f t="shared" si="15"/>
        <v>1</v>
      </c>
      <c r="U122" s="19" t="str">
        <f t="shared" si="16"/>
        <v>No Mostrar</v>
      </c>
      <c r="V122" s="3" t="str">
        <f>VLOOKUP(A122,'[1]GRUPO DE FLOTAS'!$A:$C,3,0)</f>
        <v>II765J</v>
      </c>
      <c r="W122" s="3" t="str">
        <f>VLOOKUP(V122,'[1]GRUPO DE FLOTAS'!$C:$D,2,0)</f>
        <v>Motocicleta</v>
      </c>
      <c r="X122" s="17" t="str">
        <f>VLOOKUP(A122,INFO!A:F,5,0)</f>
        <v>ADMINISTRACIÓN</v>
      </c>
      <c r="Y122" s="17" t="str">
        <f>VLOOKUP(A122,INFO!A:F,6,0)</f>
        <v xml:space="preserve">Byron </v>
      </c>
    </row>
    <row r="123" spans="1:25" x14ac:dyDescent="0.25">
      <c r="A123" s="3" t="s">
        <v>70</v>
      </c>
      <c r="B123" s="8">
        <v>0.13369212962962965</v>
      </c>
      <c r="C123" s="8">
        <v>9.7222222222222224E-2</v>
      </c>
      <c r="D123" s="8">
        <v>3.6469907407407402E-2</v>
      </c>
      <c r="E123" s="4">
        <v>45.94</v>
      </c>
      <c r="F123" s="5">
        <v>83</v>
      </c>
      <c r="G123" s="5">
        <v>14.32</v>
      </c>
      <c r="H123" s="7" t="s">
        <v>71</v>
      </c>
      <c r="I123" s="7" t="s">
        <v>72</v>
      </c>
      <c r="J123" s="19" t="s">
        <v>321</v>
      </c>
      <c r="K123" s="19" t="s">
        <v>321</v>
      </c>
      <c r="L123" s="2">
        <v>43367</v>
      </c>
      <c r="M123" s="6" t="str">
        <f t="shared" si="10"/>
        <v>septiembre</v>
      </c>
      <c r="N123" s="19">
        <f t="shared" si="11"/>
        <v>39</v>
      </c>
      <c r="O123" s="7" t="str">
        <f t="shared" si="12"/>
        <v>lunes</v>
      </c>
      <c r="P123" s="7">
        <f t="shared" si="13"/>
        <v>2018</v>
      </c>
      <c r="Q123" s="3" t="str">
        <f>VLOOKUP(A123,INFO!$A:$B,2,0)</f>
        <v>QUITO</v>
      </c>
      <c r="R123" s="19">
        <v>95</v>
      </c>
      <c r="S123" s="19" t="str">
        <f t="shared" si="14"/>
        <v>Avenida Juan Tanca Marengo, Guayaquil</v>
      </c>
      <c r="T123" s="19">
        <f t="shared" si="15"/>
        <v>0</v>
      </c>
      <c r="U123" s="19" t="str">
        <f t="shared" si="16"/>
        <v>Mostrar</v>
      </c>
      <c r="V123" s="3" t="str">
        <f>VLOOKUP(A123,INFO!$A:$C,3,0)</f>
        <v>EPCZ3313</v>
      </c>
      <c r="W123" s="3" t="str">
        <f>VLOOKUP(V123,INFO!$C:$D,2,0)</f>
        <v>Automovil</v>
      </c>
      <c r="X123" s="17" t="str">
        <f>VLOOKUP(A123,INFO!A:F,5,0)</f>
        <v>VENTAS</v>
      </c>
      <c r="Y123" s="17" t="str">
        <f>VLOOKUP(A123,INFO!A:F,6,0)</f>
        <v>Fernando Maldonado</v>
      </c>
    </row>
    <row r="124" spans="1:25" x14ac:dyDescent="0.25">
      <c r="A124" s="3" t="s">
        <v>0</v>
      </c>
      <c r="B124" s="8">
        <v>3.5821759259259262E-2</v>
      </c>
      <c r="C124" s="8">
        <v>0</v>
      </c>
      <c r="D124" s="8">
        <v>3.5821759259259262E-2</v>
      </c>
      <c r="E124" s="4">
        <v>0.01</v>
      </c>
      <c r="F124" s="5">
        <v>0</v>
      </c>
      <c r="G124" s="5">
        <v>0.01</v>
      </c>
      <c r="H124" s="7" t="s">
        <v>1</v>
      </c>
      <c r="I124" s="7" t="s">
        <v>1</v>
      </c>
      <c r="J124" s="19" t="s">
        <v>321</v>
      </c>
      <c r="K124" s="19" t="s">
        <v>321</v>
      </c>
      <c r="L124" s="2">
        <v>43367</v>
      </c>
      <c r="M124" s="6" t="str">
        <f t="shared" si="10"/>
        <v>septiembre</v>
      </c>
      <c r="N124" s="19">
        <f t="shared" si="11"/>
        <v>39</v>
      </c>
      <c r="O124" s="7" t="str">
        <f t="shared" si="12"/>
        <v>lunes</v>
      </c>
      <c r="P124" s="7">
        <f t="shared" si="13"/>
        <v>2018</v>
      </c>
      <c r="Q124" s="3" t="str">
        <f>VLOOKUP(A124,INFO!$A:$B,2,0)</f>
        <v>QUITO</v>
      </c>
      <c r="R124" s="19">
        <v>95</v>
      </c>
      <c r="S124" s="19" t="str">
        <f t="shared" si="14"/>
        <v>Avenida 10 De Agosto 30-106, Quito</v>
      </c>
      <c r="T124" s="19">
        <f t="shared" si="15"/>
        <v>1</v>
      </c>
      <c r="U124" s="19" t="str">
        <f t="shared" si="16"/>
        <v>Mostrar</v>
      </c>
      <c r="V124" s="3" t="str">
        <f>VLOOKUP(A124,INFO!$A:$C,3,0)</f>
        <v>EGSF6013</v>
      </c>
      <c r="W124" s="3" t="str">
        <f>VLOOKUP(V124,INFO!$C:$D,2,0)</f>
        <v>Camioneta</v>
      </c>
      <c r="X124" s="17" t="str">
        <f>VLOOKUP(A124,INFO!A:F,5,0)</f>
        <v>SAT UIO</v>
      </c>
      <c r="Y124" s="17" t="str">
        <f>VLOOKUP(A124,INFO!A:F,6,0)</f>
        <v>Darwin Vargas</v>
      </c>
    </row>
    <row r="125" spans="1:25" x14ac:dyDescent="0.25">
      <c r="A125" s="3" t="s">
        <v>23</v>
      </c>
      <c r="B125" s="8">
        <v>1.8287037037037037E-3</v>
      </c>
      <c r="C125" s="8">
        <v>3.4722222222222224E-4</v>
      </c>
      <c r="D125" s="8">
        <v>1.4814814814814814E-3</v>
      </c>
      <c r="E125" s="4">
        <v>0.14000000000000001</v>
      </c>
      <c r="F125" s="5">
        <v>14</v>
      </c>
      <c r="G125" s="5">
        <v>3.25</v>
      </c>
      <c r="H125" s="7" t="s">
        <v>24</v>
      </c>
      <c r="I125" s="7" t="s">
        <v>24</v>
      </c>
      <c r="J125" s="19" t="s">
        <v>321</v>
      </c>
      <c r="K125" s="19" t="s">
        <v>321</v>
      </c>
      <c r="L125" s="2">
        <v>43367</v>
      </c>
      <c r="M125" s="6" t="str">
        <f t="shared" si="10"/>
        <v>septiembre</v>
      </c>
      <c r="N125" s="19">
        <f t="shared" si="11"/>
        <v>39</v>
      </c>
      <c r="O125" s="7" t="str">
        <f t="shared" si="12"/>
        <v>lunes</v>
      </c>
      <c r="P125" s="7">
        <f t="shared" si="13"/>
        <v>2018</v>
      </c>
      <c r="Q125" s="3" t="str">
        <f>VLOOKUP(A125,INFO!$A:$B,2,0)</f>
        <v>GUAYAQUIL</v>
      </c>
      <c r="R125" s="19">
        <v>95</v>
      </c>
      <c r="S125" s="19" t="str">
        <f t="shared" si="14"/>
        <v>Durmió en Ainsa</v>
      </c>
      <c r="T125" s="19">
        <f t="shared" si="15"/>
        <v>1</v>
      </c>
      <c r="U125" s="19" t="str">
        <f t="shared" si="16"/>
        <v>Mostrar</v>
      </c>
      <c r="V125" s="3" t="str">
        <f>VLOOKUP(A125,INFO!$A:$C,3,0)</f>
        <v>EGSF6029</v>
      </c>
      <c r="W125" s="3" t="str">
        <f>VLOOKUP(V125,INFO!$C:$D,2,0)</f>
        <v>Camioneta</v>
      </c>
      <c r="X125" s="17" t="str">
        <f>VLOOKUP(A125,INFO!A:F,5,0)</f>
        <v>POSTVENTA</v>
      </c>
      <c r="Y125" s="17" t="str">
        <f>VLOOKUP(A125,INFO!A:F,6,0)</f>
        <v>Jacob Soriano</v>
      </c>
    </row>
    <row r="126" spans="1:25" x14ac:dyDescent="0.25">
      <c r="A126" s="3" t="s">
        <v>25</v>
      </c>
      <c r="B126" s="8">
        <v>0.28910879629629632</v>
      </c>
      <c r="C126" s="8">
        <v>0.14371527777777779</v>
      </c>
      <c r="D126" s="8">
        <v>0.14539351851851853</v>
      </c>
      <c r="E126" s="4">
        <v>108.64</v>
      </c>
      <c r="F126" s="5">
        <v>92</v>
      </c>
      <c r="G126" s="5">
        <v>15.66</v>
      </c>
      <c r="H126" s="7" t="s">
        <v>24</v>
      </c>
      <c r="I126" s="7" t="s">
        <v>24</v>
      </c>
      <c r="J126" s="19" t="s">
        <v>321</v>
      </c>
      <c r="K126" s="19" t="s">
        <v>321</v>
      </c>
      <c r="L126" s="2">
        <v>43367</v>
      </c>
      <c r="M126" s="6" t="str">
        <f t="shared" si="10"/>
        <v>septiembre</v>
      </c>
      <c r="N126" s="19">
        <f t="shared" si="11"/>
        <v>39</v>
      </c>
      <c r="O126" s="7" t="str">
        <f t="shared" si="12"/>
        <v>lunes</v>
      </c>
      <c r="P126" s="7">
        <f t="shared" si="13"/>
        <v>2018</v>
      </c>
      <c r="Q126" s="3" t="str">
        <f>VLOOKUP(A126,INFO!$A:$B,2,0)</f>
        <v>GUAYAQUIL</v>
      </c>
      <c r="R126" s="19">
        <v>95</v>
      </c>
      <c r="S126" s="19" t="str">
        <f t="shared" si="14"/>
        <v>Durmió en Ainsa</v>
      </c>
      <c r="T126" s="19">
        <f t="shared" si="15"/>
        <v>1</v>
      </c>
      <c r="U126" s="19" t="str">
        <f t="shared" si="16"/>
        <v>Mostrar</v>
      </c>
      <c r="V126" s="3" t="str">
        <f>VLOOKUP(A126,INFO!$A:$C,3,0)</f>
        <v>EGSF6046</v>
      </c>
      <c r="W126" s="3" t="str">
        <f>VLOOKUP(V126,INFO!$C:$D,2,0)</f>
        <v>Camioneta</v>
      </c>
      <c r="X126" s="17" t="str">
        <f>VLOOKUP(A126,INFO!A:F,5,0)</f>
        <v>POSTVENTA</v>
      </c>
      <c r="Y126" s="17" t="str">
        <f>VLOOKUP(A126,INFO!A:F,6,0)</f>
        <v>Kevin Perez</v>
      </c>
    </row>
    <row r="127" spans="1:25" x14ac:dyDescent="0.25">
      <c r="A127" s="3" t="s">
        <v>73</v>
      </c>
      <c r="B127" s="8">
        <v>1.0185185185185186E-3</v>
      </c>
      <c r="C127" s="8">
        <v>0</v>
      </c>
      <c r="D127" s="8">
        <v>1.0185185185185186E-3</v>
      </c>
      <c r="E127" s="4">
        <v>0</v>
      </c>
      <c r="F127" s="5">
        <v>0</v>
      </c>
      <c r="G127" s="5">
        <v>0</v>
      </c>
      <c r="H127" s="7" t="s">
        <v>24</v>
      </c>
      <c r="I127" s="7" t="s">
        <v>24</v>
      </c>
      <c r="J127" s="19" t="s">
        <v>321</v>
      </c>
      <c r="K127" s="19" t="s">
        <v>321</v>
      </c>
      <c r="L127" s="2">
        <v>43367</v>
      </c>
      <c r="M127" s="6" t="str">
        <f t="shared" si="10"/>
        <v>septiembre</v>
      </c>
      <c r="N127" s="19">
        <f t="shared" si="11"/>
        <v>39</v>
      </c>
      <c r="O127" s="7" t="str">
        <f t="shared" si="12"/>
        <v>lunes</v>
      </c>
      <c r="P127" s="7">
        <f t="shared" si="13"/>
        <v>2018</v>
      </c>
      <c r="Q127" s="3" t="str">
        <f>VLOOKUP(A127,INFO!$A:$B,2,0)</f>
        <v>GUAYAQUIL</v>
      </c>
      <c r="R127" s="19">
        <v>95</v>
      </c>
      <c r="S127" s="19" t="str">
        <f t="shared" si="14"/>
        <v>Durmió en Ainsa</v>
      </c>
      <c r="T127" s="19">
        <f t="shared" si="15"/>
        <v>1</v>
      </c>
      <c r="U127" s="19" t="str">
        <f t="shared" si="16"/>
        <v>Mostrar</v>
      </c>
      <c r="V127" s="3" t="str">
        <f>VLOOKUP(A127,INFO!$A:$C,3,0)</f>
        <v>EGSG9568</v>
      </c>
      <c r="W127" s="3" t="str">
        <f>VLOOKUP(V127,INFO!$C:$D,2,0)</f>
        <v>Camioneta</v>
      </c>
      <c r="X127" s="17" t="str">
        <f>VLOOKUP(A127,INFO!A:F,5,0)</f>
        <v>ADMINISTRACIÓN</v>
      </c>
      <c r="Y127" s="17" t="str">
        <f>VLOOKUP(A127,INFO!A:F,6,0)</f>
        <v>Alejandro Adrian</v>
      </c>
    </row>
    <row r="128" spans="1:25" x14ac:dyDescent="0.25">
      <c r="A128" s="3" t="s">
        <v>26</v>
      </c>
      <c r="B128" s="8">
        <v>5.1770833333333328E-2</v>
      </c>
      <c r="C128" s="8">
        <v>2.8634259259259262E-2</v>
      </c>
      <c r="D128" s="8">
        <v>2.3136574074074077E-2</v>
      </c>
      <c r="E128" s="4">
        <v>12.8</v>
      </c>
      <c r="F128" s="5">
        <v>64</v>
      </c>
      <c r="G128" s="5">
        <v>10.3</v>
      </c>
      <c r="H128" s="7" t="s">
        <v>24</v>
      </c>
      <c r="I128" s="7" t="s">
        <v>24</v>
      </c>
      <c r="J128" s="19" t="s">
        <v>321</v>
      </c>
      <c r="K128" s="19" t="s">
        <v>321</v>
      </c>
      <c r="L128" s="2">
        <v>43367</v>
      </c>
      <c r="M128" s="6" t="str">
        <f t="shared" si="10"/>
        <v>septiembre</v>
      </c>
      <c r="N128" s="19">
        <f t="shared" si="11"/>
        <v>39</v>
      </c>
      <c r="O128" s="7" t="str">
        <f t="shared" si="12"/>
        <v>lunes</v>
      </c>
      <c r="P128" s="7">
        <f t="shared" si="13"/>
        <v>2018</v>
      </c>
      <c r="Q128" s="3" t="str">
        <f>VLOOKUP(A128,INFO!$A:$B,2,0)</f>
        <v>GUAYAQUIL</v>
      </c>
      <c r="R128" s="19">
        <v>95</v>
      </c>
      <c r="S128" s="19" t="str">
        <f t="shared" si="14"/>
        <v>Durmió en Ainsa</v>
      </c>
      <c r="T128" s="19">
        <f t="shared" si="15"/>
        <v>1</v>
      </c>
      <c r="U128" s="19" t="str">
        <f t="shared" si="16"/>
        <v>Mostrar</v>
      </c>
      <c r="V128" s="3" t="str">
        <f>VLOOKUP(A128,INFO!$A:$C,3,0)</f>
        <v>EGSI9179</v>
      </c>
      <c r="W128" s="3" t="str">
        <f>VLOOKUP(V128,INFO!$C:$D,2,0)</f>
        <v>Camioneta</v>
      </c>
      <c r="X128" s="17" t="str">
        <f>VLOOKUP(A128,INFO!A:F,5,0)</f>
        <v>POSTVENTA</v>
      </c>
      <c r="Y128" s="17" t="str">
        <f>VLOOKUP(A128,INFO!A:F,6,0)</f>
        <v>Deibi Banguera</v>
      </c>
    </row>
    <row r="129" spans="1:25" x14ac:dyDescent="0.25">
      <c r="A129" s="3" t="s">
        <v>74</v>
      </c>
      <c r="B129" s="8">
        <v>0.42564814814814816</v>
      </c>
      <c r="C129" s="8">
        <v>0.35707175925925921</v>
      </c>
      <c r="D129" s="8">
        <v>6.8576388888888895E-2</v>
      </c>
      <c r="E129" s="4">
        <v>433.71</v>
      </c>
      <c r="F129" s="5">
        <v>118</v>
      </c>
      <c r="G129" s="5">
        <v>42.46</v>
      </c>
      <c r="H129" s="7" t="s">
        <v>24</v>
      </c>
      <c r="I129" s="7" t="s">
        <v>75</v>
      </c>
      <c r="J129" s="19" t="s">
        <v>321</v>
      </c>
      <c r="K129" s="19" t="s">
        <v>321</v>
      </c>
      <c r="L129" s="2">
        <v>43367</v>
      </c>
      <c r="M129" s="6" t="str">
        <f t="shared" si="10"/>
        <v>septiembre</v>
      </c>
      <c r="N129" s="19">
        <f t="shared" si="11"/>
        <v>39</v>
      </c>
      <c r="O129" s="7" t="str">
        <f t="shared" si="12"/>
        <v>lunes</v>
      </c>
      <c r="P129" s="7">
        <f t="shared" si="13"/>
        <v>2018</v>
      </c>
      <c r="Q129" s="3" t="str">
        <f>VLOOKUP(A129,INFO!$A:$B,2,0)</f>
        <v>GUAYAQUIL</v>
      </c>
      <c r="R129" s="19">
        <v>95</v>
      </c>
      <c r="S129" s="19" t="str">
        <f t="shared" si="14"/>
        <v>Zarza</v>
      </c>
      <c r="T129" s="19">
        <f t="shared" si="15"/>
        <v>1</v>
      </c>
      <c r="U129" s="19" t="str">
        <f t="shared" si="16"/>
        <v>Mostrar</v>
      </c>
      <c r="V129" s="3" t="str">
        <f>VLOOKUP(A129,INFO!$A:$C,3,0)</f>
        <v>EGSI9191</v>
      </c>
      <c r="W129" s="3" t="str">
        <f>VLOOKUP(V129,INFO!$C:$D,2,0)</f>
        <v>Camioneta</v>
      </c>
      <c r="X129" s="17" t="str">
        <f>VLOOKUP(A129,INFO!A:F,5,0)</f>
        <v>POSTVENTA</v>
      </c>
      <c r="Y129" s="17" t="str">
        <f>VLOOKUP(A129,INFO!A:F,6,0)</f>
        <v>Patricio Olaya</v>
      </c>
    </row>
    <row r="130" spans="1:25" x14ac:dyDescent="0.25">
      <c r="A130" s="3" t="s">
        <v>59</v>
      </c>
      <c r="B130" s="8">
        <v>0.15862268518518519</v>
      </c>
      <c r="C130" s="8">
        <v>6.5358796296296304E-2</v>
      </c>
      <c r="D130" s="8">
        <v>9.3263888888888882E-2</v>
      </c>
      <c r="E130" s="4">
        <v>69.459999999999994</v>
      </c>
      <c r="F130" s="5">
        <v>92</v>
      </c>
      <c r="G130" s="5">
        <v>18.25</v>
      </c>
      <c r="H130" s="7" t="s">
        <v>24</v>
      </c>
      <c r="I130" s="7" t="s">
        <v>24</v>
      </c>
      <c r="J130" s="19" t="s">
        <v>321</v>
      </c>
      <c r="K130" s="19" t="s">
        <v>321</v>
      </c>
      <c r="L130" s="2">
        <v>43367</v>
      </c>
      <c r="M130" s="6" t="str">
        <f t="shared" si="10"/>
        <v>septiembre</v>
      </c>
      <c r="N130" s="19">
        <f t="shared" si="11"/>
        <v>39</v>
      </c>
      <c r="O130" s="7" t="str">
        <f t="shared" si="12"/>
        <v>lunes</v>
      </c>
      <c r="P130" s="7">
        <f t="shared" si="13"/>
        <v>2018</v>
      </c>
      <c r="Q130" s="3" t="str">
        <f>VLOOKUP(A130,INFO!$A:$B,2,0)</f>
        <v>GUAYAQUIL</v>
      </c>
      <c r="R130" s="19">
        <v>95</v>
      </c>
      <c r="S130" s="19" t="str">
        <f t="shared" si="14"/>
        <v>Durmió en Ainsa</v>
      </c>
      <c r="T130" s="19">
        <f t="shared" si="15"/>
        <v>1</v>
      </c>
      <c r="U130" s="19" t="str">
        <f t="shared" si="16"/>
        <v>Mostrar</v>
      </c>
      <c r="V130" s="3" t="str">
        <f>VLOOKUP(A130,INFO!$A:$C,3,0)</f>
        <v>EPCI6941</v>
      </c>
      <c r="W130" s="3" t="str">
        <f>VLOOKUP(V130,INFO!$C:$D,2,0)</f>
        <v>Camioneta</v>
      </c>
      <c r="X130" s="17" t="str">
        <f>VLOOKUP(A130,INFO!A:F,5,0)</f>
        <v>POSTVENTA</v>
      </c>
      <c r="Y130" s="17" t="str">
        <f>VLOOKUP(A130,INFO!A:F,6,0)</f>
        <v>Michael Resabala</v>
      </c>
    </row>
    <row r="131" spans="1:25" x14ac:dyDescent="0.25">
      <c r="A131" s="3" t="s">
        <v>51</v>
      </c>
      <c r="B131" s="8">
        <v>0.35141203703703705</v>
      </c>
      <c r="C131" s="8">
        <v>0.26740740740740737</v>
      </c>
      <c r="D131" s="8">
        <v>8.4004629629629624E-2</v>
      </c>
      <c r="E131" s="4">
        <v>292.05</v>
      </c>
      <c r="F131" s="5">
        <v>118</v>
      </c>
      <c r="G131" s="5">
        <v>34.630000000000003</v>
      </c>
      <c r="H131" s="7" t="s">
        <v>1</v>
      </c>
      <c r="I131" s="7" t="s">
        <v>76</v>
      </c>
      <c r="J131" s="19" t="s">
        <v>321</v>
      </c>
      <c r="K131" s="19" t="s">
        <v>321</v>
      </c>
      <c r="L131" s="2">
        <v>43367</v>
      </c>
      <c r="M131" s="6" t="str">
        <f t="shared" ref="M131:M194" si="17">TEXT(L131,"mmmm")</f>
        <v>septiembre</v>
      </c>
      <c r="N131" s="19">
        <f t="shared" ref="N131:N194" si="18">IF(O131="domingo",WEEKNUM(L131)-1,WEEKNUM(L131))</f>
        <v>39</v>
      </c>
      <c r="O131" s="7" t="str">
        <f t="shared" ref="O131:O194" si="19">TEXT(L131,"dddd")</f>
        <v>lunes</v>
      </c>
      <c r="P131" s="7">
        <f t="shared" ref="P131:P194" si="20">YEAR(L131)</f>
        <v>2018</v>
      </c>
      <c r="Q131" s="3" t="str">
        <f>VLOOKUP(A131,INFO!$A:$B,2,0)</f>
        <v>QUITO</v>
      </c>
      <c r="R131" s="19">
        <v>95</v>
      </c>
      <c r="S131" s="19" t="str">
        <f t="shared" ref="S131:S194" si="21">IF(AND(T131=1,OR(I131=$Z$2,I131=$Z$3)),$Z$4,I131)</f>
        <v>Enrique Castillo 2-76, Puerto Francisco De Orellana</v>
      </c>
      <c r="T131" s="19">
        <f t="shared" ref="T131:T194" si="22">IF(OR(H131=I131,H131=$Z$2,H131=$Z$3),1,0)</f>
        <v>0</v>
      </c>
      <c r="U131" s="19" t="str">
        <f t="shared" ref="U131:U194" si="23">IF(AND(C131=$AA$2,D131=$AA$2),"No Mostrar","Mostrar")</f>
        <v>Mostrar</v>
      </c>
      <c r="V131" s="3" t="str">
        <f>VLOOKUP(A131,INFO!$A:$C,3,0)</f>
        <v>EPCT8869</v>
      </c>
      <c r="W131" s="3" t="str">
        <f>VLOOKUP(V131,INFO!$C:$D,2,0)</f>
        <v>Camioneta</v>
      </c>
      <c r="X131" s="17" t="str">
        <f>VLOOKUP(A131,INFO!A:F,5,0)</f>
        <v>SAT UIO</v>
      </c>
      <c r="Y131" s="17" t="str">
        <f>VLOOKUP(A131,INFO!A:F,6,0)</f>
        <v>Norberto Congo</v>
      </c>
    </row>
    <row r="132" spans="1:25" x14ac:dyDescent="0.25">
      <c r="A132" s="3" t="s">
        <v>28</v>
      </c>
      <c r="B132" s="8">
        <v>2.5474537037037035E-2</v>
      </c>
      <c r="C132" s="8">
        <v>1.954861111111111E-2</v>
      </c>
      <c r="D132" s="8">
        <v>5.9259259259259256E-3</v>
      </c>
      <c r="E132" s="4">
        <v>14.74</v>
      </c>
      <c r="F132" s="5">
        <v>72</v>
      </c>
      <c r="G132" s="5">
        <v>24.12</v>
      </c>
      <c r="H132" s="7" t="s">
        <v>24</v>
      </c>
      <c r="I132" s="7" t="s">
        <v>72</v>
      </c>
      <c r="J132" s="19" t="s">
        <v>321</v>
      </c>
      <c r="K132" s="19" t="s">
        <v>321</v>
      </c>
      <c r="L132" s="2">
        <v>43367</v>
      </c>
      <c r="M132" s="6" t="str">
        <f t="shared" si="17"/>
        <v>septiembre</v>
      </c>
      <c r="N132" s="19">
        <f t="shared" si="18"/>
        <v>39</v>
      </c>
      <c r="O132" s="7" t="str">
        <f t="shared" si="19"/>
        <v>lunes</v>
      </c>
      <c r="P132" s="7">
        <f t="shared" si="20"/>
        <v>2018</v>
      </c>
      <c r="Q132" s="3" t="str">
        <f>VLOOKUP(A132,INFO!$A:$B,2,0)</f>
        <v>GUAYAQUIL</v>
      </c>
      <c r="R132" s="19">
        <v>95</v>
      </c>
      <c r="S132" s="19" t="str">
        <f t="shared" si="21"/>
        <v>Durmió en Ainsa</v>
      </c>
      <c r="T132" s="19">
        <f t="shared" si="22"/>
        <v>1</v>
      </c>
      <c r="U132" s="19" t="str">
        <f t="shared" si="23"/>
        <v>Mostrar</v>
      </c>
      <c r="V132" s="3" t="str">
        <f>VLOOKUP(A132,INFO!$A:$C,3,0)</f>
        <v>EPCW1831</v>
      </c>
      <c r="W132" s="3" t="str">
        <f>VLOOKUP(V132,INFO!$C:$D,2,0)</f>
        <v>Camioneta</v>
      </c>
      <c r="X132" s="17" t="str">
        <f>VLOOKUP(A132,INFO!A:F,5,0)</f>
        <v>POSTVENTA</v>
      </c>
      <c r="Y132" s="17" t="str">
        <f>VLOOKUP(A132,INFO!A:F,6,0)</f>
        <v>Jose Luis vargas</v>
      </c>
    </row>
    <row r="133" spans="1:25" x14ac:dyDescent="0.25">
      <c r="A133" s="3" t="s">
        <v>64</v>
      </c>
      <c r="B133" s="8">
        <v>5.5069444444444449E-2</v>
      </c>
      <c r="C133" s="8">
        <v>4.2280092592592598E-2</v>
      </c>
      <c r="D133" s="8">
        <v>9.6874999999999999E-3</v>
      </c>
      <c r="E133" s="4">
        <v>19.29</v>
      </c>
      <c r="F133" s="5">
        <v>68</v>
      </c>
      <c r="G133" s="5">
        <v>14.59</v>
      </c>
      <c r="H133" s="7" t="s">
        <v>3</v>
      </c>
      <c r="I133" s="7" t="s">
        <v>72</v>
      </c>
      <c r="J133" s="19" t="s">
        <v>321</v>
      </c>
      <c r="K133" s="19" t="s">
        <v>321</v>
      </c>
      <c r="L133" s="2">
        <v>43367</v>
      </c>
      <c r="M133" s="6" t="str">
        <f t="shared" si="17"/>
        <v>septiembre</v>
      </c>
      <c r="N133" s="19">
        <f t="shared" si="18"/>
        <v>39</v>
      </c>
      <c r="O133" s="7" t="str">
        <f t="shared" si="19"/>
        <v>lunes</v>
      </c>
      <c r="P133" s="7">
        <f t="shared" si="20"/>
        <v>2018</v>
      </c>
      <c r="Q133" s="3" t="str">
        <f>VLOOKUP(A133,INFO!$A:$B,2,0)</f>
        <v>GUAYAQUIL</v>
      </c>
      <c r="R133" s="19">
        <v>95</v>
      </c>
      <c r="S133" s="19" t="str">
        <f t="shared" si="21"/>
        <v>Avenida Juan Tanca Marengo, Guayaquil</v>
      </c>
      <c r="T133" s="19">
        <f t="shared" si="22"/>
        <v>0</v>
      </c>
      <c r="U133" s="19" t="str">
        <f t="shared" si="23"/>
        <v>Mostrar</v>
      </c>
      <c r="V133" s="3" t="str">
        <f>VLOOKUP(A133,INFO!$A:$C,3,0)</f>
        <v>EPCW5709</v>
      </c>
      <c r="W133" s="3" t="str">
        <f>VLOOKUP(V133,INFO!$C:$D,2,0)</f>
        <v>Camioneta</v>
      </c>
      <c r="X133" s="17" t="str">
        <f>VLOOKUP(A133,INFO!A:F,5,0)</f>
        <v>VENTAS</v>
      </c>
      <c r="Y133" s="17" t="str">
        <f>VLOOKUP(A133,INFO!A:F,6,0)</f>
        <v>Proyectos</v>
      </c>
    </row>
    <row r="134" spans="1:25" x14ac:dyDescent="0.25">
      <c r="A134" s="3" t="s">
        <v>29</v>
      </c>
      <c r="B134" s="8">
        <v>0.22425925925925927</v>
      </c>
      <c r="C134" s="8">
        <v>0.18899305555555557</v>
      </c>
      <c r="D134" s="8">
        <v>3.5266203703703702E-2</v>
      </c>
      <c r="E134" s="4">
        <v>247.2</v>
      </c>
      <c r="F134" s="5">
        <v>98</v>
      </c>
      <c r="G134" s="5">
        <v>45.93</v>
      </c>
      <c r="H134" s="7" t="s">
        <v>24</v>
      </c>
      <c r="I134" s="7" t="s">
        <v>24</v>
      </c>
      <c r="J134" s="19" t="s">
        <v>321</v>
      </c>
      <c r="K134" s="19" t="s">
        <v>321</v>
      </c>
      <c r="L134" s="2">
        <v>43367</v>
      </c>
      <c r="M134" s="6" t="str">
        <f t="shared" si="17"/>
        <v>septiembre</v>
      </c>
      <c r="N134" s="19">
        <f t="shared" si="18"/>
        <v>39</v>
      </c>
      <c r="O134" s="7" t="str">
        <f t="shared" si="19"/>
        <v>lunes</v>
      </c>
      <c r="P134" s="7">
        <f t="shared" si="20"/>
        <v>2018</v>
      </c>
      <c r="Q134" s="3" t="str">
        <f>VLOOKUP(A134,INFO!$A:$B,2,0)</f>
        <v>GUAYAQUIL</v>
      </c>
      <c r="R134" s="19">
        <v>95</v>
      </c>
      <c r="S134" s="19" t="str">
        <f t="shared" si="21"/>
        <v>Durmió en Ainsa</v>
      </c>
      <c r="T134" s="19">
        <f t="shared" si="22"/>
        <v>1</v>
      </c>
      <c r="U134" s="19" t="str">
        <f t="shared" si="23"/>
        <v>Mostrar</v>
      </c>
      <c r="V134" s="3" t="str">
        <f>VLOOKUP(A134,INFO!$A:$C,3,0)</f>
        <v>EPCW6826</v>
      </c>
      <c r="W134" s="3" t="str">
        <f>VLOOKUP(V134,INFO!$C:$D,2,0)</f>
        <v>Camioneta</v>
      </c>
      <c r="X134" s="17" t="str">
        <f>VLOOKUP(A134,INFO!A:F,5,0)</f>
        <v>POSTVENTA</v>
      </c>
      <c r="Y134" s="17" t="str">
        <f>VLOOKUP(A134,INFO!A:F,6,0)</f>
        <v>Danny Salazar</v>
      </c>
    </row>
    <row r="135" spans="1:25" x14ac:dyDescent="0.25">
      <c r="A135" s="3" t="s">
        <v>2</v>
      </c>
      <c r="B135" s="8">
        <v>0.11048611111111112</v>
      </c>
      <c r="C135" s="8">
        <v>6.9849537037037043E-2</v>
      </c>
      <c r="D135" s="8">
        <v>4.0636574074074075E-2</v>
      </c>
      <c r="E135" s="4">
        <v>55.95</v>
      </c>
      <c r="F135" s="5">
        <v>88</v>
      </c>
      <c r="G135" s="5">
        <v>21.1</v>
      </c>
      <c r="H135" s="7" t="s">
        <v>5</v>
      </c>
      <c r="I135" s="7" t="s">
        <v>1</v>
      </c>
      <c r="J135" s="19" t="s">
        <v>321</v>
      </c>
      <c r="K135" s="19" t="s">
        <v>321</v>
      </c>
      <c r="L135" s="2">
        <v>43367</v>
      </c>
      <c r="M135" s="6" t="str">
        <f t="shared" si="17"/>
        <v>septiembre</v>
      </c>
      <c r="N135" s="19">
        <f t="shared" si="18"/>
        <v>39</v>
      </c>
      <c r="O135" s="7" t="str">
        <f t="shared" si="19"/>
        <v>lunes</v>
      </c>
      <c r="P135" s="7">
        <f t="shared" si="20"/>
        <v>2018</v>
      </c>
      <c r="Q135" s="3" t="str">
        <f>VLOOKUP(A135,INFO!$A:$B,2,0)</f>
        <v>QUITO</v>
      </c>
      <c r="R135" s="19">
        <v>95</v>
      </c>
      <c r="S135" s="19" t="str">
        <f t="shared" si="21"/>
        <v>Avenida 10 De Agosto 30-106, Quito</v>
      </c>
      <c r="T135" s="19">
        <f t="shared" si="22"/>
        <v>0</v>
      </c>
      <c r="U135" s="19" t="str">
        <f t="shared" si="23"/>
        <v>Mostrar</v>
      </c>
      <c r="V135" s="3" t="str">
        <f>VLOOKUP(A135,INFO!$A:$C,3,0)</f>
        <v>EPCW7500</v>
      </c>
      <c r="W135" s="3" t="str">
        <f>VLOOKUP(V135,INFO!$C:$D,2,0)</f>
        <v>Camioneta</v>
      </c>
      <c r="X135" s="17" t="str">
        <f>VLOOKUP(A135,INFO!A:F,5,0)</f>
        <v>SAT UIO</v>
      </c>
      <c r="Y135" s="17" t="str">
        <f>VLOOKUP(A135,INFO!A:F,6,0)</f>
        <v>Edison Arellano</v>
      </c>
    </row>
    <row r="136" spans="1:25" x14ac:dyDescent="0.25">
      <c r="A136" s="3" t="s">
        <v>61</v>
      </c>
      <c r="B136" s="8">
        <v>5.3703703703703698E-2</v>
      </c>
      <c r="C136" s="8">
        <v>2.8715277777777781E-2</v>
      </c>
      <c r="D136" s="8">
        <v>2.4988425925925928E-2</v>
      </c>
      <c r="E136" s="4">
        <v>19.899999999999999</v>
      </c>
      <c r="F136" s="5">
        <v>77</v>
      </c>
      <c r="G136" s="5">
        <v>15.44</v>
      </c>
      <c r="H136" s="7" t="s">
        <v>24</v>
      </c>
      <c r="I136" s="7" t="s">
        <v>24</v>
      </c>
      <c r="J136" s="19" t="s">
        <v>321</v>
      </c>
      <c r="K136" s="19" t="s">
        <v>321</v>
      </c>
      <c r="L136" s="2">
        <v>43367</v>
      </c>
      <c r="M136" s="6" t="str">
        <f t="shared" si="17"/>
        <v>septiembre</v>
      </c>
      <c r="N136" s="19">
        <f t="shared" si="18"/>
        <v>39</v>
      </c>
      <c r="O136" s="7" t="str">
        <f t="shared" si="19"/>
        <v>lunes</v>
      </c>
      <c r="P136" s="7">
        <f t="shared" si="20"/>
        <v>2018</v>
      </c>
      <c r="Q136" s="3" t="str">
        <f>VLOOKUP(A136,INFO!$A:$B,2,0)</f>
        <v>GUAYAQUIL</v>
      </c>
      <c r="R136" s="19">
        <v>95</v>
      </c>
      <c r="S136" s="19" t="str">
        <f t="shared" si="21"/>
        <v>Durmió en Ainsa</v>
      </c>
      <c r="T136" s="19">
        <f t="shared" si="22"/>
        <v>1</v>
      </c>
      <c r="U136" s="19" t="str">
        <f t="shared" si="23"/>
        <v>Mostrar</v>
      </c>
      <c r="V136" s="3" t="str">
        <f>VLOOKUP(A136,INFO!$A:$C,3,0)</f>
        <v>EGSK6663</v>
      </c>
      <c r="W136" s="3" t="str">
        <f>VLOOKUP(V136,INFO!$C:$D,2,0)</f>
        <v>Camioneta</v>
      </c>
      <c r="X136" s="17" t="str">
        <f>VLOOKUP(A136,INFO!A:F,5,0)</f>
        <v>LOGÍSTICA</v>
      </c>
      <c r="Y136" s="17" t="str">
        <f>VLOOKUP(A136,INFO!A:F,6,0)</f>
        <v>Patricio Hidalgo</v>
      </c>
    </row>
    <row r="137" spans="1:25" x14ac:dyDescent="0.25">
      <c r="A137" s="3" t="s">
        <v>4</v>
      </c>
      <c r="B137" s="8">
        <v>0.15018518518518517</v>
      </c>
      <c r="C137" s="8">
        <v>0.14059027777777777</v>
      </c>
      <c r="D137" s="8">
        <v>8.8310185185185176E-3</v>
      </c>
      <c r="E137" s="4">
        <v>77.88</v>
      </c>
      <c r="F137" s="5">
        <v>68</v>
      </c>
      <c r="G137" s="5">
        <v>21.61</v>
      </c>
      <c r="H137" s="7" t="s">
        <v>1</v>
      </c>
      <c r="I137" s="7" t="s">
        <v>18</v>
      </c>
      <c r="J137" s="19" t="s">
        <v>321</v>
      </c>
      <c r="K137" s="19" t="s">
        <v>321</v>
      </c>
      <c r="L137" s="2">
        <v>43367</v>
      </c>
      <c r="M137" s="6" t="str">
        <f t="shared" si="17"/>
        <v>septiembre</v>
      </c>
      <c r="N137" s="19">
        <f t="shared" si="18"/>
        <v>39</v>
      </c>
      <c r="O137" s="7" t="str">
        <f t="shared" si="19"/>
        <v>lunes</v>
      </c>
      <c r="P137" s="7">
        <f t="shared" si="20"/>
        <v>2018</v>
      </c>
      <c r="Q137" s="3" t="str">
        <f>VLOOKUP(A137,INFO!$A:$B,2,0)</f>
        <v>QUITO</v>
      </c>
      <c r="R137" s="19">
        <v>95</v>
      </c>
      <c r="S137" s="19" t="str">
        <f t="shared" si="21"/>
        <v>Calle De Los Cipreses 2-158, Quito</v>
      </c>
      <c r="T137" s="19">
        <f t="shared" si="22"/>
        <v>0</v>
      </c>
      <c r="U137" s="19" t="str">
        <f t="shared" si="23"/>
        <v>Mostrar</v>
      </c>
      <c r="V137" s="3" t="str">
        <f>VLOOKUP(A137,INFO!$A:$C,3,0)</f>
        <v>HW228P</v>
      </c>
      <c r="W137" s="3" t="str">
        <f>VLOOKUP(V137,INFO!$C:$D,2,0)</f>
        <v>Motocicleta</v>
      </c>
      <c r="X137" s="17" t="str">
        <f>VLOOKUP(A137,INFO!A:F,5,0)</f>
        <v>SAT UIO</v>
      </c>
      <c r="Y137" s="17" t="str">
        <f>VLOOKUP(A137,INFO!A:F,6,0)</f>
        <v>Quito</v>
      </c>
    </row>
    <row r="138" spans="1:25" x14ac:dyDescent="0.25">
      <c r="A138" s="3" t="s">
        <v>53</v>
      </c>
      <c r="B138" s="8">
        <v>0.1542824074074074</v>
      </c>
      <c r="C138" s="8">
        <v>5.8356481481481481E-2</v>
      </c>
      <c r="D138" s="8">
        <v>9.5057870370370376E-2</v>
      </c>
      <c r="E138" s="4">
        <v>35.26</v>
      </c>
      <c r="F138" s="5">
        <v>61</v>
      </c>
      <c r="G138" s="5">
        <v>9.52</v>
      </c>
      <c r="H138" s="7" t="s">
        <v>24</v>
      </c>
      <c r="I138" s="7" t="s">
        <v>24</v>
      </c>
      <c r="J138" s="19" t="s">
        <v>321</v>
      </c>
      <c r="K138" s="19" t="s">
        <v>321</v>
      </c>
      <c r="L138" s="2">
        <v>43367</v>
      </c>
      <c r="M138" s="6" t="str">
        <f t="shared" si="17"/>
        <v>septiembre</v>
      </c>
      <c r="N138" s="19">
        <f t="shared" si="18"/>
        <v>39</v>
      </c>
      <c r="O138" s="7" t="str">
        <f t="shared" si="19"/>
        <v>lunes</v>
      </c>
      <c r="P138" s="7">
        <f t="shared" si="20"/>
        <v>2018</v>
      </c>
      <c r="Q138" s="3" t="str">
        <f>VLOOKUP(A138,INFO!$A:$B,2,0)</f>
        <v>GUAYAQUIL</v>
      </c>
      <c r="R138" s="19">
        <v>95</v>
      </c>
      <c r="S138" s="19" t="str">
        <f t="shared" si="21"/>
        <v>Durmió en Ainsa</v>
      </c>
      <c r="T138" s="19">
        <f t="shared" si="22"/>
        <v>1</v>
      </c>
      <c r="U138" s="19" t="str">
        <f t="shared" si="23"/>
        <v>Mostrar</v>
      </c>
      <c r="V138" s="3" t="str">
        <f>VLOOKUP(A138,INFO!$A:$C,3,0)</f>
        <v>EIBC3570</v>
      </c>
      <c r="W138" s="3" t="str">
        <f>VLOOKUP(V138,INFO!$C:$D,2,0)</f>
        <v>Camion</v>
      </c>
      <c r="X138" s="17" t="str">
        <f>VLOOKUP(A138,INFO!A:F,5,0)</f>
        <v>LOGÍSTICA</v>
      </c>
      <c r="Y138" s="17" t="str">
        <f>VLOOKUP(A138,INFO!A:F,6,0)</f>
        <v>Cristobal Murillo</v>
      </c>
    </row>
    <row r="139" spans="1:25" x14ac:dyDescent="0.25">
      <c r="A139" s="3" t="s">
        <v>39</v>
      </c>
      <c r="B139" s="8">
        <v>0.1162962962962963</v>
      </c>
      <c r="C139" s="8">
        <v>7.6550925925925925E-2</v>
      </c>
      <c r="D139" s="8">
        <v>3.9699074074074074E-2</v>
      </c>
      <c r="E139" s="4">
        <v>59.99</v>
      </c>
      <c r="F139" s="5">
        <v>68</v>
      </c>
      <c r="G139" s="5">
        <v>21.49</v>
      </c>
      <c r="H139" s="7" t="s">
        <v>24</v>
      </c>
      <c r="I139" s="7" t="s">
        <v>24</v>
      </c>
      <c r="J139" s="19" t="s">
        <v>321</v>
      </c>
      <c r="K139" s="19" t="s">
        <v>321</v>
      </c>
      <c r="L139" s="2">
        <v>43367</v>
      </c>
      <c r="M139" s="6" t="str">
        <f t="shared" si="17"/>
        <v>septiembre</v>
      </c>
      <c r="N139" s="19">
        <f t="shared" si="18"/>
        <v>39</v>
      </c>
      <c r="O139" s="7" t="str">
        <f t="shared" si="19"/>
        <v>lunes</v>
      </c>
      <c r="P139" s="7">
        <f t="shared" si="20"/>
        <v>2018</v>
      </c>
      <c r="Q139" s="3" t="str">
        <f>VLOOKUP(A139,INFO!$A:$B,2,0)</f>
        <v>GUAYAQUIL</v>
      </c>
      <c r="R139" s="19">
        <v>95</v>
      </c>
      <c r="S139" s="19" t="str">
        <f t="shared" si="21"/>
        <v>Durmió en Ainsa</v>
      </c>
      <c r="T139" s="19">
        <f t="shared" si="22"/>
        <v>1</v>
      </c>
      <c r="U139" s="19" t="str">
        <f t="shared" si="23"/>
        <v>Mostrar</v>
      </c>
      <c r="V139" s="3" t="str">
        <f>VLOOKUP(A139,INFO!$A:$C,3,0)</f>
        <v>EIBC3571</v>
      </c>
      <c r="W139" s="3" t="str">
        <f>VLOOKUP(V139,INFO!$C:$D,2,0)</f>
        <v>Camion</v>
      </c>
      <c r="X139" s="17" t="str">
        <f>VLOOKUP(A139,INFO!A:F,5,0)</f>
        <v>LOGÍSTICA</v>
      </c>
      <c r="Y139" s="17" t="str">
        <f>VLOOKUP(A139,INFO!A:F,6,0)</f>
        <v>Cristobal Murillo</v>
      </c>
    </row>
    <row r="140" spans="1:25" x14ac:dyDescent="0.25">
      <c r="A140" s="3" t="s">
        <v>55</v>
      </c>
      <c r="B140" s="8">
        <v>0</v>
      </c>
      <c r="C140" s="8">
        <v>0</v>
      </c>
      <c r="D140" s="8">
        <v>0</v>
      </c>
      <c r="E140" s="4">
        <v>0</v>
      </c>
      <c r="F140" s="5">
        <v>0</v>
      </c>
      <c r="G140" s="5">
        <v>0</v>
      </c>
      <c r="H140" s="7" t="s">
        <v>3</v>
      </c>
      <c r="I140" s="7" t="s">
        <v>3</v>
      </c>
      <c r="J140" s="19" t="s">
        <v>321</v>
      </c>
      <c r="K140" s="19" t="s">
        <v>321</v>
      </c>
      <c r="L140" s="2">
        <v>43367</v>
      </c>
      <c r="M140" s="6" t="str">
        <f t="shared" si="17"/>
        <v>septiembre</v>
      </c>
      <c r="N140" s="19">
        <f t="shared" si="18"/>
        <v>39</v>
      </c>
      <c r="O140" s="7" t="str">
        <f t="shared" si="19"/>
        <v>lunes</v>
      </c>
      <c r="P140" s="7">
        <f t="shared" si="20"/>
        <v>2018</v>
      </c>
      <c r="Q140" s="3" t="str">
        <f>VLOOKUP(A140,INFO!$A:$B,2,0)</f>
        <v>GUAYAQUIL</v>
      </c>
      <c r="R140" s="19">
        <v>95</v>
      </c>
      <c r="S140" s="19" t="str">
        <f t="shared" si="21"/>
        <v>-----</v>
      </c>
      <c r="T140" s="19">
        <f t="shared" si="22"/>
        <v>1</v>
      </c>
      <c r="U140" s="19" t="str">
        <f t="shared" si="23"/>
        <v>No Mostrar</v>
      </c>
      <c r="V140" s="3" t="str">
        <f>VLOOKUP(A140,INFO!$A:$C,3,0)</f>
        <v>EABE1400</v>
      </c>
      <c r="W140" s="3" t="str">
        <f>VLOOKUP(V140,INFO!$C:$D,2,0)</f>
        <v>Plataforma</v>
      </c>
      <c r="X140" s="17" t="str">
        <f>VLOOKUP(A140,INFO!A:F,5,0)</f>
        <v>LOGÍSTICA</v>
      </c>
      <c r="Y140" s="17" t="str">
        <f>VLOOKUP(A140,INFO!A:F,6,0)</f>
        <v>Cristobal Murillo</v>
      </c>
    </row>
    <row r="141" spans="1:25" x14ac:dyDescent="0.25">
      <c r="A141" s="3" t="s">
        <v>36</v>
      </c>
      <c r="B141" s="8">
        <v>0.28606481481481483</v>
      </c>
      <c r="C141" s="8">
        <v>0.15656250000000002</v>
      </c>
      <c r="D141" s="8">
        <v>0.12438657407407407</v>
      </c>
      <c r="E141" s="4">
        <v>173.33</v>
      </c>
      <c r="F141" s="5">
        <v>92</v>
      </c>
      <c r="G141" s="5">
        <v>25.25</v>
      </c>
      <c r="H141" s="7" t="s">
        <v>24</v>
      </c>
      <c r="I141" s="7" t="s">
        <v>77</v>
      </c>
      <c r="J141" s="19" t="s">
        <v>321</v>
      </c>
      <c r="K141" s="19" t="s">
        <v>321</v>
      </c>
      <c r="L141" s="2">
        <v>43367</v>
      </c>
      <c r="M141" s="6" t="str">
        <f t="shared" si="17"/>
        <v>septiembre</v>
      </c>
      <c r="N141" s="19">
        <f t="shared" si="18"/>
        <v>39</v>
      </c>
      <c r="O141" s="7" t="str">
        <f t="shared" si="19"/>
        <v>lunes</v>
      </c>
      <c r="P141" s="7">
        <f t="shared" si="20"/>
        <v>2018</v>
      </c>
      <c r="Q141" s="3" t="str">
        <f>VLOOKUP(A141,INFO!$A:$B,2,0)</f>
        <v>GUAYAQUIL</v>
      </c>
      <c r="R141" s="19">
        <v>95</v>
      </c>
      <c r="S141" s="19" t="str">
        <f t="shared" si="21"/>
        <v>E25, Camilo Ponce Enríquez</v>
      </c>
      <c r="T141" s="19">
        <f t="shared" si="22"/>
        <v>1</v>
      </c>
      <c r="U141" s="19" t="str">
        <f t="shared" si="23"/>
        <v>Mostrar</v>
      </c>
      <c r="V141" s="3" t="str">
        <f>VLOOKUP(A141,INFO!$A:$C,3,0)</f>
        <v>EPCA4311</v>
      </c>
      <c r="W141" s="3" t="str">
        <f>VLOOKUP(V141,INFO!$C:$D,2,0)</f>
        <v>Plataforma</v>
      </c>
      <c r="X141" s="17" t="str">
        <f>VLOOKUP(A141,INFO!A:F,5,0)</f>
        <v>LOGÍSTICA</v>
      </c>
      <c r="Y141" s="17" t="str">
        <f>VLOOKUP(A141,INFO!A:F,6,0)</f>
        <v>Cristobal Murillo</v>
      </c>
    </row>
    <row r="142" spans="1:25" x14ac:dyDescent="0.25">
      <c r="A142" s="3" t="s">
        <v>68</v>
      </c>
      <c r="B142" s="8">
        <v>0.22511574074074073</v>
      </c>
      <c r="C142" s="8">
        <v>0.17629629629629628</v>
      </c>
      <c r="D142" s="8">
        <v>4.7615740740740743E-2</v>
      </c>
      <c r="E142" s="4">
        <v>169.51</v>
      </c>
      <c r="F142" s="5">
        <v>101</v>
      </c>
      <c r="G142" s="5">
        <v>31.37</v>
      </c>
      <c r="H142" s="7" t="s">
        <v>72</v>
      </c>
      <c r="I142" s="7" t="s">
        <v>72</v>
      </c>
      <c r="J142" s="19" t="s">
        <v>321</v>
      </c>
      <c r="K142" s="19" t="s">
        <v>321</v>
      </c>
      <c r="L142" s="2">
        <v>43367</v>
      </c>
      <c r="M142" s="6" t="str">
        <f t="shared" si="17"/>
        <v>septiembre</v>
      </c>
      <c r="N142" s="19">
        <f t="shared" si="18"/>
        <v>39</v>
      </c>
      <c r="O142" s="7" t="str">
        <f t="shared" si="19"/>
        <v>lunes</v>
      </c>
      <c r="P142" s="7">
        <f t="shared" si="20"/>
        <v>2018</v>
      </c>
      <c r="Q142" s="3" t="str">
        <f>VLOOKUP(A142,INFO!$A:$B,2,0)</f>
        <v>QUITO</v>
      </c>
      <c r="R142" s="19">
        <v>95</v>
      </c>
      <c r="S142" s="19" t="str">
        <f t="shared" si="21"/>
        <v>Durmió en Ainsa</v>
      </c>
      <c r="T142" s="19">
        <f t="shared" si="22"/>
        <v>1</v>
      </c>
      <c r="U142" s="19" t="str">
        <f t="shared" si="23"/>
        <v>Mostrar</v>
      </c>
      <c r="V142" s="3" t="str">
        <f>VLOOKUP(A142,INFO!$A:$C,3,0)</f>
        <v>EGSK6338</v>
      </c>
      <c r="W142" s="3" t="str">
        <f>VLOOKUP(V142,INFO!$C:$D,2,0)</f>
        <v>Automovil</v>
      </c>
      <c r="X142" s="17" t="str">
        <f>VLOOKUP(A142,INFO!A:F,5,0)</f>
        <v>VENTAS</v>
      </c>
      <c r="Y142" s="17" t="str">
        <f>VLOOKUP(A142,INFO!A:F,6,0)</f>
        <v>Josue Guillen</v>
      </c>
    </row>
    <row r="143" spans="1:25" x14ac:dyDescent="0.25">
      <c r="A143" s="3" t="s">
        <v>78</v>
      </c>
      <c r="B143" s="8">
        <v>4.8842592592592592E-3</v>
      </c>
      <c r="C143" s="8">
        <v>5.4398148148148144E-4</v>
      </c>
      <c r="D143" s="8">
        <v>4.340277777777778E-3</v>
      </c>
      <c r="E143" s="4">
        <v>0.01</v>
      </c>
      <c r="F143" s="5">
        <v>5</v>
      </c>
      <c r="G143" s="5">
        <v>7.0000000000000007E-2</v>
      </c>
      <c r="H143" s="7" t="s">
        <v>24</v>
      </c>
      <c r="I143" s="7" t="s">
        <v>72</v>
      </c>
      <c r="J143" s="19" t="s">
        <v>321</v>
      </c>
      <c r="K143" s="19" t="s">
        <v>321</v>
      </c>
      <c r="L143" s="2">
        <v>43367</v>
      </c>
      <c r="M143" s="6" t="str">
        <f t="shared" si="17"/>
        <v>septiembre</v>
      </c>
      <c r="N143" s="19">
        <f t="shared" si="18"/>
        <v>39</v>
      </c>
      <c r="O143" s="7" t="str">
        <f t="shared" si="19"/>
        <v>lunes</v>
      </c>
      <c r="P143" s="7">
        <f t="shared" si="20"/>
        <v>2018</v>
      </c>
      <c r="Q143" s="3" t="str">
        <f>VLOOKUP(A143,INFO!$A:$B,2,0)</f>
        <v>GUAYAQUIL</v>
      </c>
      <c r="R143" s="19">
        <v>95</v>
      </c>
      <c r="S143" s="19" t="str">
        <f t="shared" si="21"/>
        <v>Durmió en Ainsa</v>
      </c>
      <c r="T143" s="19">
        <f t="shared" si="22"/>
        <v>1</v>
      </c>
      <c r="U143" s="19" t="str">
        <f t="shared" si="23"/>
        <v>Mostrar</v>
      </c>
      <c r="V143" s="3" t="str">
        <f>VLOOKUP(A143,INFO!$A:$C,3,0)</f>
        <v>II765J</v>
      </c>
      <c r="W143" s="3" t="str">
        <f>VLOOKUP(V143,INFO!$C:$D,2,0)</f>
        <v>Motocicleta</v>
      </c>
      <c r="X143" s="17" t="str">
        <f>VLOOKUP(A143,INFO!A:F,5,0)</f>
        <v>ADMINISTRACIÓN</v>
      </c>
      <c r="Y143" s="17" t="str">
        <f>VLOOKUP(A143,INFO!A:F,6,0)</f>
        <v xml:space="preserve">Byron </v>
      </c>
    </row>
    <row r="144" spans="1:25" x14ac:dyDescent="0.25">
      <c r="A144" s="3" t="s">
        <v>70</v>
      </c>
      <c r="B144" s="8">
        <v>2.5011574074074075E-2</v>
      </c>
      <c r="C144" s="8">
        <v>2.3773148148148151E-2</v>
      </c>
      <c r="D144" s="8">
        <v>1.2384259259259258E-3</v>
      </c>
      <c r="E144" s="4">
        <v>21.02</v>
      </c>
      <c r="F144" s="5">
        <v>77</v>
      </c>
      <c r="G144" s="5">
        <v>35.020000000000003</v>
      </c>
      <c r="H144" s="7" t="s">
        <v>72</v>
      </c>
      <c r="I144" s="7" t="s">
        <v>72</v>
      </c>
      <c r="J144" s="19" t="s">
        <v>321</v>
      </c>
      <c r="K144" s="19" t="s">
        <v>321</v>
      </c>
      <c r="L144" s="2">
        <v>43368</v>
      </c>
      <c r="M144" s="6" t="str">
        <f t="shared" si="17"/>
        <v>septiembre</v>
      </c>
      <c r="N144" s="19">
        <f t="shared" si="18"/>
        <v>39</v>
      </c>
      <c r="O144" s="7" t="str">
        <f t="shared" si="19"/>
        <v>martes</v>
      </c>
      <c r="P144" s="7">
        <f t="shared" si="20"/>
        <v>2018</v>
      </c>
      <c r="Q144" s="3" t="str">
        <f>VLOOKUP(A144,INFO!$A:$B,2,0)</f>
        <v>QUITO</v>
      </c>
      <c r="R144" s="19">
        <v>95</v>
      </c>
      <c r="S144" s="19" t="str">
        <f t="shared" si="21"/>
        <v>Durmió en Ainsa</v>
      </c>
      <c r="T144" s="19">
        <f t="shared" si="22"/>
        <v>1</v>
      </c>
      <c r="U144" s="19" t="str">
        <f t="shared" si="23"/>
        <v>Mostrar</v>
      </c>
      <c r="V144" s="3" t="str">
        <f>VLOOKUP(A144,INFO!$A:$C,3,0)</f>
        <v>EPCZ3313</v>
      </c>
      <c r="W144" s="3" t="str">
        <f>VLOOKUP(V144,INFO!$C:$D,2,0)</f>
        <v>Automovil</v>
      </c>
      <c r="X144" s="17" t="str">
        <f>VLOOKUP(A144,INFO!A:F,5,0)</f>
        <v>VENTAS</v>
      </c>
      <c r="Y144" s="17" t="str">
        <f>VLOOKUP(A144,INFO!A:F,6,0)</f>
        <v>Fernando Maldonado</v>
      </c>
    </row>
    <row r="145" spans="1:25" x14ac:dyDescent="0.25">
      <c r="A145" s="3" t="s">
        <v>0</v>
      </c>
      <c r="B145" s="8">
        <v>1.7152777777777777E-2</v>
      </c>
      <c r="C145" s="8">
        <v>0</v>
      </c>
      <c r="D145" s="8">
        <v>1.7152777777777777E-2</v>
      </c>
      <c r="E145" s="4">
        <v>0</v>
      </c>
      <c r="F145" s="5">
        <v>0</v>
      </c>
      <c r="G145" s="5">
        <v>0</v>
      </c>
      <c r="H145" s="7" t="s">
        <v>1</v>
      </c>
      <c r="I145" s="7" t="s">
        <v>80</v>
      </c>
      <c r="J145" s="19" t="s">
        <v>321</v>
      </c>
      <c r="K145" s="19" t="s">
        <v>321</v>
      </c>
      <c r="L145" s="2">
        <v>43368</v>
      </c>
      <c r="M145" s="6" t="str">
        <f t="shared" si="17"/>
        <v>septiembre</v>
      </c>
      <c r="N145" s="19">
        <f t="shared" si="18"/>
        <v>39</v>
      </c>
      <c r="O145" s="7" t="str">
        <f t="shared" si="19"/>
        <v>martes</v>
      </c>
      <c r="P145" s="7">
        <f t="shared" si="20"/>
        <v>2018</v>
      </c>
      <c r="Q145" s="3" t="str">
        <f>VLOOKUP(A145,INFO!$A:$B,2,0)</f>
        <v>QUITO</v>
      </c>
      <c r="R145" s="19">
        <v>95</v>
      </c>
      <c r="S145" s="19" t="str">
        <f t="shared" si="21"/>
        <v>Calle De Los Eucaliptos 2-207, Quito</v>
      </c>
      <c r="T145" s="19">
        <f t="shared" si="22"/>
        <v>0</v>
      </c>
      <c r="U145" s="19" t="str">
        <f t="shared" si="23"/>
        <v>Mostrar</v>
      </c>
      <c r="V145" s="3" t="str">
        <f>VLOOKUP(A145,INFO!$A:$C,3,0)</f>
        <v>EGSF6013</v>
      </c>
      <c r="W145" s="3" t="str">
        <f>VLOOKUP(V145,INFO!$C:$D,2,0)</f>
        <v>Camioneta</v>
      </c>
      <c r="X145" s="17" t="str">
        <f>VLOOKUP(A145,INFO!A:F,5,0)</f>
        <v>SAT UIO</v>
      </c>
      <c r="Y145" s="17" t="str">
        <f>VLOOKUP(A145,INFO!A:F,6,0)</f>
        <v>Darwin Vargas</v>
      </c>
    </row>
    <row r="146" spans="1:25" x14ac:dyDescent="0.25">
      <c r="A146" s="3" t="s">
        <v>23</v>
      </c>
      <c r="B146" s="8">
        <v>0.33876157407407409</v>
      </c>
      <c r="C146" s="8">
        <v>0.29420138888888886</v>
      </c>
      <c r="D146" s="8">
        <v>4.4560185185185182E-2</v>
      </c>
      <c r="E146" s="4">
        <v>324.86</v>
      </c>
      <c r="F146" s="5">
        <v>127</v>
      </c>
      <c r="G146" s="5">
        <v>39.96</v>
      </c>
      <c r="H146" s="7" t="s">
        <v>24</v>
      </c>
      <c r="I146" s="7" t="s">
        <v>24</v>
      </c>
      <c r="J146" s="19" t="s">
        <v>321</v>
      </c>
      <c r="K146" s="19" t="s">
        <v>321</v>
      </c>
      <c r="L146" s="2">
        <v>43368</v>
      </c>
      <c r="M146" s="6" t="str">
        <f t="shared" si="17"/>
        <v>septiembre</v>
      </c>
      <c r="N146" s="19">
        <f t="shared" si="18"/>
        <v>39</v>
      </c>
      <c r="O146" s="7" t="str">
        <f t="shared" si="19"/>
        <v>martes</v>
      </c>
      <c r="P146" s="7">
        <f t="shared" si="20"/>
        <v>2018</v>
      </c>
      <c r="Q146" s="3" t="str">
        <f>VLOOKUP(A146,INFO!$A:$B,2,0)</f>
        <v>GUAYAQUIL</v>
      </c>
      <c r="R146" s="19">
        <v>95</v>
      </c>
      <c r="S146" s="19" t="str">
        <f t="shared" si="21"/>
        <v>Durmió en Ainsa</v>
      </c>
      <c r="T146" s="19">
        <f t="shared" si="22"/>
        <v>1</v>
      </c>
      <c r="U146" s="19" t="str">
        <f t="shared" si="23"/>
        <v>Mostrar</v>
      </c>
      <c r="V146" s="3" t="str">
        <f>VLOOKUP(A146,INFO!$A:$C,3,0)</f>
        <v>EGSF6029</v>
      </c>
      <c r="W146" s="3" t="str">
        <f>VLOOKUP(V146,INFO!$C:$D,2,0)</f>
        <v>Camioneta</v>
      </c>
      <c r="X146" s="17" t="str">
        <f>VLOOKUP(A146,INFO!A:F,5,0)</f>
        <v>POSTVENTA</v>
      </c>
      <c r="Y146" s="17" t="str">
        <f>VLOOKUP(A146,INFO!A:F,6,0)</f>
        <v>Jacob Soriano</v>
      </c>
    </row>
    <row r="147" spans="1:25" x14ac:dyDescent="0.25">
      <c r="A147" s="3" t="s">
        <v>25</v>
      </c>
      <c r="B147" s="8">
        <v>0.19060185185185186</v>
      </c>
      <c r="C147" s="8">
        <v>9.6840277777777775E-2</v>
      </c>
      <c r="D147" s="8">
        <v>9.3761574074074081E-2</v>
      </c>
      <c r="E147" s="4">
        <v>53.21</v>
      </c>
      <c r="F147" s="5">
        <v>79</v>
      </c>
      <c r="G147" s="5">
        <v>11.63</v>
      </c>
      <c r="H147" s="7" t="s">
        <v>24</v>
      </c>
      <c r="I147" s="7" t="s">
        <v>24</v>
      </c>
      <c r="J147" s="19" t="s">
        <v>321</v>
      </c>
      <c r="K147" s="19" t="s">
        <v>321</v>
      </c>
      <c r="L147" s="2">
        <v>43368</v>
      </c>
      <c r="M147" s="6" t="str">
        <f t="shared" si="17"/>
        <v>septiembre</v>
      </c>
      <c r="N147" s="19">
        <f t="shared" si="18"/>
        <v>39</v>
      </c>
      <c r="O147" s="7" t="str">
        <f t="shared" si="19"/>
        <v>martes</v>
      </c>
      <c r="P147" s="7">
        <f t="shared" si="20"/>
        <v>2018</v>
      </c>
      <c r="Q147" s="3" t="str">
        <f>VLOOKUP(A147,INFO!$A:$B,2,0)</f>
        <v>GUAYAQUIL</v>
      </c>
      <c r="R147" s="19">
        <v>95</v>
      </c>
      <c r="S147" s="19" t="str">
        <f t="shared" si="21"/>
        <v>Durmió en Ainsa</v>
      </c>
      <c r="T147" s="19">
        <f t="shared" si="22"/>
        <v>1</v>
      </c>
      <c r="U147" s="19" t="str">
        <f t="shared" si="23"/>
        <v>Mostrar</v>
      </c>
      <c r="V147" s="3" t="str">
        <f>VLOOKUP(A147,INFO!$A:$C,3,0)</f>
        <v>EGSF6046</v>
      </c>
      <c r="W147" s="3" t="str">
        <f>VLOOKUP(V147,INFO!$C:$D,2,0)</f>
        <v>Camioneta</v>
      </c>
      <c r="X147" s="17" t="str">
        <f>VLOOKUP(A147,INFO!A:F,5,0)</f>
        <v>POSTVENTA</v>
      </c>
      <c r="Y147" s="17" t="str">
        <f>VLOOKUP(A147,INFO!A:F,6,0)</f>
        <v>Kevin Perez</v>
      </c>
    </row>
    <row r="148" spans="1:25" x14ac:dyDescent="0.25">
      <c r="A148" s="3" t="s">
        <v>73</v>
      </c>
      <c r="B148" s="8">
        <v>1.736111111111111E-3</v>
      </c>
      <c r="C148" s="8">
        <v>0</v>
      </c>
      <c r="D148" s="8">
        <v>1.736111111111111E-3</v>
      </c>
      <c r="E148" s="4">
        <v>0</v>
      </c>
      <c r="F148" s="5">
        <v>0</v>
      </c>
      <c r="G148" s="5">
        <v>0</v>
      </c>
      <c r="H148" s="7" t="s">
        <v>24</v>
      </c>
      <c r="I148" s="7" t="s">
        <v>24</v>
      </c>
      <c r="J148" s="19" t="s">
        <v>321</v>
      </c>
      <c r="K148" s="19" t="s">
        <v>321</v>
      </c>
      <c r="L148" s="2">
        <v>43368</v>
      </c>
      <c r="M148" s="6" t="str">
        <f t="shared" si="17"/>
        <v>septiembre</v>
      </c>
      <c r="N148" s="19">
        <f t="shared" si="18"/>
        <v>39</v>
      </c>
      <c r="O148" s="7" t="str">
        <f t="shared" si="19"/>
        <v>martes</v>
      </c>
      <c r="P148" s="7">
        <f t="shared" si="20"/>
        <v>2018</v>
      </c>
      <c r="Q148" s="3" t="str">
        <f>VLOOKUP(A148,INFO!$A:$B,2,0)</f>
        <v>GUAYAQUIL</v>
      </c>
      <c r="R148" s="19">
        <v>95</v>
      </c>
      <c r="S148" s="19" t="str">
        <f t="shared" si="21"/>
        <v>Durmió en Ainsa</v>
      </c>
      <c r="T148" s="19">
        <f t="shared" si="22"/>
        <v>1</v>
      </c>
      <c r="U148" s="19" t="str">
        <f t="shared" si="23"/>
        <v>Mostrar</v>
      </c>
      <c r="V148" s="3" t="str">
        <f>VLOOKUP(A148,INFO!$A:$C,3,0)</f>
        <v>EGSG9568</v>
      </c>
      <c r="W148" s="3" t="str">
        <f>VLOOKUP(V148,INFO!$C:$D,2,0)</f>
        <v>Camioneta</v>
      </c>
      <c r="X148" s="17" t="str">
        <f>VLOOKUP(A148,INFO!A:F,5,0)</f>
        <v>ADMINISTRACIÓN</v>
      </c>
      <c r="Y148" s="17" t="str">
        <f>VLOOKUP(A148,INFO!A:F,6,0)</f>
        <v>Alejandro Adrian</v>
      </c>
    </row>
    <row r="149" spans="1:25" x14ac:dyDescent="0.25">
      <c r="A149" s="3" t="s">
        <v>26</v>
      </c>
      <c r="B149" s="8">
        <v>0.26142361111111112</v>
      </c>
      <c r="C149" s="8">
        <v>0.18184027777777778</v>
      </c>
      <c r="D149" s="8">
        <v>7.9583333333333339E-2</v>
      </c>
      <c r="E149" s="4">
        <v>155.01</v>
      </c>
      <c r="F149" s="5">
        <v>103</v>
      </c>
      <c r="G149" s="5">
        <v>24.71</v>
      </c>
      <c r="H149" s="7" t="s">
        <v>24</v>
      </c>
      <c r="I149" s="7" t="s">
        <v>27</v>
      </c>
      <c r="J149" s="19" t="s">
        <v>321</v>
      </c>
      <c r="K149" s="19" t="s">
        <v>321</v>
      </c>
      <c r="L149" s="2">
        <v>43368</v>
      </c>
      <c r="M149" s="6" t="str">
        <f t="shared" si="17"/>
        <v>septiembre</v>
      </c>
      <c r="N149" s="19">
        <f t="shared" si="18"/>
        <v>39</v>
      </c>
      <c r="O149" s="7" t="str">
        <f t="shared" si="19"/>
        <v>martes</v>
      </c>
      <c r="P149" s="7">
        <f t="shared" si="20"/>
        <v>2018</v>
      </c>
      <c r="Q149" s="3" t="str">
        <f>VLOOKUP(A149,INFO!$A:$B,2,0)</f>
        <v>GUAYAQUIL</v>
      </c>
      <c r="R149" s="19">
        <v>95</v>
      </c>
      <c r="S149" s="19" t="str">
        <f t="shared" si="21"/>
        <v>Calle K 1-49, Babahoyo</v>
      </c>
      <c r="T149" s="19">
        <f t="shared" si="22"/>
        <v>1</v>
      </c>
      <c r="U149" s="19" t="str">
        <f t="shared" si="23"/>
        <v>Mostrar</v>
      </c>
      <c r="V149" s="3" t="str">
        <f>VLOOKUP(A149,INFO!$A:$C,3,0)</f>
        <v>EGSI9179</v>
      </c>
      <c r="W149" s="3" t="str">
        <f>VLOOKUP(V149,INFO!$C:$D,2,0)</f>
        <v>Camioneta</v>
      </c>
      <c r="X149" s="17" t="str">
        <f>VLOOKUP(A149,INFO!A:F,5,0)</f>
        <v>POSTVENTA</v>
      </c>
      <c r="Y149" s="17" t="str">
        <f>VLOOKUP(A149,INFO!A:F,6,0)</f>
        <v>Deibi Banguera</v>
      </c>
    </row>
    <row r="150" spans="1:25" x14ac:dyDescent="0.25">
      <c r="A150" s="3" t="s">
        <v>74</v>
      </c>
      <c r="B150" s="8">
        <v>0.20633101851851854</v>
      </c>
      <c r="C150" s="8">
        <v>0.20633101851851854</v>
      </c>
      <c r="D150" s="8">
        <v>0</v>
      </c>
      <c r="E150" s="4">
        <v>5.47</v>
      </c>
      <c r="F150" s="5">
        <v>25</v>
      </c>
      <c r="G150" s="5">
        <v>1.1000000000000001</v>
      </c>
      <c r="H150" s="7" t="s">
        <v>81</v>
      </c>
      <c r="I150" s="7" t="s">
        <v>81</v>
      </c>
      <c r="J150" s="19" t="s">
        <v>321</v>
      </c>
      <c r="K150" s="19" t="s">
        <v>321</v>
      </c>
      <c r="L150" s="2">
        <v>43368</v>
      </c>
      <c r="M150" s="6" t="str">
        <f t="shared" si="17"/>
        <v>septiembre</v>
      </c>
      <c r="N150" s="19">
        <f t="shared" si="18"/>
        <v>39</v>
      </c>
      <c r="O150" s="7" t="str">
        <f t="shared" si="19"/>
        <v>martes</v>
      </c>
      <c r="P150" s="7">
        <f t="shared" si="20"/>
        <v>2018</v>
      </c>
      <c r="Q150" s="3" t="str">
        <f>VLOOKUP(A150,INFO!$A:$B,2,0)</f>
        <v>GUAYAQUIL</v>
      </c>
      <c r="R150" s="19">
        <v>95</v>
      </c>
      <c r="S150" s="19" t="str">
        <f t="shared" si="21"/>
        <v>Destacamento Machinaza Alto</v>
      </c>
      <c r="T150" s="19">
        <f t="shared" si="22"/>
        <v>1</v>
      </c>
      <c r="U150" s="19" t="str">
        <f t="shared" si="23"/>
        <v>Mostrar</v>
      </c>
      <c r="V150" s="3" t="str">
        <f>VLOOKUP(A150,INFO!$A:$C,3,0)</f>
        <v>EGSI9191</v>
      </c>
      <c r="W150" s="3" t="str">
        <f>VLOOKUP(V150,INFO!$C:$D,2,0)</f>
        <v>Camioneta</v>
      </c>
      <c r="X150" s="17" t="str">
        <f>VLOOKUP(A150,INFO!A:F,5,0)</f>
        <v>POSTVENTA</v>
      </c>
      <c r="Y150" s="17" t="str">
        <f>VLOOKUP(A150,INFO!A:F,6,0)</f>
        <v>Patricio Olaya</v>
      </c>
    </row>
    <row r="151" spans="1:25" x14ac:dyDescent="0.25">
      <c r="A151" s="3" t="s">
        <v>59</v>
      </c>
      <c r="B151" s="8">
        <v>1.5972222222222221E-3</v>
      </c>
      <c r="C151" s="8">
        <v>3.9351851851851852E-4</v>
      </c>
      <c r="D151" s="8">
        <v>1.2037037037037038E-3</v>
      </c>
      <c r="E151" s="4">
        <v>0.12</v>
      </c>
      <c r="F151" s="5">
        <v>9</v>
      </c>
      <c r="G151" s="5">
        <v>3.13</v>
      </c>
      <c r="H151" s="7" t="s">
        <v>24</v>
      </c>
      <c r="I151" s="7" t="s">
        <v>24</v>
      </c>
      <c r="J151" s="19" t="s">
        <v>321</v>
      </c>
      <c r="K151" s="19" t="s">
        <v>321</v>
      </c>
      <c r="L151" s="2">
        <v>43368</v>
      </c>
      <c r="M151" s="6" t="str">
        <f t="shared" si="17"/>
        <v>septiembre</v>
      </c>
      <c r="N151" s="19">
        <f t="shared" si="18"/>
        <v>39</v>
      </c>
      <c r="O151" s="7" t="str">
        <f t="shared" si="19"/>
        <v>martes</v>
      </c>
      <c r="P151" s="7">
        <f t="shared" si="20"/>
        <v>2018</v>
      </c>
      <c r="Q151" s="3" t="str">
        <f>VLOOKUP(A151,INFO!$A:$B,2,0)</f>
        <v>GUAYAQUIL</v>
      </c>
      <c r="R151" s="19">
        <v>95</v>
      </c>
      <c r="S151" s="19" t="str">
        <f t="shared" si="21"/>
        <v>Durmió en Ainsa</v>
      </c>
      <c r="T151" s="19">
        <f t="shared" si="22"/>
        <v>1</v>
      </c>
      <c r="U151" s="19" t="str">
        <f t="shared" si="23"/>
        <v>Mostrar</v>
      </c>
      <c r="V151" s="3" t="str">
        <f>VLOOKUP(A151,INFO!$A:$C,3,0)</f>
        <v>EPCI6941</v>
      </c>
      <c r="W151" s="3" t="str">
        <f>VLOOKUP(V151,INFO!$C:$D,2,0)</f>
        <v>Camioneta</v>
      </c>
      <c r="X151" s="17" t="str">
        <f>VLOOKUP(A151,INFO!A:F,5,0)</f>
        <v>POSTVENTA</v>
      </c>
      <c r="Y151" s="17" t="str">
        <f>VLOOKUP(A151,INFO!A:F,6,0)</f>
        <v>Michael Resabala</v>
      </c>
    </row>
    <row r="152" spans="1:25" x14ac:dyDescent="0.25">
      <c r="A152" s="3" t="s">
        <v>51</v>
      </c>
      <c r="B152" s="8">
        <v>0.31265046296296295</v>
      </c>
      <c r="C152" s="8">
        <v>0.26025462962962964</v>
      </c>
      <c r="D152" s="8">
        <v>5.2395833333333336E-2</v>
      </c>
      <c r="E152" s="4">
        <v>274.01</v>
      </c>
      <c r="F152" s="5">
        <v>112</v>
      </c>
      <c r="G152" s="5">
        <v>36.520000000000003</v>
      </c>
      <c r="H152" s="7" t="s">
        <v>76</v>
      </c>
      <c r="I152" s="7" t="s">
        <v>18</v>
      </c>
      <c r="J152" s="19" t="s">
        <v>321</v>
      </c>
      <c r="K152" s="19" t="s">
        <v>321</v>
      </c>
      <c r="L152" s="2">
        <v>43368</v>
      </c>
      <c r="M152" s="6" t="str">
        <f t="shared" si="17"/>
        <v>septiembre</v>
      </c>
      <c r="N152" s="19">
        <f t="shared" si="18"/>
        <v>39</v>
      </c>
      <c r="O152" s="7" t="str">
        <f t="shared" si="19"/>
        <v>martes</v>
      </c>
      <c r="P152" s="7">
        <f t="shared" si="20"/>
        <v>2018</v>
      </c>
      <c r="Q152" s="3" t="str">
        <f>VLOOKUP(A152,INFO!$A:$B,2,0)</f>
        <v>QUITO</v>
      </c>
      <c r="R152" s="19">
        <v>95</v>
      </c>
      <c r="S152" s="19" t="str">
        <f t="shared" si="21"/>
        <v>Calle De Los Cipreses 2-158, Quito</v>
      </c>
      <c r="T152" s="19">
        <f t="shared" si="22"/>
        <v>0</v>
      </c>
      <c r="U152" s="19" t="str">
        <f t="shared" si="23"/>
        <v>Mostrar</v>
      </c>
      <c r="V152" s="3" t="str">
        <f>VLOOKUP(A152,INFO!$A:$C,3,0)</f>
        <v>EPCT8869</v>
      </c>
      <c r="W152" s="3" t="str">
        <f>VLOOKUP(V152,INFO!$C:$D,2,0)</f>
        <v>Camioneta</v>
      </c>
      <c r="X152" s="17" t="str">
        <f>VLOOKUP(A152,INFO!A:F,5,0)</f>
        <v>SAT UIO</v>
      </c>
      <c r="Y152" s="17" t="str">
        <f>VLOOKUP(A152,INFO!A:F,6,0)</f>
        <v>Norberto Congo</v>
      </c>
    </row>
    <row r="153" spans="1:25" x14ac:dyDescent="0.25">
      <c r="A153" s="3" t="s">
        <v>28</v>
      </c>
      <c r="B153" s="8">
        <v>0.14378472222222222</v>
      </c>
      <c r="C153" s="8">
        <v>0.11076388888888888</v>
      </c>
      <c r="D153" s="8">
        <v>3.1215277777777783E-2</v>
      </c>
      <c r="E153" s="4">
        <v>67.52</v>
      </c>
      <c r="F153" s="5">
        <v>74</v>
      </c>
      <c r="G153" s="5">
        <v>19.57</v>
      </c>
      <c r="H153" s="7" t="s">
        <v>3</v>
      </c>
      <c r="I153" s="7" t="s">
        <v>24</v>
      </c>
      <c r="J153" s="19" t="s">
        <v>321</v>
      </c>
      <c r="K153" s="19" t="s">
        <v>321</v>
      </c>
      <c r="L153" s="2">
        <v>43368</v>
      </c>
      <c r="M153" s="6" t="str">
        <f t="shared" si="17"/>
        <v>septiembre</v>
      </c>
      <c r="N153" s="19">
        <f t="shared" si="18"/>
        <v>39</v>
      </c>
      <c r="O153" s="7" t="str">
        <f t="shared" si="19"/>
        <v>martes</v>
      </c>
      <c r="P153" s="7">
        <f t="shared" si="20"/>
        <v>2018</v>
      </c>
      <c r="Q153" s="3" t="str">
        <f>VLOOKUP(A153,INFO!$A:$B,2,0)</f>
        <v>GUAYAQUIL</v>
      </c>
      <c r="R153" s="19">
        <v>95</v>
      </c>
      <c r="S153" s="19" t="str">
        <f t="shared" si="21"/>
        <v>Avenida 40 No, Guayaquil</v>
      </c>
      <c r="T153" s="19">
        <f t="shared" si="22"/>
        <v>0</v>
      </c>
      <c r="U153" s="19" t="str">
        <f t="shared" si="23"/>
        <v>Mostrar</v>
      </c>
      <c r="V153" s="3" t="str">
        <f>VLOOKUP(A153,INFO!$A:$C,3,0)</f>
        <v>EPCW1831</v>
      </c>
      <c r="W153" s="3" t="str">
        <f>VLOOKUP(V153,INFO!$C:$D,2,0)</f>
        <v>Camioneta</v>
      </c>
      <c r="X153" s="17" t="str">
        <f>VLOOKUP(A153,INFO!A:F,5,0)</f>
        <v>POSTVENTA</v>
      </c>
      <c r="Y153" s="17" t="str">
        <f>VLOOKUP(A153,INFO!A:F,6,0)</f>
        <v>Jose Luis vargas</v>
      </c>
    </row>
    <row r="154" spans="1:25" x14ac:dyDescent="0.25">
      <c r="A154" s="3" t="s">
        <v>64</v>
      </c>
      <c r="B154" s="8">
        <v>6.2754629629629632E-2</v>
      </c>
      <c r="C154" s="8">
        <v>4.1655092592592598E-2</v>
      </c>
      <c r="D154" s="8">
        <v>1.8599537037037036E-2</v>
      </c>
      <c r="E154" s="4">
        <v>28.38</v>
      </c>
      <c r="F154" s="5">
        <v>74</v>
      </c>
      <c r="G154" s="5">
        <v>18.84</v>
      </c>
      <c r="H154" s="7" t="s">
        <v>3</v>
      </c>
      <c r="I154" s="7" t="s">
        <v>72</v>
      </c>
      <c r="J154" s="19" t="s">
        <v>321</v>
      </c>
      <c r="K154" s="19" t="s">
        <v>321</v>
      </c>
      <c r="L154" s="2">
        <v>43368</v>
      </c>
      <c r="M154" s="6" t="str">
        <f t="shared" si="17"/>
        <v>septiembre</v>
      </c>
      <c r="N154" s="19">
        <f t="shared" si="18"/>
        <v>39</v>
      </c>
      <c r="O154" s="7" t="str">
        <f t="shared" si="19"/>
        <v>martes</v>
      </c>
      <c r="P154" s="7">
        <f t="shared" si="20"/>
        <v>2018</v>
      </c>
      <c r="Q154" s="3" t="str">
        <f>VLOOKUP(A154,INFO!$A:$B,2,0)</f>
        <v>GUAYAQUIL</v>
      </c>
      <c r="R154" s="19">
        <v>95</v>
      </c>
      <c r="S154" s="19" t="str">
        <f t="shared" si="21"/>
        <v>Avenida Juan Tanca Marengo, Guayaquil</v>
      </c>
      <c r="T154" s="19">
        <f t="shared" si="22"/>
        <v>0</v>
      </c>
      <c r="U154" s="19" t="str">
        <f t="shared" si="23"/>
        <v>Mostrar</v>
      </c>
      <c r="V154" s="3" t="str">
        <f>VLOOKUP(A154,INFO!$A:$C,3,0)</f>
        <v>EPCW5709</v>
      </c>
      <c r="W154" s="3" t="str">
        <f>VLOOKUP(V154,INFO!$C:$D,2,0)</f>
        <v>Camioneta</v>
      </c>
      <c r="X154" s="17" t="str">
        <f>VLOOKUP(A154,INFO!A:F,5,0)</f>
        <v>VENTAS</v>
      </c>
      <c r="Y154" s="17" t="str">
        <f>VLOOKUP(A154,INFO!A:F,6,0)</f>
        <v>Proyectos</v>
      </c>
    </row>
    <row r="155" spans="1:25" x14ac:dyDescent="0.25">
      <c r="A155" s="3" t="s">
        <v>29</v>
      </c>
      <c r="B155" s="8">
        <v>7.7476851851851852E-2</v>
      </c>
      <c r="C155" s="8">
        <v>4.8749999999999995E-2</v>
      </c>
      <c r="D155" s="8">
        <v>2.8726851851851851E-2</v>
      </c>
      <c r="E155" s="4">
        <v>37.549999999999997</v>
      </c>
      <c r="F155" s="5">
        <v>83</v>
      </c>
      <c r="G155" s="5">
        <v>20.190000000000001</v>
      </c>
      <c r="H155" s="7" t="s">
        <v>24</v>
      </c>
      <c r="I155" s="7" t="s">
        <v>24</v>
      </c>
      <c r="J155" s="19" t="s">
        <v>321</v>
      </c>
      <c r="K155" s="19" t="s">
        <v>321</v>
      </c>
      <c r="L155" s="2">
        <v>43368</v>
      </c>
      <c r="M155" s="6" t="str">
        <f t="shared" si="17"/>
        <v>septiembre</v>
      </c>
      <c r="N155" s="19">
        <f t="shared" si="18"/>
        <v>39</v>
      </c>
      <c r="O155" s="7" t="str">
        <f t="shared" si="19"/>
        <v>martes</v>
      </c>
      <c r="P155" s="7">
        <f t="shared" si="20"/>
        <v>2018</v>
      </c>
      <c r="Q155" s="3" t="str">
        <f>VLOOKUP(A155,INFO!$A:$B,2,0)</f>
        <v>GUAYAQUIL</v>
      </c>
      <c r="R155" s="19">
        <v>95</v>
      </c>
      <c r="S155" s="19" t="str">
        <f t="shared" si="21"/>
        <v>Durmió en Ainsa</v>
      </c>
      <c r="T155" s="19">
        <f t="shared" si="22"/>
        <v>1</v>
      </c>
      <c r="U155" s="19" t="str">
        <f t="shared" si="23"/>
        <v>Mostrar</v>
      </c>
      <c r="V155" s="3" t="str">
        <f>VLOOKUP(A155,INFO!$A:$C,3,0)</f>
        <v>EPCW6826</v>
      </c>
      <c r="W155" s="3" t="str">
        <f>VLOOKUP(V155,INFO!$C:$D,2,0)</f>
        <v>Camioneta</v>
      </c>
      <c r="X155" s="17" t="str">
        <f>VLOOKUP(A155,INFO!A:F,5,0)</f>
        <v>POSTVENTA</v>
      </c>
      <c r="Y155" s="17" t="str">
        <f>VLOOKUP(A155,INFO!A:F,6,0)</f>
        <v>Danny Salazar</v>
      </c>
    </row>
    <row r="156" spans="1:25" x14ac:dyDescent="0.25">
      <c r="A156" s="3" t="s">
        <v>2</v>
      </c>
      <c r="B156" s="8">
        <v>0.38291666666666663</v>
      </c>
      <c r="C156" s="8">
        <v>0.30116898148148147</v>
      </c>
      <c r="D156" s="8">
        <v>8.1747685185185187E-2</v>
      </c>
      <c r="E156" s="4">
        <v>363.52</v>
      </c>
      <c r="F156" s="5">
        <v>116</v>
      </c>
      <c r="G156" s="5">
        <v>39.56</v>
      </c>
      <c r="H156" s="7" t="s">
        <v>18</v>
      </c>
      <c r="I156" s="7" t="s">
        <v>1</v>
      </c>
      <c r="J156" s="19" t="s">
        <v>321</v>
      </c>
      <c r="K156" s="19" t="s">
        <v>321</v>
      </c>
      <c r="L156" s="2">
        <v>43368</v>
      </c>
      <c r="M156" s="6" t="str">
        <f t="shared" si="17"/>
        <v>septiembre</v>
      </c>
      <c r="N156" s="19">
        <f t="shared" si="18"/>
        <v>39</v>
      </c>
      <c r="O156" s="7" t="str">
        <f t="shared" si="19"/>
        <v>martes</v>
      </c>
      <c r="P156" s="7">
        <f t="shared" si="20"/>
        <v>2018</v>
      </c>
      <c r="Q156" s="3" t="str">
        <f>VLOOKUP(A156,INFO!$A:$B,2,0)</f>
        <v>QUITO</v>
      </c>
      <c r="R156" s="19">
        <v>95</v>
      </c>
      <c r="S156" s="19" t="str">
        <f t="shared" si="21"/>
        <v>Avenida 10 De Agosto 30-106, Quito</v>
      </c>
      <c r="T156" s="19">
        <f t="shared" si="22"/>
        <v>0</v>
      </c>
      <c r="U156" s="19" t="str">
        <f t="shared" si="23"/>
        <v>Mostrar</v>
      </c>
      <c r="V156" s="3" t="str">
        <f>VLOOKUP(A156,INFO!$A:$C,3,0)</f>
        <v>EPCW7500</v>
      </c>
      <c r="W156" s="3" t="str">
        <f>VLOOKUP(V156,INFO!$C:$D,2,0)</f>
        <v>Camioneta</v>
      </c>
      <c r="X156" s="17" t="str">
        <f>VLOOKUP(A156,INFO!A:F,5,0)</f>
        <v>SAT UIO</v>
      </c>
      <c r="Y156" s="17" t="str">
        <f>VLOOKUP(A156,INFO!A:F,6,0)</f>
        <v>Edison Arellano</v>
      </c>
    </row>
    <row r="157" spans="1:25" x14ac:dyDescent="0.25">
      <c r="A157" s="3" t="s">
        <v>61</v>
      </c>
      <c r="B157" s="8">
        <v>0</v>
      </c>
      <c r="C157" s="8">
        <v>0</v>
      </c>
      <c r="D157" s="8">
        <v>0</v>
      </c>
      <c r="E157" s="4">
        <v>0</v>
      </c>
      <c r="F157" s="5">
        <v>0</v>
      </c>
      <c r="G157" s="5">
        <v>0</v>
      </c>
      <c r="H157" s="7" t="s">
        <v>3</v>
      </c>
      <c r="I157" s="7" t="s">
        <v>3</v>
      </c>
      <c r="J157" s="19" t="s">
        <v>321</v>
      </c>
      <c r="K157" s="19" t="s">
        <v>321</v>
      </c>
      <c r="L157" s="2">
        <v>43368</v>
      </c>
      <c r="M157" s="6" t="str">
        <f t="shared" si="17"/>
        <v>septiembre</v>
      </c>
      <c r="N157" s="19">
        <f t="shared" si="18"/>
        <v>39</v>
      </c>
      <c r="O157" s="7" t="str">
        <f t="shared" si="19"/>
        <v>martes</v>
      </c>
      <c r="P157" s="7">
        <f t="shared" si="20"/>
        <v>2018</v>
      </c>
      <c r="Q157" s="3" t="str">
        <f>VLOOKUP(A157,INFO!$A:$B,2,0)</f>
        <v>GUAYAQUIL</v>
      </c>
      <c r="R157" s="19">
        <v>95</v>
      </c>
      <c r="S157" s="19" t="str">
        <f t="shared" si="21"/>
        <v>-----</v>
      </c>
      <c r="T157" s="19">
        <f t="shared" si="22"/>
        <v>1</v>
      </c>
      <c r="U157" s="19" t="str">
        <f t="shared" si="23"/>
        <v>No Mostrar</v>
      </c>
      <c r="V157" s="3" t="str">
        <f>VLOOKUP(A157,INFO!$A:$C,3,0)</f>
        <v>EGSK6663</v>
      </c>
      <c r="W157" s="3" t="str">
        <f>VLOOKUP(V157,INFO!$C:$D,2,0)</f>
        <v>Camioneta</v>
      </c>
      <c r="X157" s="17" t="str">
        <f>VLOOKUP(A157,INFO!A:F,5,0)</f>
        <v>LOGÍSTICA</v>
      </c>
      <c r="Y157" s="17" t="str">
        <f>VLOOKUP(A157,INFO!A:F,6,0)</f>
        <v>Patricio Hidalgo</v>
      </c>
    </row>
    <row r="158" spans="1:25" x14ac:dyDescent="0.25">
      <c r="A158" s="3" t="s">
        <v>4</v>
      </c>
      <c r="B158" s="8">
        <v>0.12449074074074074</v>
      </c>
      <c r="C158" s="8">
        <v>0.10313657407407407</v>
      </c>
      <c r="D158" s="8">
        <v>1.7638888888888888E-2</v>
      </c>
      <c r="E158" s="4">
        <v>93.91</v>
      </c>
      <c r="F158" s="5">
        <v>81</v>
      </c>
      <c r="G158" s="5">
        <v>31.43</v>
      </c>
      <c r="H158" s="7" t="s">
        <v>18</v>
      </c>
      <c r="I158" s="7" t="s">
        <v>1</v>
      </c>
      <c r="J158" s="19" t="s">
        <v>321</v>
      </c>
      <c r="K158" s="19" t="s">
        <v>321</v>
      </c>
      <c r="L158" s="2">
        <v>43368</v>
      </c>
      <c r="M158" s="6" t="str">
        <f t="shared" si="17"/>
        <v>septiembre</v>
      </c>
      <c r="N158" s="19">
        <f t="shared" si="18"/>
        <v>39</v>
      </c>
      <c r="O158" s="7" t="str">
        <f t="shared" si="19"/>
        <v>martes</v>
      </c>
      <c r="P158" s="7">
        <f t="shared" si="20"/>
        <v>2018</v>
      </c>
      <c r="Q158" s="3" t="str">
        <f>VLOOKUP(A158,INFO!$A:$B,2,0)</f>
        <v>QUITO</v>
      </c>
      <c r="R158" s="19">
        <v>95</v>
      </c>
      <c r="S158" s="19" t="str">
        <f t="shared" si="21"/>
        <v>Avenida 10 De Agosto 30-106, Quito</v>
      </c>
      <c r="T158" s="19">
        <f t="shared" si="22"/>
        <v>0</v>
      </c>
      <c r="U158" s="19" t="str">
        <f t="shared" si="23"/>
        <v>Mostrar</v>
      </c>
      <c r="V158" s="3" t="str">
        <f>VLOOKUP(A158,INFO!$A:$C,3,0)</f>
        <v>HW228P</v>
      </c>
      <c r="W158" s="3" t="str">
        <f>VLOOKUP(V158,INFO!$C:$D,2,0)</f>
        <v>Motocicleta</v>
      </c>
      <c r="X158" s="17" t="str">
        <f>VLOOKUP(A158,INFO!A:F,5,0)</f>
        <v>SAT UIO</v>
      </c>
      <c r="Y158" s="17" t="str">
        <f>VLOOKUP(A158,INFO!A:F,6,0)</f>
        <v>Quito</v>
      </c>
    </row>
    <row r="159" spans="1:25" x14ac:dyDescent="0.25">
      <c r="A159" s="3" t="s">
        <v>53</v>
      </c>
      <c r="B159" s="8">
        <v>9.7604166666666672E-2</v>
      </c>
      <c r="C159" s="8">
        <v>2.7384259259259257E-2</v>
      </c>
      <c r="D159" s="8">
        <v>7.0219907407407411E-2</v>
      </c>
      <c r="E159" s="4">
        <v>14.15</v>
      </c>
      <c r="F159" s="5">
        <v>64</v>
      </c>
      <c r="G159" s="5">
        <v>6.04</v>
      </c>
      <c r="H159" s="7" t="s">
        <v>24</v>
      </c>
      <c r="I159" s="7" t="s">
        <v>24</v>
      </c>
      <c r="J159" s="19" t="s">
        <v>321</v>
      </c>
      <c r="K159" s="19" t="s">
        <v>321</v>
      </c>
      <c r="L159" s="2">
        <v>43368</v>
      </c>
      <c r="M159" s="6" t="str">
        <f t="shared" si="17"/>
        <v>septiembre</v>
      </c>
      <c r="N159" s="19">
        <f t="shared" si="18"/>
        <v>39</v>
      </c>
      <c r="O159" s="7" t="str">
        <f t="shared" si="19"/>
        <v>martes</v>
      </c>
      <c r="P159" s="7">
        <f t="shared" si="20"/>
        <v>2018</v>
      </c>
      <c r="Q159" s="3" t="str">
        <f>VLOOKUP(A159,INFO!$A:$B,2,0)</f>
        <v>GUAYAQUIL</v>
      </c>
      <c r="R159" s="19">
        <v>95</v>
      </c>
      <c r="S159" s="19" t="str">
        <f t="shared" si="21"/>
        <v>Durmió en Ainsa</v>
      </c>
      <c r="T159" s="19">
        <f t="shared" si="22"/>
        <v>1</v>
      </c>
      <c r="U159" s="19" t="str">
        <f t="shared" si="23"/>
        <v>Mostrar</v>
      </c>
      <c r="V159" s="3" t="str">
        <f>VLOOKUP(A159,INFO!$A:$C,3,0)</f>
        <v>EIBC3570</v>
      </c>
      <c r="W159" s="3" t="str">
        <f>VLOOKUP(V159,INFO!$C:$D,2,0)</f>
        <v>Camion</v>
      </c>
      <c r="X159" s="17" t="str">
        <f>VLOOKUP(A159,INFO!A:F,5,0)</f>
        <v>LOGÍSTICA</v>
      </c>
      <c r="Y159" s="17" t="str">
        <f>VLOOKUP(A159,INFO!A:F,6,0)</f>
        <v>Cristobal Murillo</v>
      </c>
    </row>
    <row r="160" spans="1:25" x14ac:dyDescent="0.25">
      <c r="A160" s="3" t="s">
        <v>39</v>
      </c>
      <c r="B160" s="8">
        <v>6.6782407407407415E-3</v>
      </c>
      <c r="C160" s="8">
        <v>3.4027777777777784E-3</v>
      </c>
      <c r="D160" s="8">
        <v>3.2754629629629631E-3</v>
      </c>
      <c r="E160" s="4">
        <v>0.52</v>
      </c>
      <c r="F160" s="5">
        <v>12</v>
      </c>
      <c r="G160" s="5">
        <v>3.22</v>
      </c>
      <c r="H160" s="7" t="s">
        <v>24</v>
      </c>
      <c r="I160" s="7" t="s">
        <v>24</v>
      </c>
      <c r="J160" s="19" t="s">
        <v>321</v>
      </c>
      <c r="K160" s="19" t="s">
        <v>321</v>
      </c>
      <c r="L160" s="2">
        <v>43368</v>
      </c>
      <c r="M160" s="6" t="str">
        <f t="shared" si="17"/>
        <v>septiembre</v>
      </c>
      <c r="N160" s="19">
        <f t="shared" si="18"/>
        <v>39</v>
      </c>
      <c r="O160" s="7" t="str">
        <f t="shared" si="19"/>
        <v>martes</v>
      </c>
      <c r="P160" s="7">
        <f t="shared" si="20"/>
        <v>2018</v>
      </c>
      <c r="Q160" s="3" t="str">
        <f>VLOOKUP(A160,INFO!$A:$B,2,0)</f>
        <v>GUAYAQUIL</v>
      </c>
      <c r="R160" s="19">
        <v>95</v>
      </c>
      <c r="S160" s="19" t="str">
        <f t="shared" si="21"/>
        <v>Durmió en Ainsa</v>
      </c>
      <c r="T160" s="19">
        <f t="shared" si="22"/>
        <v>1</v>
      </c>
      <c r="U160" s="19" t="str">
        <f t="shared" si="23"/>
        <v>Mostrar</v>
      </c>
      <c r="V160" s="3" t="str">
        <f>VLOOKUP(A160,INFO!$A:$C,3,0)</f>
        <v>EIBC3571</v>
      </c>
      <c r="W160" s="3" t="str">
        <f>VLOOKUP(V160,INFO!$C:$D,2,0)</f>
        <v>Camion</v>
      </c>
      <c r="X160" s="17" t="str">
        <f>VLOOKUP(A160,INFO!A:F,5,0)</f>
        <v>LOGÍSTICA</v>
      </c>
      <c r="Y160" s="17" t="str">
        <f>VLOOKUP(A160,INFO!A:F,6,0)</f>
        <v>Cristobal Murillo</v>
      </c>
    </row>
    <row r="161" spans="1:25" x14ac:dyDescent="0.25">
      <c r="A161" s="3" t="s">
        <v>55</v>
      </c>
      <c r="B161" s="8">
        <v>3.2361111111111111E-2</v>
      </c>
      <c r="C161" s="8">
        <v>1.8599537037037036E-2</v>
      </c>
      <c r="D161" s="8">
        <v>1.3761574074074074E-2</v>
      </c>
      <c r="E161" s="4">
        <v>11.86</v>
      </c>
      <c r="F161" s="5">
        <v>57</v>
      </c>
      <c r="G161" s="5">
        <v>15.27</v>
      </c>
      <c r="H161" s="7" t="s">
        <v>24</v>
      </c>
      <c r="I161" s="7" t="s">
        <v>24</v>
      </c>
      <c r="J161" s="19" t="s">
        <v>321</v>
      </c>
      <c r="K161" s="19" t="s">
        <v>321</v>
      </c>
      <c r="L161" s="2">
        <v>43368</v>
      </c>
      <c r="M161" s="6" t="str">
        <f t="shared" si="17"/>
        <v>septiembre</v>
      </c>
      <c r="N161" s="19">
        <f t="shared" si="18"/>
        <v>39</v>
      </c>
      <c r="O161" s="7" t="str">
        <f t="shared" si="19"/>
        <v>martes</v>
      </c>
      <c r="P161" s="7">
        <f t="shared" si="20"/>
        <v>2018</v>
      </c>
      <c r="Q161" s="3" t="str">
        <f>VLOOKUP(A161,INFO!$A:$B,2,0)</f>
        <v>GUAYAQUIL</v>
      </c>
      <c r="R161" s="19">
        <v>95</v>
      </c>
      <c r="S161" s="19" t="str">
        <f t="shared" si="21"/>
        <v>Durmió en Ainsa</v>
      </c>
      <c r="T161" s="19">
        <f t="shared" si="22"/>
        <v>1</v>
      </c>
      <c r="U161" s="19" t="str">
        <f t="shared" si="23"/>
        <v>Mostrar</v>
      </c>
      <c r="V161" s="3" t="str">
        <f>VLOOKUP(A161,INFO!$A:$C,3,0)</f>
        <v>EABE1400</v>
      </c>
      <c r="W161" s="3" t="str">
        <f>VLOOKUP(V161,INFO!$C:$D,2,0)</f>
        <v>Plataforma</v>
      </c>
      <c r="X161" s="17" t="str">
        <f>VLOOKUP(A161,INFO!A:F,5,0)</f>
        <v>LOGÍSTICA</v>
      </c>
      <c r="Y161" s="17" t="str">
        <f>VLOOKUP(A161,INFO!A:F,6,0)</f>
        <v>Cristobal Murillo</v>
      </c>
    </row>
    <row r="162" spans="1:25" x14ac:dyDescent="0.25">
      <c r="A162" s="3" t="s">
        <v>36</v>
      </c>
      <c r="B162" s="8">
        <v>0.28395833333333331</v>
      </c>
      <c r="C162" s="8">
        <v>0.10137731481481482</v>
      </c>
      <c r="D162" s="8">
        <v>0.18258101851851852</v>
      </c>
      <c r="E162" s="4">
        <v>139.59</v>
      </c>
      <c r="F162" s="5">
        <v>79</v>
      </c>
      <c r="G162" s="5">
        <v>20.48</v>
      </c>
      <c r="H162" s="7" t="s">
        <v>24</v>
      </c>
      <c r="I162" s="7" t="s">
        <v>24</v>
      </c>
      <c r="J162" s="19" t="s">
        <v>321</v>
      </c>
      <c r="K162" s="19" t="s">
        <v>321</v>
      </c>
      <c r="L162" s="2">
        <v>43368</v>
      </c>
      <c r="M162" s="6" t="str">
        <f t="shared" si="17"/>
        <v>septiembre</v>
      </c>
      <c r="N162" s="19">
        <f t="shared" si="18"/>
        <v>39</v>
      </c>
      <c r="O162" s="7" t="str">
        <f t="shared" si="19"/>
        <v>martes</v>
      </c>
      <c r="P162" s="7">
        <f t="shared" si="20"/>
        <v>2018</v>
      </c>
      <c r="Q162" s="3" t="str">
        <f>VLOOKUP(A162,INFO!$A:$B,2,0)</f>
        <v>GUAYAQUIL</v>
      </c>
      <c r="R162" s="19">
        <v>95</v>
      </c>
      <c r="S162" s="19" t="str">
        <f t="shared" si="21"/>
        <v>Durmió en Ainsa</v>
      </c>
      <c r="T162" s="19">
        <f t="shared" si="22"/>
        <v>1</v>
      </c>
      <c r="U162" s="19" t="str">
        <f t="shared" si="23"/>
        <v>Mostrar</v>
      </c>
      <c r="V162" s="3" t="str">
        <f>VLOOKUP(A162,INFO!$A:$C,3,0)</f>
        <v>EPCA4311</v>
      </c>
      <c r="W162" s="3" t="str">
        <f>VLOOKUP(V162,INFO!$C:$D,2,0)</f>
        <v>Plataforma</v>
      </c>
      <c r="X162" s="17" t="str">
        <f>VLOOKUP(A162,INFO!A:F,5,0)</f>
        <v>LOGÍSTICA</v>
      </c>
      <c r="Y162" s="17" t="str">
        <f>VLOOKUP(A162,INFO!A:F,6,0)</f>
        <v>Cristobal Murillo</v>
      </c>
    </row>
    <row r="163" spans="1:25" x14ac:dyDescent="0.25">
      <c r="A163" s="3" t="s">
        <v>68</v>
      </c>
      <c r="B163" s="8">
        <v>0.2608449074074074</v>
      </c>
      <c r="C163" s="8">
        <v>0.21690972222222224</v>
      </c>
      <c r="D163" s="8">
        <v>4.3935185185185188E-2</v>
      </c>
      <c r="E163" s="4">
        <v>94.63</v>
      </c>
      <c r="F163" s="5">
        <v>98</v>
      </c>
      <c r="G163" s="5">
        <v>15.12</v>
      </c>
      <c r="H163" s="7" t="s">
        <v>72</v>
      </c>
      <c r="I163" s="7" t="s">
        <v>72</v>
      </c>
      <c r="J163" s="19" t="s">
        <v>321</v>
      </c>
      <c r="K163" s="19" t="s">
        <v>321</v>
      </c>
      <c r="L163" s="2">
        <v>43368</v>
      </c>
      <c r="M163" s="6" t="str">
        <f t="shared" si="17"/>
        <v>septiembre</v>
      </c>
      <c r="N163" s="19">
        <f t="shared" si="18"/>
        <v>39</v>
      </c>
      <c r="O163" s="7" t="str">
        <f t="shared" si="19"/>
        <v>martes</v>
      </c>
      <c r="P163" s="7">
        <f t="shared" si="20"/>
        <v>2018</v>
      </c>
      <c r="Q163" s="3" t="str">
        <f>VLOOKUP(A163,INFO!$A:$B,2,0)</f>
        <v>QUITO</v>
      </c>
      <c r="R163" s="19">
        <v>95</v>
      </c>
      <c r="S163" s="19" t="str">
        <f t="shared" si="21"/>
        <v>Durmió en Ainsa</v>
      </c>
      <c r="T163" s="19">
        <f t="shared" si="22"/>
        <v>1</v>
      </c>
      <c r="U163" s="19" t="str">
        <f t="shared" si="23"/>
        <v>Mostrar</v>
      </c>
      <c r="V163" s="3" t="str">
        <f>VLOOKUP(A163,INFO!$A:$C,3,0)</f>
        <v>EGSK6338</v>
      </c>
      <c r="W163" s="3" t="str">
        <f>VLOOKUP(V163,INFO!$C:$D,2,0)</f>
        <v>Automovil</v>
      </c>
      <c r="X163" s="17" t="str">
        <f>VLOOKUP(A163,INFO!A:F,5,0)</f>
        <v>VENTAS</v>
      </c>
      <c r="Y163" s="17" t="str">
        <f>VLOOKUP(A163,INFO!A:F,6,0)</f>
        <v>Josue Guillen</v>
      </c>
    </row>
    <row r="164" spans="1:25" x14ac:dyDescent="0.25">
      <c r="A164" s="3" t="s">
        <v>78</v>
      </c>
      <c r="B164" s="8">
        <v>0.11853009259259258</v>
      </c>
      <c r="C164" s="8">
        <v>1.1261574074074071E-2</v>
      </c>
      <c r="D164" s="8">
        <v>1.6203703703703703E-4</v>
      </c>
      <c r="E164" s="4">
        <v>0.15</v>
      </c>
      <c r="F164" s="5">
        <v>18</v>
      </c>
      <c r="G164" s="5">
        <v>0.05</v>
      </c>
      <c r="H164" s="7" t="s">
        <v>3</v>
      </c>
      <c r="I164" s="7" t="s">
        <v>24</v>
      </c>
      <c r="J164" s="19" t="s">
        <v>321</v>
      </c>
      <c r="K164" s="19" t="s">
        <v>321</v>
      </c>
      <c r="L164" s="2">
        <v>43368</v>
      </c>
      <c r="M164" s="6" t="str">
        <f t="shared" si="17"/>
        <v>septiembre</v>
      </c>
      <c r="N164" s="19">
        <f t="shared" si="18"/>
        <v>39</v>
      </c>
      <c r="O164" s="7" t="str">
        <f t="shared" si="19"/>
        <v>martes</v>
      </c>
      <c r="P164" s="7">
        <f t="shared" si="20"/>
        <v>2018</v>
      </c>
      <c r="Q164" s="3" t="str">
        <f>VLOOKUP(A164,INFO!$A:$B,2,0)</f>
        <v>GUAYAQUIL</v>
      </c>
      <c r="R164" s="19">
        <v>95</v>
      </c>
      <c r="S164" s="19" t="str">
        <f t="shared" si="21"/>
        <v>Avenida 40 No, Guayaquil</v>
      </c>
      <c r="T164" s="19">
        <f t="shared" si="22"/>
        <v>0</v>
      </c>
      <c r="U164" s="19" t="str">
        <f t="shared" si="23"/>
        <v>Mostrar</v>
      </c>
      <c r="V164" s="3" t="str">
        <f>VLOOKUP(A164,INFO!$A:$C,3,0)</f>
        <v>II765J</v>
      </c>
      <c r="W164" s="3" t="str">
        <f>VLOOKUP(V164,INFO!$C:$D,2,0)</f>
        <v>Motocicleta</v>
      </c>
      <c r="X164" s="17" t="str">
        <f>VLOOKUP(A164,INFO!A:F,5,0)</f>
        <v>ADMINISTRACIÓN</v>
      </c>
      <c r="Y164" s="17" t="str">
        <f>VLOOKUP(A164,INFO!A:F,6,0)</f>
        <v xml:space="preserve">Byron </v>
      </c>
    </row>
    <row r="165" spans="1:25" x14ac:dyDescent="0.25">
      <c r="A165" s="3" t="s">
        <v>70</v>
      </c>
      <c r="B165" s="8">
        <v>9.149305555555555E-2</v>
      </c>
      <c r="C165" s="8">
        <v>5.4398148148148147E-2</v>
      </c>
      <c r="D165" s="8">
        <v>3.7094907407407403E-2</v>
      </c>
      <c r="E165" s="4">
        <v>41.89</v>
      </c>
      <c r="F165" s="5">
        <v>77</v>
      </c>
      <c r="G165" s="5">
        <v>19.079999999999998</v>
      </c>
      <c r="H165" s="7" t="s">
        <v>72</v>
      </c>
      <c r="I165" s="7" t="s">
        <v>72</v>
      </c>
      <c r="J165" s="19" t="s">
        <v>321</v>
      </c>
      <c r="K165" s="19" t="s">
        <v>321</v>
      </c>
      <c r="L165" s="2">
        <v>43369</v>
      </c>
      <c r="M165" s="6" t="str">
        <f t="shared" si="17"/>
        <v>septiembre</v>
      </c>
      <c r="N165" s="19">
        <f t="shared" si="18"/>
        <v>39</v>
      </c>
      <c r="O165" s="7" t="str">
        <f t="shared" si="19"/>
        <v>miércoles</v>
      </c>
      <c r="P165" s="7">
        <f t="shared" si="20"/>
        <v>2018</v>
      </c>
      <c r="Q165" s="3" t="str">
        <f>VLOOKUP(A165,INFO!$A:$B,2,0)</f>
        <v>QUITO</v>
      </c>
      <c r="R165" s="19">
        <v>95</v>
      </c>
      <c r="S165" s="19" t="str">
        <f t="shared" si="21"/>
        <v>Durmió en Ainsa</v>
      </c>
      <c r="T165" s="19">
        <f t="shared" si="22"/>
        <v>1</v>
      </c>
      <c r="U165" s="19" t="str">
        <f t="shared" si="23"/>
        <v>Mostrar</v>
      </c>
      <c r="V165" s="3" t="str">
        <f>VLOOKUP(A165,INFO!$A:$C,3,0)</f>
        <v>EPCZ3313</v>
      </c>
      <c r="W165" s="3" t="str">
        <f>VLOOKUP(V165,INFO!$C:$D,2,0)</f>
        <v>Automovil</v>
      </c>
      <c r="X165" s="17" t="str">
        <f>VLOOKUP(A165,INFO!A:F,5,0)</f>
        <v>VENTAS</v>
      </c>
      <c r="Y165" s="17" t="str">
        <f>VLOOKUP(A165,INFO!A:F,6,0)</f>
        <v>Fernando Maldonado</v>
      </c>
    </row>
    <row r="166" spans="1:25" x14ac:dyDescent="0.25">
      <c r="A166" s="3" t="s">
        <v>0</v>
      </c>
      <c r="B166" s="8">
        <v>6.0289351851851851E-2</v>
      </c>
      <c r="C166" s="8">
        <v>4.670138888888889E-2</v>
      </c>
      <c r="D166" s="8">
        <v>1.3587962962962963E-2</v>
      </c>
      <c r="E166" s="4">
        <v>32.46</v>
      </c>
      <c r="F166" s="5">
        <v>70</v>
      </c>
      <c r="G166" s="5">
        <v>22.43</v>
      </c>
      <c r="H166" s="7" t="s">
        <v>82</v>
      </c>
      <c r="I166" s="7" t="s">
        <v>83</v>
      </c>
      <c r="J166" s="19" t="s">
        <v>321</v>
      </c>
      <c r="K166" s="19" t="s">
        <v>321</v>
      </c>
      <c r="L166" s="2">
        <v>43369</v>
      </c>
      <c r="M166" s="6" t="str">
        <f t="shared" si="17"/>
        <v>septiembre</v>
      </c>
      <c r="N166" s="19">
        <f t="shared" si="18"/>
        <v>39</v>
      </c>
      <c r="O166" s="7" t="str">
        <f t="shared" si="19"/>
        <v>miércoles</v>
      </c>
      <c r="P166" s="7">
        <f t="shared" si="20"/>
        <v>2018</v>
      </c>
      <c r="Q166" s="3" t="str">
        <f>VLOOKUP(A166,INFO!$A:$B,2,0)</f>
        <v>QUITO</v>
      </c>
      <c r="R166" s="19">
        <v>95</v>
      </c>
      <c r="S166" s="19" t="str">
        <f t="shared" si="21"/>
        <v>Pastaza, Alangasí</v>
      </c>
      <c r="T166" s="19">
        <f t="shared" si="22"/>
        <v>0</v>
      </c>
      <c r="U166" s="19" t="str">
        <f t="shared" si="23"/>
        <v>Mostrar</v>
      </c>
      <c r="V166" s="3" t="str">
        <f>VLOOKUP(A166,INFO!$A:$C,3,0)</f>
        <v>EGSF6013</v>
      </c>
      <c r="W166" s="3" t="str">
        <f>VLOOKUP(V166,INFO!$C:$D,2,0)</f>
        <v>Camioneta</v>
      </c>
      <c r="X166" s="17" t="str">
        <f>VLOOKUP(A166,INFO!A:F,5,0)</f>
        <v>SAT UIO</v>
      </c>
      <c r="Y166" s="17" t="str">
        <f>VLOOKUP(A166,INFO!A:F,6,0)</f>
        <v>Darwin Vargas</v>
      </c>
    </row>
    <row r="167" spans="1:25" x14ac:dyDescent="0.25">
      <c r="A167" s="3" t="s">
        <v>23</v>
      </c>
      <c r="B167" s="8">
        <v>0.12050925925925926</v>
      </c>
      <c r="C167" s="8">
        <v>6.6620370370370371E-2</v>
      </c>
      <c r="D167" s="8">
        <v>5.3888888888888896E-2</v>
      </c>
      <c r="E167" s="4">
        <v>32.32</v>
      </c>
      <c r="F167" s="5">
        <v>70</v>
      </c>
      <c r="G167" s="5">
        <v>11.18</v>
      </c>
      <c r="H167" s="7" t="s">
        <v>24</v>
      </c>
      <c r="I167" s="7" t="s">
        <v>24</v>
      </c>
      <c r="J167" s="19" t="s">
        <v>321</v>
      </c>
      <c r="K167" s="19" t="s">
        <v>321</v>
      </c>
      <c r="L167" s="2">
        <v>43369</v>
      </c>
      <c r="M167" s="6" t="str">
        <f t="shared" si="17"/>
        <v>septiembre</v>
      </c>
      <c r="N167" s="19">
        <f t="shared" si="18"/>
        <v>39</v>
      </c>
      <c r="O167" s="7" t="str">
        <f t="shared" si="19"/>
        <v>miércoles</v>
      </c>
      <c r="P167" s="7">
        <f t="shared" si="20"/>
        <v>2018</v>
      </c>
      <c r="Q167" s="3" t="str">
        <f>VLOOKUP(A167,INFO!$A:$B,2,0)</f>
        <v>GUAYAQUIL</v>
      </c>
      <c r="R167" s="19">
        <v>95</v>
      </c>
      <c r="S167" s="19" t="str">
        <f t="shared" si="21"/>
        <v>Durmió en Ainsa</v>
      </c>
      <c r="T167" s="19">
        <f t="shared" si="22"/>
        <v>1</v>
      </c>
      <c r="U167" s="19" t="str">
        <f t="shared" si="23"/>
        <v>Mostrar</v>
      </c>
      <c r="V167" s="3" t="str">
        <f>VLOOKUP(A167,INFO!$A:$C,3,0)</f>
        <v>EGSF6029</v>
      </c>
      <c r="W167" s="3" t="str">
        <f>VLOOKUP(V167,INFO!$C:$D,2,0)</f>
        <v>Camioneta</v>
      </c>
      <c r="X167" s="17" t="str">
        <f>VLOOKUP(A167,INFO!A:F,5,0)</f>
        <v>POSTVENTA</v>
      </c>
      <c r="Y167" s="17" t="str">
        <f>VLOOKUP(A167,INFO!A:F,6,0)</f>
        <v>Jacob Soriano</v>
      </c>
    </row>
    <row r="168" spans="1:25" x14ac:dyDescent="0.25">
      <c r="A168" s="3" t="s">
        <v>25</v>
      </c>
      <c r="B168" s="8">
        <v>0.11409722222222222</v>
      </c>
      <c r="C168" s="8">
        <v>7.1770833333333339E-2</v>
      </c>
      <c r="D168" s="8">
        <v>4.2002314814814812E-2</v>
      </c>
      <c r="E168" s="4">
        <v>57.71</v>
      </c>
      <c r="F168" s="5">
        <v>94</v>
      </c>
      <c r="G168" s="5">
        <v>21.08</v>
      </c>
      <c r="H168" s="7" t="s">
        <v>24</v>
      </c>
      <c r="I168" s="7" t="s">
        <v>84</v>
      </c>
      <c r="J168" s="19" t="s">
        <v>321</v>
      </c>
      <c r="K168" s="19" t="s">
        <v>321</v>
      </c>
      <c r="L168" s="2">
        <v>43369</v>
      </c>
      <c r="M168" s="6" t="str">
        <f t="shared" si="17"/>
        <v>septiembre</v>
      </c>
      <c r="N168" s="19">
        <f t="shared" si="18"/>
        <v>39</v>
      </c>
      <c r="O168" s="7" t="str">
        <f t="shared" si="19"/>
        <v>miércoles</v>
      </c>
      <c r="P168" s="7">
        <f t="shared" si="20"/>
        <v>2018</v>
      </c>
      <c r="Q168" s="3" t="str">
        <f>VLOOKUP(A168,INFO!$A:$B,2,0)</f>
        <v>GUAYAQUIL</v>
      </c>
      <c r="R168" s="19">
        <v>95</v>
      </c>
      <c r="S168" s="19" t="str">
        <f t="shared" si="21"/>
        <v>Chongon</v>
      </c>
      <c r="T168" s="19">
        <f t="shared" si="22"/>
        <v>1</v>
      </c>
      <c r="U168" s="19" t="str">
        <f t="shared" si="23"/>
        <v>Mostrar</v>
      </c>
      <c r="V168" s="3" t="str">
        <f>VLOOKUP(A168,INFO!$A:$C,3,0)</f>
        <v>EGSF6046</v>
      </c>
      <c r="W168" s="3" t="str">
        <f>VLOOKUP(V168,INFO!$C:$D,2,0)</f>
        <v>Camioneta</v>
      </c>
      <c r="X168" s="17" t="str">
        <f>VLOOKUP(A168,INFO!A:F,5,0)</f>
        <v>POSTVENTA</v>
      </c>
      <c r="Y168" s="17" t="str">
        <f>VLOOKUP(A168,INFO!A:F,6,0)</f>
        <v>Kevin Perez</v>
      </c>
    </row>
    <row r="169" spans="1:25" x14ac:dyDescent="0.25">
      <c r="A169" s="3" t="s">
        <v>73</v>
      </c>
      <c r="B169" s="8">
        <v>7.013888888888889E-2</v>
      </c>
      <c r="C169" s="8">
        <v>4.6030092592592588E-2</v>
      </c>
      <c r="D169" s="8">
        <v>2.4108796296296298E-2</v>
      </c>
      <c r="E169" s="4">
        <v>36.74</v>
      </c>
      <c r="F169" s="5">
        <v>77</v>
      </c>
      <c r="G169" s="5">
        <v>21.83</v>
      </c>
      <c r="H169" s="7" t="s">
        <v>24</v>
      </c>
      <c r="I169" s="7" t="s">
        <v>72</v>
      </c>
      <c r="J169" s="19" t="s">
        <v>321</v>
      </c>
      <c r="K169" s="19" t="s">
        <v>321</v>
      </c>
      <c r="L169" s="2">
        <v>43369</v>
      </c>
      <c r="M169" s="6" t="str">
        <f t="shared" si="17"/>
        <v>septiembre</v>
      </c>
      <c r="N169" s="19">
        <f t="shared" si="18"/>
        <v>39</v>
      </c>
      <c r="O169" s="7" t="str">
        <f t="shared" si="19"/>
        <v>miércoles</v>
      </c>
      <c r="P169" s="7">
        <f t="shared" si="20"/>
        <v>2018</v>
      </c>
      <c r="Q169" s="3" t="str">
        <f>VLOOKUP(A169,INFO!$A:$B,2,0)</f>
        <v>GUAYAQUIL</v>
      </c>
      <c r="R169" s="19">
        <v>95</v>
      </c>
      <c r="S169" s="19" t="str">
        <f t="shared" si="21"/>
        <v>Durmió en Ainsa</v>
      </c>
      <c r="T169" s="19">
        <f t="shared" si="22"/>
        <v>1</v>
      </c>
      <c r="U169" s="19" t="str">
        <f t="shared" si="23"/>
        <v>Mostrar</v>
      </c>
      <c r="V169" s="3" t="str">
        <f>VLOOKUP(A169,INFO!$A:$C,3,0)</f>
        <v>EGSG9568</v>
      </c>
      <c r="W169" s="3" t="str">
        <f>VLOOKUP(V169,INFO!$C:$D,2,0)</f>
        <v>Camioneta</v>
      </c>
      <c r="X169" s="17" t="str">
        <f>VLOOKUP(A169,INFO!A:F,5,0)</f>
        <v>ADMINISTRACIÓN</v>
      </c>
      <c r="Y169" s="17" t="str">
        <f>VLOOKUP(A169,INFO!A:F,6,0)</f>
        <v>Alejandro Adrian</v>
      </c>
    </row>
    <row r="170" spans="1:25" x14ac:dyDescent="0.25">
      <c r="A170" s="3" t="s">
        <v>26</v>
      </c>
      <c r="B170" s="8">
        <v>0.37061342592592594</v>
      </c>
      <c r="C170" s="8">
        <v>0.16342592592592595</v>
      </c>
      <c r="D170" s="8">
        <v>0.2071875</v>
      </c>
      <c r="E170" s="4">
        <v>140.77000000000001</v>
      </c>
      <c r="F170" s="5">
        <v>105</v>
      </c>
      <c r="G170" s="5">
        <v>15.83</v>
      </c>
      <c r="H170" s="7" t="s">
        <v>27</v>
      </c>
      <c r="I170" s="7" t="s">
        <v>24</v>
      </c>
      <c r="J170" s="19" t="s">
        <v>321</v>
      </c>
      <c r="K170" s="19" t="s">
        <v>321</v>
      </c>
      <c r="L170" s="2">
        <v>43369</v>
      </c>
      <c r="M170" s="6" t="str">
        <f t="shared" si="17"/>
        <v>septiembre</v>
      </c>
      <c r="N170" s="19">
        <f t="shared" si="18"/>
        <v>39</v>
      </c>
      <c r="O170" s="7" t="str">
        <f t="shared" si="19"/>
        <v>miércoles</v>
      </c>
      <c r="P170" s="7">
        <f t="shared" si="20"/>
        <v>2018</v>
      </c>
      <c r="Q170" s="3" t="str">
        <f>VLOOKUP(A170,INFO!$A:$B,2,0)</f>
        <v>GUAYAQUIL</v>
      </c>
      <c r="R170" s="19">
        <v>95</v>
      </c>
      <c r="S170" s="19" t="str">
        <f t="shared" si="21"/>
        <v>Avenida 40 No, Guayaquil</v>
      </c>
      <c r="T170" s="19">
        <f t="shared" si="22"/>
        <v>0</v>
      </c>
      <c r="U170" s="19" t="str">
        <f t="shared" si="23"/>
        <v>Mostrar</v>
      </c>
      <c r="V170" s="3" t="str">
        <f>VLOOKUP(A170,INFO!$A:$C,3,0)</f>
        <v>EGSI9179</v>
      </c>
      <c r="W170" s="3" t="str">
        <f>VLOOKUP(V170,INFO!$C:$D,2,0)</f>
        <v>Camioneta</v>
      </c>
      <c r="X170" s="17" t="str">
        <f>VLOOKUP(A170,INFO!A:F,5,0)</f>
        <v>POSTVENTA</v>
      </c>
      <c r="Y170" s="17" t="str">
        <f>VLOOKUP(A170,INFO!A:F,6,0)</f>
        <v>Deibi Banguera</v>
      </c>
    </row>
    <row r="171" spans="1:25" x14ac:dyDescent="0.25">
      <c r="A171" s="3" t="s">
        <v>74</v>
      </c>
      <c r="B171" s="8">
        <v>0.45094907407407409</v>
      </c>
      <c r="C171" s="8">
        <v>0.44990740740740742</v>
      </c>
      <c r="D171" s="8">
        <v>1.0416666666666667E-3</v>
      </c>
      <c r="E171" s="4">
        <v>14.39</v>
      </c>
      <c r="F171" s="5">
        <v>29</v>
      </c>
      <c r="G171" s="5">
        <v>1.33</v>
      </c>
      <c r="H171" s="7" t="s">
        <v>81</v>
      </c>
      <c r="I171" s="7" t="s">
        <v>81</v>
      </c>
      <c r="J171" s="19" t="s">
        <v>321</v>
      </c>
      <c r="K171" s="19" t="s">
        <v>321</v>
      </c>
      <c r="L171" s="2">
        <v>43369</v>
      </c>
      <c r="M171" s="6" t="str">
        <f t="shared" si="17"/>
        <v>septiembre</v>
      </c>
      <c r="N171" s="19">
        <f t="shared" si="18"/>
        <v>39</v>
      </c>
      <c r="O171" s="7" t="str">
        <f t="shared" si="19"/>
        <v>miércoles</v>
      </c>
      <c r="P171" s="7">
        <f t="shared" si="20"/>
        <v>2018</v>
      </c>
      <c r="Q171" s="3" t="str">
        <f>VLOOKUP(A171,INFO!$A:$B,2,0)</f>
        <v>GUAYAQUIL</v>
      </c>
      <c r="R171" s="19">
        <v>95</v>
      </c>
      <c r="S171" s="19" t="str">
        <f t="shared" si="21"/>
        <v>Destacamento Machinaza Alto</v>
      </c>
      <c r="T171" s="19">
        <f t="shared" si="22"/>
        <v>1</v>
      </c>
      <c r="U171" s="19" t="str">
        <f t="shared" si="23"/>
        <v>Mostrar</v>
      </c>
      <c r="V171" s="3" t="str">
        <f>VLOOKUP(A171,INFO!$A:$C,3,0)</f>
        <v>EGSI9191</v>
      </c>
      <c r="W171" s="3" t="str">
        <f>VLOOKUP(V171,INFO!$C:$D,2,0)</f>
        <v>Camioneta</v>
      </c>
      <c r="X171" s="17" t="str">
        <f>VLOOKUP(A171,INFO!A:F,5,0)</f>
        <v>POSTVENTA</v>
      </c>
      <c r="Y171" s="17" t="str">
        <f>VLOOKUP(A171,INFO!A:F,6,0)</f>
        <v>Patricio Olaya</v>
      </c>
    </row>
    <row r="172" spans="1:25" x14ac:dyDescent="0.25">
      <c r="A172" s="3" t="s">
        <v>59</v>
      </c>
      <c r="B172" s="8">
        <v>0</v>
      </c>
      <c r="C172" s="8">
        <v>0</v>
      </c>
      <c r="D172" s="8">
        <v>0</v>
      </c>
      <c r="E172" s="4">
        <v>0</v>
      </c>
      <c r="F172" s="5">
        <v>0</v>
      </c>
      <c r="G172" s="5">
        <v>0</v>
      </c>
      <c r="H172" s="7" t="s">
        <v>3</v>
      </c>
      <c r="I172" s="7" t="s">
        <v>3</v>
      </c>
      <c r="J172" s="19" t="s">
        <v>321</v>
      </c>
      <c r="K172" s="19" t="s">
        <v>321</v>
      </c>
      <c r="L172" s="2">
        <v>43369</v>
      </c>
      <c r="M172" s="6" t="str">
        <f t="shared" si="17"/>
        <v>septiembre</v>
      </c>
      <c r="N172" s="19">
        <f t="shared" si="18"/>
        <v>39</v>
      </c>
      <c r="O172" s="7" t="str">
        <f t="shared" si="19"/>
        <v>miércoles</v>
      </c>
      <c r="P172" s="7">
        <f t="shared" si="20"/>
        <v>2018</v>
      </c>
      <c r="Q172" s="3" t="str">
        <f>VLOOKUP(A172,INFO!$A:$B,2,0)</f>
        <v>GUAYAQUIL</v>
      </c>
      <c r="R172" s="19">
        <v>95</v>
      </c>
      <c r="S172" s="19" t="str">
        <f t="shared" si="21"/>
        <v>-----</v>
      </c>
      <c r="T172" s="19">
        <f t="shared" si="22"/>
        <v>1</v>
      </c>
      <c r="U172" s="19" t="str">
        <f t="shared" si="23"/>
        <v>No Mostrar</v>
      </c>
      <c r="V172" s="3" t="str">
        <f>VLOOKUP(A172,INFO!$A:$C,3,0)</f>
        <v>EPCI6941</v>
      </c>
      <c r="W172" s="3" t="str">
        <f>VLOOKUP(V172,INFO!$C:$D,2,0)</f>
        <v>Camioneta</v>
      </c>
      <c r="X172" s="17" t="str">
        <f>VLOOKUP(A172,INFO!A:F,5,0)</f>
        <v>POSTVENTA</v>
      </c>
      <c r="Y172" s="17" t="str">
        <f>VLOOKUP(A172,INFO!A:F,6,0)</f>
        <v>Michael Resabala</v>
      </c>
    </row>
    <row r="173" spans="1:25" x14ac:dyDescent="0.25">
      <c r="A173" s="3" t="s">
        <v>51</v>
      </c>
      <c r="B173" s="8">
        <v>0.11168981481481481</v>
      </c>
      <c r="C173" s="8">
        <v>8.160879629629629E-2</v>
      </c>
      <c r="D173" s="8">
        <v>3.0081018518518521E-2</v>
      </c>
      <c r="E173" s="4">
        <v>63.83</v>
      </c>
      <c r="F173" s="5">
        <v>85</v>
      </c>
      <c r="G173" s="5">
        <v>23.81</v>
      </c>
      <c r="H173" s="7" t="s">
        <v>1</v>
      </c>
      <c r="I173" s="7" t="s">
        <v>1</v>
      </c>
      <c r="J173" s="19" t="s">
        <v>321</v>
      </c>
      <c r="K173" s="19" t="s">
        <v>321</v>
      </c>
      <c r="L173" s="2">
        <v>43369</v>
      </c>
      <c r="M173" s="6" t="str">
        <f t="shared" si="17"/>
        <v>septiembre</v>
      </c>
      <c r="N173" s="19">
        <f t="shared" si="18"/>
        <v>39</v>
      </c>
      <c r="O173" s="7" t="str">
        <f t="shared" si="19"/>
        <v>miércoles</v>
      </c>
      <c r="P173" s="7">
        <f t="shared" si="20"/>
        <v>2018</v>
      </c>
      <c r="Q173" s="3" t="str">
        <f>VLOOKUP(A173,INFO!$A:$B,2,0)</f>
        <v>QUITO</v>
      </c>
      <c r="R173" s="19">
        <v>95</v>
      </c>
      <c r="S173" s="19" t="str">
        <f t="shared" si="21"/>
        <v>Avenida 10 De Agosto 30-106, Quito</v>
      </c>
      <c r="T173" s="19">
        <f t="shared" si="22"/>
        <v>1</v>
      </c>
      <c r="U173" s="19" t="str">
        <f t="shared" si="23"/>
        <v>Mostrar</v>
      </c>
      <c r="V173" s="3" t="str">
        <f>VLOOKUP(A173,INFO!$A:$C,3,0)</f>
        <v>EPCT8869</v>
      </c>
      <c r="W173" s="3" t="str">
        <f>VLOOKUP(V173,INFO!$C:$D,2,0)</f>
        <v>Camioneta</v>
      </c>
      <c r="X173" s="17" t="str">
        <f>VLOOKUP(A173,INFO!A:F,5,0)</f>
        <v>SAT UIO</v>
      </c>
      <c r="Y173" s="17" t="str">
        <f>VLOOKUP(A173,INFO!A:F,6,0)</f>
        <v>Norberto Congo</v>
      </c>
    </row>
    <row r="174" spans="1:25" x14ac:dyDescent="0.25">
      <c r="A174" s="3" t="s">
        <v>28</v>
      </c>
      <c r="B174" s="8">
        <v>8.0046296296296296E-2</v>
      </c>
      <c r="C174" s="8">
        <v>3.0162037037037032E-2</v>
      </c>
      <c r="D174" s="8">
        <v>4.9212962962962958E-2</v>
      </c>
      <c r="E174" s="4">
        <v>16.850000000000001</v>
      </c>
      <c r="F174" s="5">
        <v>72</v>
      </c>
      <c r="G174" s="5">
        <v>8.77</v>
      </c>
      <c r="H174" s="7" t="s">
        <v>24</v>
      </c>
      <c r="I174" s="7" t="s">
        <v>24</v>
      </c>
      <c r="J174" s="19" t="s">
        <v>321</v>
      </c>
      <c r="K174" s="19" t="s">
        <v>321</v>
      </c>
      <c r="L174" s="2">
        <v>43369</v>
      </c>
      <c r="M174" s="6" t="str">
        <f t="shared" si="17"/>
        <v>septiembre</v>
      </c>
      <c r="N174" s="19">
        <f t="shared" si="18"/>
        <v>39</v>
      </c>
      <c r="O174" s="7" t="str">
        <f t="shared" si="19"/>
        <v>miércoles</v>
      </c>
      <c r="P174" s="7">
        <f t="shared" si="20"/>
        <v>2018</v>
      </c>
      <c r="Q174" s="3" t="str">
        <f>VLOOKUP(A174,INFO!$A:$B,2,0)</f>
        <v>GUAYAQUIL</v>
      </c>
      <c r="R174" s="19">
        <v>95</v>
      </c>
      <c r="S174" s="19" t="str">
        <f t="shared" si="21"/>
        <v>Durmió en Ainsa</v>
      </c>
      <c r="T174" s="19">
        <f t="shared" si="22"/>
        <v>1</v>
      </c>
      <c r="U174" s="19" t="str">
        <f t="shared" si="23"/>
        <v>Mostrar</v>
      </c>
      <c r="V174" s="3" t="str">
        <f>VLOOKUP(A174,INFO!$A:$C,3,0)</f>
        <v>EPCW1831</v>
      </c>
      <c r="W174" s="3" t="str">
        <f>VLOOKUP(V174,INFO!$C:$D,2,0)</f>
        <v>Camioneta</v>
      </c>
      <c r="X174" s="17" t="str">
        <f>VLOOKUP(A174,INFO!A:F,5,0)</f>
        <v>POSTVENTA</v>
      </c>
      <c r="Y174" s="17" t="str">
        <f>VLOOKUP(A174,INFO!A:F,6,0)</f>
        <v>Jose Luis vargas</v>
      </c>
    </row>
    <row r="175" spans="1:25" x14ac:dyDescent="0.25">
      <c r="A175" s="3" t="s">
        <v>64</v>
      </c>
      <c r="B175" s="8">
        <v>5.6412037037037038E-2</v>
      </c>
      <c r="C175" s="8">
        <v>4.3298611111111107E-2</v>
      </c>
      <c r="D175" s="8">
        <v>1.1574074074074075E-2</v>
      </c>
      <c r="E175" s="4">
        <v>21.06</v>
      </c>
      <c r="F175" s="5">
        <v>68</v>
      </c>
      <c r="G175" s="5">
        <v>15.56</v>
      </c>
      <c r="H175" s="7" t="s">
        <v>3</v>
      </c>
      <c r="I175" s="7" t="s">
        <v>72</v>
      </c>
      <c r="J175" s="19" t="s">
        <v>321</v>
      </c>
      <c r="K175" s="19" t="s">
        <v>321</v>
      </c>
      <c r="L175" s="2">
        <v>43369</v>
      </c>
      <c r="M175" s="6" t="str">
        <f t="shared" si="17"/>
        <v>septiembre</v>
      </c>
      <c r="N175" s="19">
        <f t="shared" si="18"/>
        <v>39</v>
      </c>
      <c r="O175" s="7" t="str">
        <f t="shared" si="19"/>
        <v>miércoles</v>
      </c>
      <c r="P175" s="7">
        <f t="shared" si="20"/>
        <v>2018</v>
      </c>
      <c r="Q175" s="3" t="str">
        <f>VLOOKUP(A175,INFO!$A:$B,2,0)</f>
        <v>GUAYAQUIL</v>
      </c>
      <c r="R175" s="19">
        <v>95</v>
      </c>
      <c r="S175" s="19" t="str">
        <f t="shared" si="21"/>
        <v>Avenida Juan Tanca Marengo, Guayaquil</v>
      </c>
      <c r="T175" s="19">
        <f t="shared" si="22"/>
        <v>0</v>
      </c>
      <c r="U175" s="19" t="str">
        <f t="shared" si="23"/>
        <v>Mostrar</v>
      </c>
      <c r="V175" s="3" t="str">
        <f>VLOOKUP(A175,INFO!$A:$C,3,0)</f>
        <v>EPCW5709</v>
      </c>
      <c r="W175" s="3" t="str">
        <f>VLOOKUP(V175,INFO!$C:$D,2,0)</f>
        <v>Camioneta</v>
      </c>
      <c r="X175" s="17" t="str">
        <f>VLOOKUP(A175,INFO!A:F,5,0)</f>
        <v>VENTAS</v>
      </c>
      <c r="Y175" s="17" t="str">
        <f>VLOOKUP(A175,INFO!A:F,6,0)</f>
        <v>Proyectos</v>
      </c>
    </row>
    <row r="176" spans="1:25" x14ac:dyDescent="0.25">
      <c r="A176" s="3" t="s">
        <v>29</v>
      </c>
      <c r="B176" s="8">
        <v>0.17871527777777776</v>
      </c>
      <c r="C176" s="8">
        <v>0.14182870370370371</v>
      </c>
      <c r="D176" s="8">
        <v>3.6886574074074079E-2</v>
      </c>
      <c r="E176" s="4">
        <v>169.77</v>
      </c>
      <c r="F176" s="5">
        <v>100</v>
      </c>
      <c r="G176" s="5">
        <v>39.58</v>
      </c>
      <c r="H176" s="7" t="s">
        <v>24</v>
      </c>
      <c r="I176" s="7" t="s">
        <v>24</v>
      </c>
      <c r="J176" s="19" t="s">
        <v>321</v>
      </c>
      <c r="K176" s="19" t="s">
        <v>321</v>
      </c>
      <c r="L176" s="2">
        <v>43369</v>
      </c>
      <c r="M176" s="6" t="str">
        <f t="shared" si="17"/>
        <v>septiembre</v>
      </c>
      <c r="N176" s="19">
        <f t="shared" si="18"/>
        <v>39</v>
      </c>
      <c r="O176" s="7" t="str">
        <f t="shared" si="19"/>
        <v>miércoles</v>
      </c>
      <c r="P176" s="7">
        <f t="shared" si="20"/>
        <v>2018</v>
      </c>
      <c r="Q176" s="3" t="str">
        <f>VLOOKUP(A176,INFO!$A:$B,2,0)</f>
        <v>GUAYAQUIL</v>
      </c>
      <c r="R176" s="19">
        <v>95</v>
      </c>
      <c r="S176" s="19" t="str">
        <f t="shared" si="21"/>
        <v>Durmió en Ainsa</v>
      </c>
      <c r="T176" s="19">
        <f t="shared" si="22"/>
        <v>1</v>
      </c>
      <c r="U176" s="19" t="str">
        <f t="shared" si="23"/>
        <v>Mostrar</v>
      </c>
      <c r="V176" s="3" t="str">
        <f>VLOOKUP(A176,INFO!$A:$C,3,0)</f>
        <v>EPCW6826</v>
      </c>
      <c r="W176" s="3" t="str">
        <f>VLOOKUP(V176,INFO!$C:$D,2,0)</f>
        <v>Camioneta</v>
      </c>
      <c r="X176" s="17" t="str">
        <f>VLOOKUP(A176,INFO!A:F,5,0)</f>
        <v>POSTVENTA</v>
      </c>
      <c r="Y176" s="17" t="str">
        <f>VLOOKUP(A176,INFO!A:F,6,0)</f>
        <v>Danny Salazar</v>
      </c>
    </row>
    <row r="177" spans="1:25" x14ac:dyDescent="0.25">
      <c r="A177" s="3" t="s">
        <v>2</v>
      </c>
      <c r="B177" s="8">
        <v>5.917824074074074E-2</v>
      </c>
      <c r="C177" s="8">
        <v>2.9548611111111109E-2</v>
      </c>
      <c r="D177" s="8">
        <v>2.9629629629629627E-2</v>
      </c>
      <c r="E177" s="4">
        <v>15.5</v>
      </c>
      <c r="F177" s="5">
        <v>77</v>
      </c>
      <c r="G177" s="5">
        <v>10.92</v>
      </c>
      <c r="H177" s="7" t="s">
        <v>1</v>
      </c>
      <c r="I177" s="7" t="s">
        <v>85</v>
      </c>
      <c r="J177" s="19" t="s">
        <v>321</v>
      </c>
      <c r="K177" s="19" t="s">
        <v>321</v>
      </c>
      <c r="L177" s="2">
        <v>43369</v>
      </c>
      <c r="M177" s="6" t="str">
        <f t="shared" si="17"/>
        <v>septiembre</v>
      </c>
      <c r="N177" s="19">
        <f t="shared" si="18"/>
        <v>39</v>
      </c>
      <c r="O177" s="7" t="str">
        <f t="shared" si="19"/>
        <v>miércoles</v>
      </c>
      <c r="P177" s="7">
        <f t="shared" si="20"/>
        <v>2018</v>
      </c>
      <c r="Q177" s="3" t="str">
        <f>VLOOKUP(A177,INFO!$A:$B,2,0)</f>
        <v>QUITO</v>
      </c>
      <c r="R177" s="19">
        <v>95</v>
      </c>
      <c r="S177" s="19" t="str">
        <f t="shared" si="21"/>
        <v>Avenida 6 De Diciembre 2-182, Quito</v>
      </c>
      <c r="T177" s="19">
        <f t="shared" si="22"/>
        <v>0</v>
      </c>
      <c r="U177" s="19" t="str">
        <f t="shared" si="23"/>
        <v>Mostrar</v>
      </c>
      <c r="V177" s="3" t="str">
        <f>VLOOKUP(A177,INFO!$A:$C,3,0)</f>
        <v>EPCW7500</v>
      </c>
      <c r="W177" s="3" t="str">
        <f>VLOOKUP(V177,INFO!$C:$D,2,0)</f>
        <v>Camioneta</v>
      </c>
      <c r="X177" s="17" t="str">
        <f>VLOOKUP(A177,INFO!A:F,5,0)</f>
        <v>SAT UIO</v>
      </c>
      <c r="Y177" s="17" t="str">
        <f>VLOOKUP(A177,INFO!A:F,6,0)</f>
        <v>Edison Arellano</v>
      </c>
    </row>
    <row r="178" spans="1:25" x14ac:dyDescent="0.25">
      <c r="A178" s="3" t="s">
        <v>61</v>
      </c>
      <c r="B178" s="8">
        <v>0</v>
      </c>
      <c r="C178" s="8">
        <v>0</v>
      </c>
      <c r="D178" s="8">
        <v>0</v>
      </c>
      <c r="E178" s="4">
        <v>0</v>
      </c>
      <c r="F178" s="5">
        <v>0</v>
      </c>
      <c r="G178" s="5">
        <v>0</v>
      </c>
      <c r="H178" s="7" t="s">
        <v>3</v>
      </c>
      <c r="I178" s="7" t="s">
        <v>3</v>
      </c>
      <c r="J178" s="19" t="s">
        <v>321</v>
      </c>
      <c r="K178" s="19" t="s">
        <v>321</v>
      </c>
      <c r="L178" s="2">
        <v>43369</v>
      </c>
      <c r="M178" s="6" t="str">
        <f t="shared" si="17"/>
        <v>septiembre</v>
      </c>
      <c r="N178" s="19">
        <f t="shared" si="18"/>
        <v>39</v>
      </c>
      <c r="O178" s="7" t="str">
        <f t="shared" si="19"/>
        <v>miércoles</v>
      </c>
      <c r="P178" s="7">
        <f t="shared" si="20"/>
        <v>2018</v>
      </c>
      <c r="Q178" s="3" t="str">
        <f>VLOOKUP(A178,INFO!$A:$B,2,0)</f>
        <v>GUAYAQUIL</v>
      </c>
      <c r="R178" s="19">
        <v>95</v>
      </c>
      <c r="S178" s="19" t="str">
        <f t="shared" si="21"/>
        <v>-----</v>
      </c>
      <c r="T178" s="19">
        <f t="shared" si="22"/>
        <v>1</v>
      </c>
      <c r="U178" s="19" t="str">
        <f t="shared" si="23"/>
        <v>No Mostrar</v>
      </c>
      <c r="V178" s="3" t="str">
        <f>VLOOKUP(A178,INFO!$A:$C,3,0)</f>
        <v>EGSK6663</v>
      </c>
      <c r="W178" s="3" t="str">
        <f>VLOOKUP(V178,INFO!$C:$D,2,0)</f>
        <v>Camioneta</v>
      </c>
      <c r="X178" s="17" t="str">
        <f>VLOOKUP(A178,INFO!A:F,5,0)</f>
        <v>LOGÍSTICA</v>
      </c>
      <c r="Y178" s="17" t="str">
        <f>VLOOKUP(A178,INFO!A:F,6,0)</f>
        <v>Patricio Hidalgo</v>
      </c>
    </row>
    <row r="179" spans="1:25" x14ac:dyDescent="0.25">
      <c r="A179" s="3" t="s">
        <v>4</v>
      </c>
      <c r="B179" s="8">
        <v>6.2453703703703706E-2</v>
      </c>
      <c r="C179" s="8">
        <v>5.5543981481481486E-2</v>
      </c>
      <c r="D179" s="8">
        <v>3.7962962962962963E-3</v>
      </c>
      <c r="E179" s="4">
        <v>32.659999999999997</v>
      </c>
      <c r="F179" s="5">
        <v>64</v>
      </c>
      <c r="G179" s="5">
        <v>21.79</v>
      </c>
      <c r="H179" s="7" t="s">
        <v>18</v>
      </c>
      <c r="I179" s="7" t="s">
        <v>1</v>
      </c>
      <c r="J179" s="19" t="s">
        <v>321</v>
      </c>
      <c r="K179" s="19" t="s">
        <v>321</v>
      </c>
      <c r="L179" s="2">
        <v>43369</v>
      </c>
      <c r="M179" s="6" t="str">
        <f t="shared" si="17"/>
        <v>septiembre</v>
      </c>
      <c r="N179" s="19">
        <f t="shared" si="18"/>
        <v>39</v>
      </c>
      <c r="O179" s="7" t="str">
        <f t="shared" si="19"/>
        <v>miércoles</v>
      </c>
      <c r="P179" s="7">
        <f t="shared" si="20"/>
        <v>2018</v>
      </c>
      <c r="Q179" s="3" t="str">
        <f>VLOOKUP(A179,INFO!$A:$B,2,0)</f>
        <v>QUITO</v>
      </c>
      <c r="R179" s="19">
        <v>95</v>
      </c>
      <c r="S179" s="19" t="str">
        <f t="shared" si="21"/>
        <v>Avenida 10 De Agosto 30-106, Quito</v>
      </c>
      <c r="T179" s="19">
        <f t="shared" si="22"/>
        <v>0</v>
      </c>
      <c r="U179" s="19" t="str">
        <f t="shared" si="23"/>
        <v>Mostrar</v>
      </c>
      <c r="V179" s="3" t="str">
        <f>VLOOKUP(A179,INFO!$A:$C,3,0)</f>
        <v>HW228P</v>
      </c>
      <c r="W179" s="3" t="str">
        <f>VLOOKUP(V179,INFO!$C:$D,2,0)</f>
        <v>Motocicleta</v>
      </c>
      <c r="X179" s="17" t="str">
        <f>VLOOKUP(A179,INFO!A:F,5,0)</f>
        <v>SAT UIO</v>
      </c>
      <c r="Y179" s="17" t="str">
        <f>VLOOKUP(A179,INFO!A:F,6,0)</f>
        <v>Quito</v>
      </c>
    </row>
    <row r="180" spans="1:25" x14ac:dyDescent="0.25">
      <c r="A180" s="3" t="s">
        <v>53</v>
      </c>
      <c r="B180" s="8">
        <v>4.0983796296296296E-2</v>
      </c>
      <c r="C180" s="8">
        <v>9.3402777777777772E-3</v>
      </c>
      <c r="D180" s="8">
        <v>3.1643518518518522E-2</v>
      </c>
      <c r="E180" s="4">
        <v>4.75</v>
      </c>
      <c r="F180" s="5">
        <v>61</v>
      </c>
      <c r="G180" s="5">
        <v>4.83</v>
      </c>
      <c r="H180" s="7" t="s">
        <v>24</v>
      </c>
      <c r="I180" s="7" t="s">
        <v>24</v>
      </c>
      <c r="J180" s="19" t="s">
        <v>321</v>
      </c>
      <c r="K180" s="19" t="s">
        <v>321</v>
      </c>
      <c r="L180" s="2">
        <v>43369</v>
      </c>
      <c r="M180" s="6" t="str">
        <f t="shared" si="17"/>
        <v>septiembre</v>
      </c>
      <c r="N180" s="19">
        <f t="shared" si="18"/>
        <v>39</v>
      </c>
      <c r="O180" s="7" t="str">
        <f t="shared" si="19"/>
        <v>miércoles</v>
      </c>
      <c r="P180" s="7">
        <f t="shared" si="20"/>
        <v>2018</v>
      </c>
      <c r="Q180" s="3" t="str">
        <f>VLOOKUP(A180,INFO!$A:$B,2,0)</f>
        <v>GUAYAQUIL</v>
      </c>
      <c r="R180" s="19">
        <v>95</v>
      </c>
      <c r="S180" s="19" t="str">
        <f t="shared" si="21"/>
        <v>Durmió en Ainsa</v>
      </c>
      <c r="T180" s="19">
        <f t="shared" si="22"/>
        <v>1</v>
      </c>
      <c r="U180" s="19" t="str">
        <f t="shared" si="23"/>
        <v>Mostrar</v>
      </c>
      <c r="V180" s="3" t="str">
        <f>VLOOKUP(A180,INFO!$A:$C,3,0)</f>
        <v>EIBC3570</v>
      </c>
      <c r="W180" s="3" t="str">
        <f>VLOOKUP(V180,INFO!$C:$D,2,0)</f>
        <v>Camion</v>
      </c>
      <c r="X180" s="17" t="str">
        <f>VLOOKUP(A180,INFO!A:F,5,0)</f>
        <v>LOGÍSTICA</v>
      </c>
      <c r="Y180" s="17" t="str">
        <f>VLOOKUP(A180,INFO!A:F,6,0)</f>
        <v>Cristobal Murillo</v>
      </c>
    </row>
    <row r="181" spans="1:25" x14ac:dyDescent="0.25">
      <c r="A181" s="3" t="s">
        <v>39</v>
      </c>
      <c r="B181" s="8">
        <v>5.3969907407407404E-2</v>
      </c>
      <c r="C181" s="8">
        <v>1.2974537037037036E-2</v>
      </c>
      <c r="D181" s="8">
        <v>4.099537037037037E-2</v>
      </c>
      <c r="E181" s="4">
        <v>4.78</v>
      </c>
      <c r="F181" s="5">
        <v>46</v>
      </c>
      <c r="G181" s="5">
        <v>3.69</v>
      </c>
      <c r="H181" s="7" t="s">
        <v>24</v>
      </c>
      <c r="I181" s="7" t="s">
        <v>24</v>
      </c>
      <c r="J181" s="19" t="s">
        <v>321</v>
      </c>
      <c r="K181" s="19" t="s">
        <v>321</v>
      </c>
      <c r="L181" s="2">
        <v>43369</v>
      </c>
      <c r="M181" s="6" t="str">
        <f t="shared" si="17"/>
        <v>septiembre</v>
      </c>
      <c r="N181" s="19">
        <f t="shared" si="18"/>
        <v>39</v>
      </c>
      <c r="O181" s="7" t="str">
        <f t="shared" si="19"/>
        <v>miércoles</v>
      </c>
      <c r="P181" s="7">
        <f t="shared" si="20"/>
        <v>2018</v>
      </c>
      <c r="Q181" s="3" t="str">
        <f>VLOOKUP(A181,INFO!$A:$B,2,0)</f>
        <v>GUAYAQUIL</v>
      </c>
      <c r="R181" s="19">
        <v>95</v>
      </c>
      <c r="S181" s="19" t="str">
        <f t="shared" si="21"/>
        <v>Durmió en Ainsa</v>
      </c>
      <c r="T181" s="19">
        <f t="shared" si="22"/>
        <v>1</v>
      </c>
      <c r="U181" s="19" t="str">
        <f t="shared" si="23"/>
        <v>Mostrar</v>
      </c>
      <c r="V181" s="3" t="str">
        <f>VLOOKUP(A181,INFO!$A:$C,3,0)</f>
        <v>EIBC3571</v>
      </c>
      <c r="W181" s="3" t="str">
        <f>VLOOKUP(V181,INFO!$C:$D,2,0)</f>
        <v>Camion</v>
      </c>
      <c r="X181" s="17" t="str">
        <f>VLOOKUP(A181,INFO!A:F,5,0)</f>
        <v>LOGÍSTICA</v>
      </c>
      <c r="Y181" s="17" t="str">
        <f>VLOOKUP(A181,INFO!A:F,6,0)</f>
        <v>Cristobal Murillo</v>
      </c>
    </row>
    <row r="182" spans="1:25" x14ac:dyDescent="0.25">
      <c r="A182" s="3" t="s">
        <v>55</v>
      </c>
      <c r="B182" s="8">
        <v>0.24584490740740739</v>
      </c>
      <c r="C182" s="8">
        <v>0</v>
      </c>
      <c r="D182" s="8">
        <v>3.7152777777777778E-2</v>
      </c>
      <c r="E182" s="4">
        <v>0.16</v>
      </c>
      <c r="F182" s="5">
        <v>0</v>
      </c>
      <c r="G182" s="5">
        <v>0.03</v>
      </c>
      <c r="H182" s="7" t="s">
        <v>3</v>
      </c>
      <c r="I182" s="7" t="s">
        <v>24</v>
      </c>
      <c r="J182" s="19" t="s">
        <v>321</v>
      </c>
      <c r="K182" s="19" t="s">
        <v>321</v>
      </c>
      <c r="L182" s="2">
        <v>43369</v>
      </c>
      <c r="M182" s="6" t="str">
        <f t="shared" si="17"/>
        <v>septiembre</v>
      </c>
      <c r="N182" s="19">
        <f t="shared" si="18"/>
        <v>39</v>
      </c>
      <c r="O182" s="7" t="str">
        <f t="shared" si="19"/>
        <v>miércoles</v>
      </c>
      <c r="P182" s="7">
        <f t="shared" si="20"/>
        <v>2018</v>
      </c>
      <c r="Q182" s="3" t="str">
        <f>VLOOKUP(A182,INFO!$A:$B,2,0)</f>
        <v>GUAYAQUIL</v>
      </c>
      <c r="R182" s="19">
        <v>95</v>
      </c>
      <c r="S182" s="19" t="str">
        <f t="shared" si="21"/>
        <v>Avenida 40 No, Guayaquil</v>
      </c>
      <c r="T182" s="19">
        <f t="shared" si="22"/>
        <v>0</v>
      </c>
      <c r="U182" s="19" t="str">
        <f t="shared" si="23"/>
        <v>Mostrar</v>
      </c>
      <c r="V182" s="3" t="str">
        <f>VLOOKUP(A182,INFO!$A:$C,3,0)</f>
        <v>EABE1400</v>
      </c>
      <c r="W182" s="3" t="str">
        <f>VLOOKUP(V182,INFO!$C:$D,2,0)</f>
        <v>Plataforma</v>
      </c>
      <c r="X182" s="17" t="str">
        <f>VLOOKUP(A182,INFO!A:F,5,0)</f>
        <v>LOGÍSTICA</v>
      </c>
      <c r="Y182" s="17" t="str">
        <f>VLOOKUP(A182,INFO!A:F,6,0)</f>
        <v>Cristobal Murillo</v>
      </c>
    </row>
    <row r="183" spans="1:25" x14ac:dyDescent="0.25">
      <c r="A183" s="3" t="s">
        <v>36</v>
      </c>
      <c r="B183" s="8">
        <v>0.18670138888888888</v>
      </c>
      <c r="C183" s="8">
        <v>0.12310185185185185</v>
      </c>
      <c r="D183" s="8">
        <v>6.3599537037037038E-2</v>
      </c>
      <c r="E183" s="4">
        <v>162.59</v>
      </c>
      <c r="F183" s="5">
        <v>100</v>
      </c>
      <c r="G183" s="5">
        <v>36.29</v>
      </c>
      <c r="H183" s="7" t="s">
        <v>77</v>
      </c>
      <c r="I183" s="7" t="s">
        <v>24</v>
      </c>
      <c r="J183" s="19" t="s">
        <v>321</v>
      </c>
      <c r="K183" s="19" t="s">
        <v>321</v>
      </c>
      <c r="L183" s="2">
        <v>43369</v>
      </c>
      <c r="M183" s="6" t="str">
        <f t="shared" si="17"/>
        <v>septiembre</v>
      </c>
      <c r="N183" s="19">
        <f t="shared" si="18"/>
        <v>39</v>
      </c>
      <c r="O183" s="7" t="str">
        <f t="shared" si="19"/>
        <v>miércoles</v>
      </c>
      <c r="P183" s="7">
        <f t="shared" si="20"/>
        <v>2018</v>
      </c>
      <c r="Q183" s="3" t="str">
        <f>VLOOKUP(A183,INFO!$A:$B,2,0)</f>
        <v>GUAYAQUIL</v>
      </c>
      <c r="R183" s="19">
        <v>95</v>
      </c>
      <c r="S183" s="19" t="str">
        <f t="shared" si="21"/>
        <v>Avenida 40 No, Guayaquil</v>
      </c>
      <c r="T183" s="19">
        <f t="shared" si="22"/>
        <v>0</v>
      </c>
      <c r="U183" s="19" t="str">
        <f t="shared" si="23"/>
        <v>Mostrar</v>
      </c>
      <c r="V183" s="3" t="str">
        <f>VLOOKUP(A183,INFO!$A:$C,3,0)</f>
        <v>EPCA4311</v>
      </c>
      <c r="W183" s="3" t="str">
        <f>VLOOKUP(V183,INFO!$C:$D,2,0)</f>
        <v>Plataforma</v>
      </c>
      <c r="X183" s="17" t="str">
        <f>VLOOKUP(A183,INFO!A:F,5,0)</f>
        <v>LOGÍSTICA</v>
      </c>
      <c r="Y183" s="17" t="str">
        <f>VLOOKUP(A183,INFO!A:F,6,0)</f>
        <v>Cristobal Murillo</v>
      </c>
    </row>
    <row r="184" spans="1:25" x14ac:dyDescent="0.25">
      <c r="A184" s="3" t="s">
        <v>68</v>
      </c>
      <c r="B184" s="8">
        <v>0.2013425925925926</v>
      </c>
      <c r="C184" s="8">
        <v>0.12556712962962963</v>
      </c>
      <c r="D184" s="8">
        <v>7.5775462962962961E-2</v>
      </c>
      <c r="E184" s="4">
        <v>109.74</v>
      </c>
      <c r="F184" s="5">
        <v>101</v>
      </c>
      <c r="G184" s="5">
        <v>22.71</v>
      </c>
      <c r="H184" s="7" t="s">
        <v>72</v>
      </c>
      <c r="I184" s="7" t="s">
        <v>72</v>
      </c>
      <c r="J184" s="19" t="s">
        <v>321</v>
      </c>
      <c r="K184" s="19" t="s">
        <v>321</v>
      </c>
      <c r="L184" s="2">
        <v>43369</v>
      </c>
      <c r="M184" s="6" t="str">
        <f t="shared" si="17"/>
        <v>septiembre</v>
      </c>
      <c r="N184" s="19">
        <f t="shared" si="18"/>
        <v>39</v>
      </c>
      <c r="O184" s="7" t="str">
        <f t="shared" si="19"/>
        <v>miércoles</v>
      </c>
      <c r="P184" s="7">
        <f t="shared" si="20"/>
        <v>2018</v>
      </c>
      <c r="Q184" s="3" t="str">
        <f>VLOOKUP(A184,INFO!$A:$B,2,0)</f>
        <v>QUITO</v>
      </c>
      <c r="R184" s="19">
        <v>95</v>
      </c>
      <c r="S184" s="19" t="str">
        <f t="shared" si="21"/>
        <v>Durmió en Ainsa</v>
      </c>
      <c r="T184" s="19">
        <f t="shared" si="22"/>
        <v>1</v>
      </c>
      <c r="U184" s="19" t="str">
        <f t="shared" si="23"/>
        <v>Mostrar</v>
      </c>
      <c r="V184" s="3" t="str">
        <f>VLOOKUP(A184,INFO!$A:$C,3,0)</f>
        <v>EGSK6338</v>
      </c>
      <c r="W184" s="3" t="str">
        <f>VLOOKUP(V184,INFO!$C:$D,2,0)</f>
        <v>Automovil</v>
      </c>
      <c r="X184" s="17" t="str">
        <f>VLOOKUP(A184,INFO!A:F,5,0)</f>
        <v>VENTAS</v>
      </c>
      <c r="Y184" s="17" t="str">
        <f>VLOOKUP(A184,INFO!A:F,6,0)</f>
        <v>Josue Guillen</v>
      </c>
    </row>
    <row r="185" spans="1:25" x14ac:dyDescent="0.25">
      <c r="A185" s="3" t="s">
        <v>78</v>
      </c>
      <c r="B185" s="8">
        <v>0.23682870370370371</v>
      </c>
      <c r="C185" s="8">
        <v>9.7685185185185194E-2</v>
      </c>
      <c r="D185" s="8">
        <v>2.1840277777777778E-2</v>
      </c>
      <c r="E185" s="4">
        <v>48.82</v>
      </c>
      <c r="F185" s="5">
        <v>75</v>
      </c>
      <c r="G185" s="5">
        <v>8.59</v>
      </c>
      <c r="H185" s="7" t="s">
        <v>3</v>
      </c>
      <c r="I185" s="7" t="s">
        <v>72</v>
      </c>
      <c r="J185" s="19" t="s">
        <v>321</v>
      </c>
      <c r="K185" s="19" t="s">
        <v>321</v>
      </c>
      <c r="L185" s="2">
        <v>43369</v>
      </c>
      <c r="M185" s="6" t="str">
        <f t="shared" si="17"/>
        <v>septiembre</v>
      </c>
      <c r="N185" s="19">
        <f t="shared" si="18"/>
        <v>39</v>
      </c>
      <c r="O185" s="7" t="str">
        <f t="shared" si="19"/>
        <v>miércoles</v>
      </c>
      <c r="P185" s="7">
        <f t="shared" si="20"/>
        <v>2018</v>
      </c>
      <c r="Q185" s="3" t="str">
        <f>VLOOKUP(A185,INFO!$A:$B,2,0)</f>
        <v>GUAYAQUIL</v>
      </c>
      <c r="R185" s="19">
        <v>95</v>
      </c>
      <c r="S185" s="19" t="str">
        <f t="shared" si="21"/>
        <v>Avenida Juan Tanca Marengo, Guayaquil</v>
      </c>
      <c r="T185" s="19">
        <f t="shared" si="22"/>
        <v>0</v>
      </c>
      <c r="U185" s="19" t="str">
        <f t="shared" si="23"/>
        <v>Mostrar</v>
      </c>
      <c r="V185" s="3" t="str">
        <f>VLOOKUP(A185,INFO!$A:$C,3,0)</f>
        <v>II765J</v>
      </c>
      <c r="W185" s="3" t="str">
        <f>VLOOKUP(V185,INFO!$C:$D,2,0)</f>
        <v>Motocicleta</v>
      </c>
      <c r="X185" s="17" t="str">
        <f>VLOOKUP(A185,INFO!A:F,5,0)</f>
        <v>ADMINISTRACIÓN</v>
      </c>
      <c r="Y185" s="17" t="str">
        <f>VLOOKUP(A185,INFO!A:F,6,0)</f>
        <v xml:space="preserve">Byron </v>
      </c>
    </row>
    <row r="186" spans="1:25" x14ac:dyDescent="0.25">
      <c r="A186" s="3" t="s">
        <v>122</v>
      </c>
      <c r="B186" s="8">
        <v>0</v>
      </c>
      <c r="C186" s="8">
        <v>0</v>
      </c>
      <c r="D186" s="8">
        <v>0</v>
      </c>
      <c r="E186" s="4">
        <v>0</v>
      </c>
      <c r="F186" s="5">
        <v>0</v>
      </c>
      <c r="G186" s="5">
        <v>0</v>
      </c>
      <c r="H186" s="7" t="s">
        <v>3</v>
      </c>
      <c r="I186" s="7" t="s">
        <v>3</v>
      </c>
      <c r="J186" s="19" t="s">
        <v>321</v>
      </c>
      <c r="K186" s="19" t="s">
        <v>321</v>
      </c>
      <c r="L186" s="2">
        <v>43370</v>
      </c>
      <c r="M186" s="6" t="str">
        <f t="shared" si="17"/>
        <v>septiembre</v>
      </c>
      <c r="N186" s="19">
        <f t="shared" si="18"/>
        <v>39</v>
      </c>
      <c r="O186" s="7" t="str">
        <f t="shared" si="19"/>
        <v>jueves</v>
      </c>
      <c r="P186" s="7">
        <f t="shared" si="20"/>
        <v>2018</v>
      </c>
      <c r="Q186" s="3" t="str">
        <f>VLOOKUP(A186,INFO!$A:$B,2,0)</f>
        <v>GUAYAQUIL</v>
      </c>
      <c r="R186" s="19">
        <v>95</v>
      </c>
      <c r="S186" s="19" t="str">
        <f t="shared" si="21"/>
        <v>-----</v>
      </c>
      <c r="T186" s="19">
        <f t="shared" si="22"/>
        <v>1</v>
      </c>
      <c r="U186" s="19" t="str">
        <f t="shared" si="23"/>
        <v>No Mostrar</v>
      </c>
      <c r="V186" s="3" t="str">
        <f>VLOOKUP(A186,INFO!$A:$C,3,0)</f>
        <v>EHCN0517</v>
      </c>
      <c r="W186" s="3" t="str">
        <f>VLOOKUP(V186,INFO!$C:$D,2,0)</f>
        <v>Camioneta</v>
      </c>
      <c r="X186" s="17" t="str">
        <f>VLOOKUP(A186,INFO!A:F,5,0)</f>
        <v>POSTVENTA</v>
      </c>
      <c r="Y186" s="17" t="str">
        <f>VLOOKUP(A186,INFO!A:F,6,0)</f>
        <v>Marcelo Murillo</v>
      </c>
    </row>
    <row r="187" spans="1:25" x14ac:dyDescent="0.25">
      <c r="A187" s="3" t="s">
        <v>61</v>
      </c>
      <c r="B187" s="8">
        <v>0</v>
      </c>
      <c r="C187" s="8">
        <v>0</v>
      </c>
      <c r="D187" s="8">
        <v>0</v>
      </c>
      <c r="E187" s="4">
        <v>0</v>
      </c>
      <c r="F187" s="5">
        <v>0</v>
      </c>
      <c r="G187" s="5">
        <v>0</v>
      </c>
      <c r="H187" s="7" t="s">
        <v>3</v>
      </c>
      <c r="I187" s="7" t="s">
        <v>3</v>
      </c>
      <c r="J187" s="19" t="s">
        <v>321</v>
      </c>
      <c r="K187" s="19" t="s">
        <v>321</v>
      </c>
      <c r="L187" s="2">
        <v>43370</v>
      </c>
      <c r="M187" s="6" t="str">
        <f t="shared" si="17"/>
        <v>septiembre</v>
      </c>
      <c r="N187" s="19">
        <f t="shared" si="18"/>
        <v>39</v>
      </c>
      <c r="O187" s="7" t="str">
        <f t="shared" si="19"/>
        <v>jueves</v>
      </c>
      <c r="P187" s="7">
        <f t="shared" si="20"/>
        <v>2018</v>
      </c>
      <c r="Q187" s="3" t="str">
        <f>VLOOKUP(A187,INFO!$A:$B,2,0)</f>
        <v>GUAYAQUIL</v>
      </c>
      <c r="R187" s="19">
        <v>95</v>
      </c>
      <c r="S187" s="19" t="str">
        <f t="shared" si="21"/>
        <v>-----</v>
      </c>
      <c r="T187" s="19">
        <f t="shared" si="22"/>
        <v>1</v>
      </c>
      <c r="U187" s="19" t="str">
        <f t="shared" si="23"/>
        <v>No Mostrar</v>
      </c>
      <c r="V187" s="3" t="str">
        <f>VLOOKUP(A187,INFO!$A:$C,3,0)</f>
        <v>EGSK6663</v>
      </c>
      <c r="W187" s="3" t="str">
        <f>VLOOKUP(V187,INFO!$C:$D,2,0)</f>
        <v>Camioneta</v>
      </c>
      <c r="X187" s="17" t="str">
        <f>VLOOKUP(A187,INFO!A:F,5,0)</f>
        <v>LOGÍSTICA</v>
      </c>
      <c r="Y187" s="17" t="str">
        <f>VLOOKUP(A187,INFO!A:F,6,0)</f>
        <v>Patricio Hidalgo</v>
      </c>
    </row>
    <row r="188" spans="1:25" x14ac:dyDescent="0.25">
      <c r="A188" s="3" t="s">
        <v>39</v>
      </c>
      <c r="B188" s="8">
        <v>0</v>
      </c>
      <c r="C188" s="8">
        <v>0</v>
      </c>
      <c r="D188" s="8">
        <v>0</v>
      </c>
      <c r="E188" s="4">
        <v>0</v>
      </c>
      <c r="F188" s="5">
        <v>0</v>
      </c>
      <c r="G188" s="5">
        <v>0</v>
      </c>
      <c r="H188" s="7" t="s">
        <v>3</v>
      </c>
      <c r="I188" s="7" t="s">
        <v>3</v>
      </c>
      <c r="J188" s="19" t="s">
        <v>321</v>
      </c>
      <c r="K188" s="19" t="s">
        <v>321</v>
      </c>
      <c r="L188" s="2">
        <v>43370</v>
      </c>
      <c r="M188" s="6" t="str">
        <f t="shared" si="17"/>
        <v>septiembre</v>
      </c>
      <c r="N188" s="19">
        <f t="shared" si="18"/>
        <v>39</v>
      </c>
      <c r="O188" s="7" t="str">
        <f t="shared" si="19"/>
        <v>jueves</v>
      </c>
      <c r="P188" s="7">
        <f t="shared" si="20"/>
        <v>2018</v>
      </c>
      <c r="Q188" s="3" t="str">
        <f>VLOOKUP(A188,INFO!$A:$B,2,0)</f>
        <v>GUAYAQUIL</v>
      </c>
      <c r="R188" s="19">
        <v>95</v>
      </c>
      <c r="S188" s="19" t="str">
        <f t="shared" si="21"/>
        <v>-----</v>
      </c>
      <c r="T188" s="19">
        <f t="shared" si="22"/>
        <v>1</v>
      </c>
      <c r="U188" s="19" t="str">
        <f t="shared" si="23"/>
        <v>No Mostrar</v>
      </c>
      <c r="V188" s="3" t="str">
        <f>VLOOKUP(A188,INFO!$A:$C,3,0)</f>
        <v>EIBC3571</v>
      </c>
      <c r="W188" s="3" t="str">
        <f>VLOOKUP(V188,INFO!$C:$D,2,0)</f>
        <v>Camion</v>
      </c>
      <c r="X188" s="17" t="str">
        <f>VLOOKUP(A188,INFO!A:F,5,0)</f>
        <v>LOGÍSTICA</v>
      </c>
      <c r="Y188" s="17" t="str">
        <f>VLOOKUP(A188,INFO!A:F,6,0)</f>
        <v>Cristobal Murillo</v>
      </c>
    </row>
    <row r="189" spans="1:25" x14ac:dyDescent="0.25">
      <c r="A189" s="3" t="s">
        <v>78</v>
      </c>
      <c r="B189" s="8">
        <v>0.14356481481481481</v>
      </c>
      <c r="C189" s="8">
        <v>0</v>
      </c>
      <c r="D189" s="8">
        <v>0</v>
      </c>
      <c r="E189" s="4">
        <v>0</v>
      </c>
      <c r="F189" s="5">
        <v>0</v>
      </c>
      <c r="G189" s="5">
        <v>0</v>
      </c>
      <c r="H189" s="7" t="s">
        <v>3</v>
      </c>
      <c r="I189" s="7" t="s">
        <v>3</v>
      </c>
      <c r="J189" s="19" t="s">
        <v>321</v>
      </c>
      <c r="K189" s="19" t="s">
        <v>321</v>
      </c>
      <c r="L189" s="2">
        <v>43370</v>
      </c>
      <c r="M189" s="6" t="str">
        <f t="shared" si="17"/>
        <v>septiembre</v>
      </c>
      <c r="N189" s="19">
        <f t="shared" si="18"/>
        <v>39</v>
      </c>
      <c r="O189" s="7" t="str">
        <f t="shared" si="19"/>
        <v>jueves</v>
      </c>
      <c r="P189" s="7">
        <f t="shared" si="20"/>
        <v>2018</v>
      </c>
      <c r="Q189" s="3" t="str">
        <f>VLOOKUP(A189,INFO!$A:$B,2,0)</f>
        <v>GUAYAQUIL</v>
      </c>
      <c r="R189" s="19">
        <v>95</v>
      </c>
      <c r="S189" s="19" t="str">
        <f t="shared" si="21"/>
        <v>-----</v>
      </c>
      <c r="T189" s="19">
        <f t="shared" si="22"/>
        <v>1</v>
      </c>
      <c r="U189" s="19" t="str">
        <f t="shared" si="23"/>
        <v>No Mostrar</v>
      </c>
      <c r="V189" s="3" t="str">
        <f>VLOOKUP(A189,INFO!$A:$C,3,0)</f>
        <v>II765J</v>
      </c>
      <c r="W189" s="3" t="str">
        <f>VLOOKUP(V189,INFO!$C:$D,2,0)</f>
        <v>Motocicleta</v>
      </c>
      <c r="X189" s="17" t="str">
        <f>VLOOKUP(A189,INFO!A:F,5,0)</f>
        <v>ADMINISTRACIÓN</v>
      </c>
      <c r="Y189" s="17" t="str">
        <f>VLOOKUP(A189,INFO!A:F,6,0)</f>
        <v xml:space="preserve">Byron </v>
      </c>
    </row>
    <row r="190" spans="1:25" x14ac:dyDescent="0.25">
      <c r="A190" s="3" t="s">
        <v>36</v>
      </c>
      <c r="B190" s="8">
        <v>1.1458333333333333E-3</v>
      </c>
      <c r="C190" s="8">
        <v>0</v>
      </c>
      <c r="D190" s="8">
        <v>0</v>
      </c>
      <c r="E190" s="4">
        <v>0</v>
      </c>
      <c r="F190" s="5">
        <v>0</v>
      </c>
      <c r="G190" s="5">
        <v>0</v>
      </c>
      <c r="H190" s="7" t="s">
        <v>24</v>
      </c>
      <c r="I190" s="7" t="s">
        <v>24</v>
      </c>
      <c r="J190" s="19" t="s">
        <v>321</v>
      </c>
      <c r="K190" s="19" t="s">
        <v>321</v>
      </c>
      <c r="L190" s="2">
        <v>43370</v>
      </c>
      <c r="M190" s="6" t="str">
        <f t="shared" si="17"/>
        <v>septiembre</v>
      </c>
      <c r="N190" s="19">
        <f t="shared" si="18"/>
        <v>39</v>
      </c>
      <c r="O190" s="7" t="str">
        <f t="shared" si="19"/>
        <v>jueves</v>
      </c>
      <c r="P190" s="7">
        <f t="shared" si="20"/>
        <v>2018</v>
      </c>
      <c r="Q190" s="3" t="str">
        <f>VLOOKUP(A190,INFO!$A:$B,2,0)</f>
        <v>GUAYAQUIL</v>
      </c>
      <c r="R190" s="19">
        <v>95</v>
      </c>
      <c r="S190" s="19" t="str">
        <f t="shared" si="21"/>
        <v>Durmió en Ainsa</v>
      </c>
      <c r="T190" s="19">
        <f t="shared" si="22"/>
        <v>1</v>
      </c>
      <c r="U190" s="19" t="str">
        <f t="shared" si="23"/>
        <v>No Mostrar</v>
      </c>
      <c r="V190" s="3" t="str">
        <f>VLOOKUP(A190,INFO!$A:$C,3,0)</f>
        <v>EPCA4311</v>
      </c>
      <c r="W190" s="3" t="str">
        <f>VLOOKUP(V190,INFO!$C:$D,2,0)</f>
        <v>Plataforma</v>
      </c>
      <c r="X190" s="17" t="str">
        <f>VLOOKUP(A190,INFO!A:F,5,0)</f>
        <v>LOGÍSTICA</v>
      </c>
      <c r="Y190" s="17" t="str">
        <f>VLOOKUP(A190,INFO!A:F,6,0)</f>
        <v>Cristobal Murillo</v>
      </c>
    </row>
    <row r="191" spans="1:25" x14ac:dyDescent="0.25">
      <c r="A191" s="3" t="s">
        <v>53</v>
      </c>
      <c r="B191" s="8">
        <v>2.8935185185185189E-4</v>
      </c>
      <c r="C191" s="8">
        <v>0</v>
      </c>
      <c r="D191" s="8">
        <v>0</v>
      </c>
      <c r="E191" s="4">
        <v>0</v>
      </c>
      <c r="F191" s="5">
        <v>0</v>
      </c>
      <c r="G191" s="5">
        <v>0</v>
      </c>
      <c r="H191" s="7" t="s">
        <v>24</v>
      </c>
      <c r="I191" s="7" t="s">
        <v>24</v>
      </c>
      <c r="J191" s="19" t="s">
        <v>321</v>
      </c>
      <c r="K191" s="19" t="s">
        <v>321</v>
      </c>
      <c r="L191" s="2">
        <v>43370</v>
      </c>
      <c r="M191" s="6" t="str">
        <f t="shared" si="17"/>
        <v>septiembre</v>
      </c>
      <c r="N191" s="19">
        <f t="shared" si="18"/>
        <v>39</v>
      </c>
      <c r="O191" s="7" t="str">
        <f t="shared" si="19"/>
        <v>jueves</v>
      </c>
      <c r="P191" s="7">
        <f t="shared" si="20"/>
        <v>2018</v>
      </c>
      <c r="Q191" s="3" t="str">
        <f>VLOOKUP(A191,INFO!$A:$B,2,0)</f>
        <v>GUAYAQUIL</v>
      </c>
      <c r="R191" s="19">
        <v>95</v>
      </c>
      <c r="S191" s="19" t="str">
        <f t="shared" si="21"/>
        <v>Durmió en Ainsa</v>
      </c>
      <c r="T191" s="19">
        <f t="shared" si="22"/>
        <v>1</v>
      </c>
      <c r="U191" s="19" t="str">
        <f t="shared" si="23"/>
        <v>No Mostrar</v>
      </c>
      <c r="V191" s="3" t="str">
        <f>VLOOKUP(A191,INFO!$A:$C,3,0)</f>
        <v>EIBC3570</v>
      </c>
      <c r="W191" s="3" t="str">
        <f>VLOOKUP(V191,INFO!$C:$D,2,0)</f>
        <v>Camion</v>
      </c>
      <c r="X191" s="17" t="str">
        <f>VLOOKUP(A191,INFO!A:F,5,0)</f>
        <v>LOGÍSTICA</v>
      </c>
      <c r="Y191" s="17" t="str">
        <f>VLOOKUP(A191,INFO!A:F,6,0)</f>
        <v>Cristobal Murillo</v>
      </c>
    </row>
    <row r="192" spans="1:25" x14ac:dyDescent="0.25">
      <c r="A192" s="3" t="s">
        <v>74</v>
      </c>
      <c r="B192" s="8">
        <v>1.6284722222222221E-2</v>
      </c>
      <c r="C192" s="8">
        <v>1.6284722222222221E-2</v>
      </c>
      <c r="D192" s="8">
        <v>0</v>
      </c>
      <c r="E192" s="4">
        <v>6.27</v>
      </c>
      <c r="F192" s="5">
        <v>25</v>
      </c>
      <c r="G192" s="5">
        <v>16.04</v>
      </c>
      <c r="H192" s="7" t="s">
        <v>81</v>
      </c>
      <c r="I192" s="7" t="s">
        <v>81</v>
      </c>
      <c r="J192" s="19" t="s">
        <v>321</v>
      </c>
      <c r="K192" s="19" t="s">
        <v>321</v>
      </c>
      <c r="L192" s="2">
        <v>43370</v>
      </c>
      <c r="M192" s="6" t="str">
        <f t="shared" si="17"/>
        <v>septiembre</v>
      </c>
      <c r="N192" s="19">
        <f t="shared" si="18"/>
        <v>39</v>
      </c>
      <c r="O192" s="7" t="str">
        <f t="shared" si="19"/>
        <v>jueves</v>
      </c>
      <c r="P192" s="7">
        <f t="shared" si="20"/>
        <v>2018</v>
      </c>
      <c r="Q192" s="3" t="str">
        <f>VLOOKUP(A192,INFO!$A:$B,2,0)</f>
        <v>GUAYAQUIL</v>
      </c>
      <c r="R192" s="19">
        <v>95</v>
      </c>
      <c r="S192" s="19" t="str">
        <f t="shared" si="21"/>
        <v>Destacamento Machinaza Alto</v>
      </c>
      <c r="T192" s="19">
        <f t="shared" si="22"/>
        <v>1</v>
      </c>
      <c r="U192" s="19" t="str">
        <f t="shared" si="23"/>
        <v>Mostrar</v>
      </c>
      <c r="V192" s="3" t="str">
        <f>VLOOKUP(A192,INFO!$A:$C,3,0)</f>
        <v>EGSI9191</v>
      </c>
      <c r="W192" s="3" t="str">
        <f>VLOOKUP(V192,INFO!$C:$D,2,0)</f>
        <v>Camioneta</v>
      </c>
      <c r="X192" s="17" t="str">
        <f>VLOOKUP(A192,INFO!A:F,5,0)</f>
        <v>POSTVENTA</v>
      </c>
      <c r="Y192" s="17" t="str">
        <f>VLOOKUP(A192,INFO!A:F,6,0)</f>
        <v>Patricio Olaya</v>
      </c>
    </row>
    <row r="193" spans="1:25" x14ac:dyDescent="0.25">
      <c r="A193" s="3" t="s">
        <v>53</v>
      </c>
      <c r="B193" s="8">
        <v>2.3148148148148147E-5</v>
      </c>
      <c r="C193" s="8">
        <v>0</v>
      </c>
      <c r="D193" s="8">
        <v>0</v>
      </c>
      <c r="E193" s="4">
        <v>0</v>
      </c>
      <c r="F193" s="5">
        <v>0</v>
      </c>
      <c r="G193" s="5">
        <v>0</v>
      </c>
      <c r="H193" s="7" t="s">
        <v>24</v>
      </c>
      <c r="I193" s="7" t="s">
        <v>24</v>
      </c>
      <c r="J193" s="19" t="s">
        <v>321</v>
      </c>
      <c r="K193" s="19" t="s">
        <v>321</v>
      </c>
      <c r="L193" s="2">
        <v>43370</v>
      </c>
      <c r="M193" s="6" t="str">
        <f t="shared" si="17"/>
        <v>septiembre</v>
      </c>
      <c r="N193" s="19">
        <f t="shared" si="18"/>
        <v>39</v>
      </c>
      <c r="O193" s="7" t="str">
        <f t="shared" si="19"/>
        <v>jueves</v>
      </c>
      <c r="P193" s="7">
        <f t="shared" si="20"/>
        <v>2018</v>
      </c>
      <c r="Q193" s="3" t="str">
        <f>VLOOKUP(A193,INFO!$A:$B,2,0)</f>
        <v>GUAYAQUIL</v>
      </c>
      <c r="R193" s="19">
        <v>95</v>
      </c>
      <c r="S193" s="19" t="str">
        <f t="shared" si="21"/>
        <v>Durmió en Ainsa</v>
      </c>
      <c r="T193" s="19">
        <f t="shared" si="22"/>
        <v>1</v>
      </c>
      <c r="U193" s="19" t="str">
        <f t="shared" si="23"/>
        <v>No Mostrar</v>
      </c>
      <c r="V193" s="3" t="str">
        <f>VLOOKUP(A193,INFO!$A:$C,3,0)</f>
        <v>EIBC3570</v>
      </c>
      <c r="W193" s="3" t="str">
        <f>VLOOKUP(V193,INFO!$C:$D,2,0)</f>
        <v>Camion</v>
      </c>
      <c r="X193" s="17" t="str">
        <f>VLOOKUP(A193,INFO!A:F,5,0)</f>
        <v>LOGÍSTICA</v>
      </c>
      <c r="Y193" s="17" t="str">
        <f>VLOOKUP(A193,INFO!A:F,6,0)</f>
        <v>Cristobal Murillo</v>
      </c>
    </row>
    <row r="194" spans="1:25" x14ac:dyDescent="0.25">
      <c r="A194" s="3" t="s">
        <v>53</v>
      </c>
      <c r="B194" s="8">
        <v>2.3148148148148147E-5</v>
      </c>
      <c r="C194" s="8">
        <v>0</v>
      </c>
      <c r="D194" s="8">
        <v>0</v>
      </c>
      <c r="E194" s="4">
        <v>0</v>
      </c>
      <c r="F194" s="5">
        <v>0</v>
      </c>
      <c r="G194" s="5">
        <v>0</v>
      </c>
      <c r="H194" s="7" t="s">
        <v>24</v>
      </c>
      <c r="I194" s="7" t="s">
        <v>24</v>
      </c>
      <c r="J194" s="19" t="s">
        <v>321</v>
      </c>
      <c r="K194" s="19" t="s">
        <v>321</v>
      </c>
      <c r="L194" s="2">
        <v>43370</v>
      </c>
      <c r="M194" s="6" t="str">
        <f t="shared" si="17"/>
        <v>septiembre</v>
      </c>
      <c r="N194" s="19">
        <f t="shared" si="18"/>
        <v>39</v>
      </c>
      <c r="O194" s="7" t="str">
        <f t="shared" si="19"/>
        <v>jueves</v>
      </c>
      <c r="P194" s="7">
        <f t="shared" si="20"/>
        <v>2018</v>
      </c>
      <c r="Q194" s="3" t="str">
        <f>VLOOKUP(A194,INFO!$A:$B,2,0)</f>
        <v>GUAYAQUIL</v>
      </c>
      <c r="R194" s="19">
        <v>95</v>
      </c>
      <c r="S194" s="19" t="str">
        <f t="shared" si="21"/>
        <v>Durmió en Ainsa</v>
      </c>
      <c r="T194" s="19">
        <f t="shared" si="22"/>
        <v>1</v>
      </c>
      <c r="U194" s="19" t="str">
        <f t="shared" si="23"/>
        <v>No Mostrar</v>
      </c>
      <c r="V194" s="3" t="str">
        <f>VLOOKUP(A194,INFO!$A:$C,3,0)</f>
        <v>EIBC3570</v>
      </c>
      <c r="W194" s="3" t="str">
        <f>VLOOKUP(V194,INFO!$C:$D,2,0)</f>
        <v>Camion</v>
      </c>
      <c r="X194" s="17" t="str">
        <f>VLOOKUP(A194,INFO!A:F,5,0)</f>
        <v>LOGÍSTICA</v>
      </c>
      <c r="Y194" s="17" t="str">
        <f>VLOOKUP(A194,INFO!A:F,6,0)</f>
        <v>Cristobal Murillo</v>
      </c>
    </row>
    <row r="195" spans="1:25" x14ac:dyDescent="0.25">
      <c r="A195" s="3" t="s">
        <v>53</v>
      </c>
      <c r="B195" s="8">
        <v>2.3148148148148147E-5</v>
      </c>
      <c r="C195" s="8">
        <v>0</v>
      </c>
      <c r="D195" s="8">
        <v>0</v>
      </c>
      <c r="E195" s="4">
        <v>0</v>
      </c>
      <c r="F195" s="5">
        <v>0</v>
      </c>
      <c r="G195" s="5">
        <v>0</v>
      </c>
      <c r="H195" s="7" t="s">
        <v>24</v>
      </c>
      <c r="I195" s="7" t="s">
        <v>24</v>
      </c>
      <c r="J195" s="19" t="s">
        <v>321</v>
      </c>
      <c r="K195" s="19" t="s">
        <v>321</v>
      </c>
      <c r="L195" s="2">
        <v>43370</v>
      </c>
      <c r="M195" s="6" t="str">
        <f t="shared" ref="M195:M258" si="24">TEXT(L195,"mmmm")</f>
        <v>septiembre</v>
      </c>
      <c r="N195" s="19">
        <f t="shared" ref="N195:N258" si="25">IF(O195="domingo",WEEKNUM(L195)-1,WEEKNUM(L195))</f>
        <v>39</v>
      </c>
      <c r="O195" s="7" t="str">
        <f t="shared" ref="O195:O258" si="26">TEXT(L195,"dddd")</f>
        <v>jueves</v>
      </c>
      <c r="P195" s="7">
        <f t="shared" ref="P195:P258" si="27">YEAR(L195)</f>
        <v>2018</v>
      </c>
      <c r="Q195" s="3" t="str">
        <f>VLOOKUP(A195,INFO!$A:$B,2,0)</f>
        <v>GUAYAQUIL</v>
      </c>
      <c r="R195" s="19">
        <v>95</v>
      </c>
      <c r="S195" s="19" t="str">
        <f t="shared" ref="S195:S258" si="28">IF(AND(T195=1,OR(I195=$Z$2,I195=$Z$3)),$Z$4,I195)</f>
        <v>Durmió en Ainsa</v>
      </c>
      <c r="T195" s="19">
        <f t="shared" ref="T195:T258" si="29">IF(OR(H195=I195,H195=$Z$2,H195=$Z$3),1,0)</f>
        <v>1</v>
      </c>
      <c r="U195" s="19" t="str">
        <f t="shared" ref="U195:U258" si="30">IF(AND(C195=$AA$2,D195=$AA$2),"No Mostrar","Mostrar")</f>
        <v>No Mostrar</v>
      </c>
      <c r="V195" s="3" t="str">
        <f>VLOOKUP(A195,INFO!$A:$C,3,0)</f>
        <v>EIBC3570</v>
      </c>
      <c r="W195" s="3" t="str">
        <f>VLOOKUP(V195,INFO!$C:$D,2,0)</f>
        <v>Camion</v>
      </c>
      <c r="X195" s="17" t="str">
        <f>VLOOKUP(A195,INFO!A:F,5,0)</f>
        <v>LOGÍSTICA</v>
      </c>
      <c r="Y195" s="17" t="str">
        <f>VLOOKUP(A195,INFO!A:F,6,0)</f>
        <v>Cristobal Murillo</v>
      </c>
    </row>
    <row r="196" spans="1:25" x14ac:dyDescent="0.25">
      <c r="A196" s="3" t="s">
        <v>78</v>
      </c>
      <c r="B196" s="8">
        <v>4.3981481481481481E-4</v>
      </c>
      <c r="C196" s="8">
        <v>4.3981481481481481E-4</v>
      </c>
      <c r="D196" s="8">
        <v>0</v>
      </c>
      <c r="E196" s="4">
        <v>0.13</v>
      </c>
      <c r="F196" s="5">
        <v>16</v>
      </c>
      <c r="G196" s="5">
        <v>12.04</v>
      </c>
      <c r="H196" s="7" t="s">
        <v>123</v>
      </c>
      <c r="I196" s="7" t="s">
        <v>124</v>
      </c>
      <c r="J196" s="19" t="s">
        <v>321</v>
      </c>
      <c r="K196" s="19" t="s">
        <v>321</v>
      </c>
      <c r="L196" s="2">
        <v>43370</v>
      </c>
      <c r="M196" s="6" t="str">
        <f t="shared" si="24"/>
        <v>septiembre</v>
      </c>
      <c r="N196" s="19">
        <f t="shared" si="25"/>
        <v>39</v>
      </c>
      <c r="O196" s="7" t="str">
        <f t="shared" si="26"/>
        <v>jueves</v>
      </c>
      <c r="P196" s="7">
        <f t="shared" si="27"/>
        <v>2018</v>
      </c>
      <c r="Q196" s="3" t="str">
        <f>VLOOKUP(A196,INFO!$A:$B,2,0)</f>
        <v>GUAYAQUIL</v>
      </c>
      <c r="R196" s="19">
        <v>95</v>
      </c>
      <c r="S196" s="19" t="str">
        <f t="shared" si="28"/>
        <v>Calle 23, Guayaquil</v>
      </c>
      <c r="T196" s="19">
        <f t="shared" si="29"/>
        <v>0</v>
      </c>
      <c r="U196" s="19" t="str">
        <f t="shared" si="30"/>
        <v>Mostrar</v>
      </c>
      <c r="V196" s="3" t="str">
        <f>VLOOKUP(A196,INFO!$A:$C,3,0)</f>
        <v>II765J</v>
      </c>
      <c r="W196" s="3" t="str">
        <f>VLOOKUP(V196,INFO!$C:$D,2,0)</f>
        <v>Motocicleta</v>
      </c>
      <c r="X196" s="17" t="str">
        <f>VLOOKUP(A196,INFO!A:F,5,0)</f>
        <v>ADMINISTRACIÓN</v>
      </c>
      <c r="Y196" s="17" t="str">
        <f>VLOOKUP(A196,INFO!A:F,6,0)</f>
        <v xml:space="preserve">Byron </v>
      </c>
    </row>
    <row r="197" spans="1:25" x14ac:dyDescent="0.25">
      <c r="A197" s="3" t="s">
        <v>4</v>
      </c>
      <c r="B197" s="8">
        <v>4.5138888888888892E-4</v>
      </c>
      <c r="C197" s="8">
        <v>4.5138888888888892E-4</v>
      </c>
      <c r="D197" s="8">
        <v>0</v>
      </c>
      <c r="E197" s="4">
        <v>0.23</v>
      </c>
      <c r="F197" s="5">
        <v>27</v>
      </c>
      <c r="G197" s="5">
        <v>21.54</v>
      </c>
      <c r="H197" s="7" t="s">
        <v>125</v>
      </c>
      <c r="I197" s="7" t="s">
        <v>126</v>
      </c>
      <c r="J197" s="19" t="s">
        <v>321</v>
      </c>
      <c r="K197" s="19" t="s">
        <v>321</v>
      </c>
      <c r="L197" s="2">
        <v>43370</v>
      </c>
      <c r="M197" s="6" t="str">
        <f t="shared" si="24"/>
        <v>septiembre</v>
      </c>
      <c r="N197" s="19">
        <f t="shared" si="25"/>
        <v>39</v>
      </c>
      <c r="O197" s="7" t="str">
        <f t="shared" si="26"/>
        <v>jueves</v>
      </c>
      <c r="P197" s="7">
        <f t="shared" si="27"/>
        <v>2018</v>
      </c>
      <c r="Q197" s="3" t="str">
        <f>VLOOKUP(A197,INFO!$A:$B,2,0)</f>
        <v>QUITO</v>
      </c>
      <c r="R197" s="19">
        <v>95</v>
      </c>
      <c r="S197" s="19" t="str">
        <f t="shared" si="28"/>
        <v>Galo Plaza Lasso 2-114, Quito</v>
      </c>
      <c r="T197" s="19">
        <f t="shared" si="29"/>
        <v>0</v>
      </c>
      <c r="U197" s="19" t="str">
        <f t="shared" si="30"/>
        <v>Mostrar</v>
      </c>
      <c r="V197" s="3" t="str">
        <f>VLOOKUP(A197,INFO!$A:$C,3,0)</f>
        <v>HW228P</v>
      </c>
      <c r="W197" s="3" t="str">
        <f>VLOOKUP(V197,INFO!$C:$D,2,0)</f>
        <v>Motocicleta</v>
      </c>
      <c r="X197" s="17" t="str">
        <f>VLOOKUP(A197,INFO!A:F,5,0)</f>
        <v>SAT UIO</v>
      </c>
      <c r="Y197" s="17" t="str">
        <f>VLOOKUP(A197,INFO!A:F,6,0)</f>
        <v>Quito</v>
      </c>
    </row>
    <row r="198" spans="1:25" x14ac:dyDescent="0.25">
      <c r="A198" s="3" t="s">
        <v>4</v>
      </c>
      <c r="B198" s="8">
        <v>3.9699074074074072E-3</v>
      </c>
      <c r="C198" s="8">
        <v>3.9699074074074072E-3</v>
      </c>
      <c r="D198" s="8">
        <v>0</v>
      </c>
      <c r="E198" s="4">
        <v>3.52</v>
      </c>
      <c r="F198" s="5">
        <v>70</v>
      </c>
      <c r="G198" s="5">
        <v>36.909999999999997</v>
      </c>
      <c r="H198" s="7" t="s">
        <v>126</v>
      </c>
      <c r="I198" s="7" t="s">
        <v>1</v>
      </c>
      <c r="J198" s="19" t="s">
        <v>321</v>
      </c>
      <c r="K198" s="19" t="s">
        <v>321</v>
      </c>
      <c r="L198" s="2">
        <v>43370</v>
      </c>
      <c r="M198" s="6" t="str">
        <f t="shared" si="24"/>
        <v>septiembre</v>
      </c>
      <c r="N198" s="19">
        <f t="shared" si="25"/>
        <v>39</v>
      </c>
      <c r="O198" s="7" t="str">
        <f t="shared" si="26"/>
        <v>jueves</v>
      </c>
      <c r="P198" s="7">
        <f t="shared" si="27"/>
        <v>2018</v>
      </c>
      <c r="Q198" s="3" t="str">
        <f>VLOOKUP(A198,INFO!$A:$B,2,0)</f>
        <v>QUITO</v>
      </c>
      <c r="R198" s="19">
        <v>95</v>
      </c>
      <c r="S198" s="19" t="str">
        <f t="shared" si="28"/>
        <v>Avenida 10 De Agosto 30-106, Quito</v>
      </c>
      <c r="T198" s="19">
        <f t="shared" si="29"/>
        <v>0</v>
      </c>
      <c r="U198" s="19" t="str">
        <f t="shared" si="30"/>
        <v>Mostrar</v>
      </c>
      <c r="V198" s="3" t="str">
        <f>VLOOKUP(A198,INFO!$A:$C,3,0)</f>
        <v>HW228P</v>
      </c>
      <c r="W198" s="3" t="str">
        <f>VLOOKUP(V198,INFO!$C:$D,2,0)</f>
        <v>Motocicleta</v>
      </c>
      <c r="X198" s="17" t="str">
        <f>VLOOKUP(A198,INFO!A:F,5,0)</f>
        <v>SAT UIO</v>
      </c>
      <c r="Y198" s="17" t="str">
        <f>VLOOKUP(A198,INFO!A:F,6,0)</f>
        <v>Quito</v>
      </c>
    </row>
    <row r="199" spans="1:25" x14ac:dyDescent="0.25">
      <c r="A199" s="3" t="s">
        <v>4</v>
      </c>
      <c r="B199" s="8">
        <v>9.9537037037037042E-4</v>
      </c>
      <c r="C199" s="8">
        <v>6.7129629629629625E-4</v>
      </c>
      <c r="D199" s="8">
        <v>0</v>
      </c>
      <c r="E199" s="4">
        <v>0.44</v>
      </c>
      <c r="F199" s="5">
        <v>57</v>
      </c>
      <c r="G199" s="5">
        <v>18.579999999999998</v>
      </c>
      <c r="H199" s="7" t="s">
        <v>1</v>
      </c>
      <c r="I199" s="7" t="s">
        <v>127</v>
      </c>
      <c r="J199" s="19" t="s">
        <v>321</v>
      </c>
      <c r="K199" s="19" t="s">
        <v>321</v>
      </c>
      <c r="L199" s="2">
        <v>43370</v>
      </c>
      <c r="M199" s="6" t="str">
        <f t="shared" si="24"/>
        <v>septiembre</v>
      </c>
      <c r="N199" s="19">
        <f t="shared" si="25"/>
        <v>39</v>
      </c>
      <c r="O199" s="7" t="str">
        <f t="shared" si="26"/>
        <v>jueves</v>
      </c>
      <c r="P199" s="7">
        <f t="shared" si="27"/>
        <v>2018</v>
      </c>
      <c r="Q199" s="3" t="str">
        <f>VLOOKUP(A199,INFO!$A:$B,2,0)</f>
        <v>QUITO</v>
      </c>
      <c r="R199" s="19">
        <v>95</v>
      </c>
      <c r="S199" s="19" t="str">
        <f t="shared" si="28"/>
        <v>Avenida 10 De Agosto 164-480, Quito</v>
      </c>
      <c r="T199" s="19">
        <f t="shared" si="29"/>
        <v>0</v>
      </c>
      <c r="U199" s="19" t="str">
        <f t="shared" si="30"/>
        <v>Mostrar</v>
      </c>
      <c r="V199" s="3" t="str">
        <f>VLOOKUP(A199,INFO!$A:$C,3,0)</f>
        <v>HW228P</v>
      </c>
      <c r="W199" s="3" t="str">
        <f>VLOOKUP(V199,INFO!$C:$D,2,0)</f>
        <v>Motocicleta</v>
      </c>
      <c r="X199" s="17" t="str">
        <f>VLOOKUP(A199,INFO!A:F,5,0)</f>
        <v>SAT UIO</v>
      </c>
      <c r="Y199" s="17" t="str">
        <f>VLOOKUP(A199,INFO!A:F,6,0)</f>
        <v>Quito</v>
      </c>
    </row>
    <row r="200" spans="1:25" x14ac:dyDescent="0.25">
      <c r="A200" s="3" t="s">
        <v>4</v>
      </c>
      <c r="B200" s="8">
        <v>7.7083333333333335E-3</v>
      </c>
      <c r="C200" s="8">
        <v>7.6273148148148151E-3</v>
      </c>
      <c r="D200" s="8">
        <v>0</v>
      </c>
      <c r="E200" s="4">
        <v>4.55</v>
      </c>
      <c r="F200" s="5">
        <v>64</v>
      </c>
      <c r="G200" s="5">
        <v>24.6</v>
      </c>
      <c r="H200" s="7" t="s">
        <v>127</v>
      </c>
      <c r="I200" s="7" t="s">
        <v>128</v>
      </c>
      <c r="J200" s="19" t="s">
        <v>321</v>
      </c>
      <c r="K200" s="19" t="s">
        <v>321</v>
      </c>
      <c r="L200" s="2">
        <v>43370</v>
      </c>
      <c r="M200" s="6" t="str">
        <f t="shared" si="24"/>
        <v>septiembre</v>
      </c>
      <c r="N200" s="19">
        <f t="shared" si="25"/>
        <v>39</v>
      </c>
      <c r="O200" s="7" t="str">
        <f t="shared" si="26"/>
        <v>jueves</v>
      </c>
      <c r="P200" s="7">
        <f t="shared" si="27"/>
        <v>2018</v>
      </c>
      <c r="Q200" s="3" t="str">
        <f>VLOOKUP(A200,INFO!$A:$B,2,0)</f>
        <v>QUITO</v>
      </c>
      <c r="R200" s="19">
        <v>95</v>
      </c>
      <c r="S200" s="19" t="str">
        <f t="shared" si="28"/>
        <v>Avenida 10 De Agosto 1-194, Quito</v>
      </c>
      <c r="T200" s="19">
        <f t="shared" si="29"/>
        <v>0</v>
      </c>
      <c r="U200" s="19" t="str">
        <f t="shared" si="30"/>
        <v>Mostrar</v>
      </c>
      <c r="V200" s="3" t="str">
        <f>VLOOKUP(A200,INFO!$A:$C,3,0)</f>
        <v>HW228P</v>
      </c>
      <c r="W200" s="3" t="str">
        <f>VLOOKUP(V200,INFO!$C:$D,2,0)</f>
        <v>Motocicleta</v>
      </c>
      <c r="X200" s="17" t="str">
        <f>VLOOKUP(A200,INFO!A:F,5,0)</f>
        <v>SAT UIO</v>
      </c>
      <c r="Y200" s="17" t="str">
        <f>VLOOKUP(A200,INFO!A:F,6,0)</f>
        <v>Quito</v>
      </c>
    </row>
    <row r="201" spans="1:25" x14ac:dyDescent="0.25">
      <c r="A201" s="3" t="s">
        <v>4</v>
      </c>
      <c r="B201" s="8">
        <v>3.7962962962962963E-3</v>
      </c>
      <c r="C201" s="8">
        <v>3.7962962962962963E-3</v>
      </c>
      <c r="D201" s="8">
        <v>0</v>
      </c>
      <c r="E201" s="4">
        <v>2.48</v>
      </c>
      <c r="F201" s="5">
        <v>62</v>
      </c>
      <c r="G201" s="5">
        <v>27.27</v>
      </c>
      <c r="H201" s="7" t="s">
        <v>128</v>
      </c>
      <c r="I201" s="7" t="s">
        <v>18</v>
      </c>
      <c r="J201" s="19" t="s">
        <v>321</v>
      </c>
      <c r="K201" s="19" t="s">
        <v>321</v>
      </c>
      <c r="L201" s="2">
        <v>43370</v>
      </c>
      <c r="M201" s="6" t="str">
        <f t="shared" si="24"/>
        <v>septiembre</v>
      </c>
      <c r="N201" s="19">
        <f t="shared" si="25"/>
        <v>39</v>
      </c>
      <c r="O201" s="7" t="str">
        <f t="shared" si="26"/>
        <v>jueves</v>
      </c>
      <c r="P201" s="7">
        <f t="shared" si="27"/>
        <v>2018</v>
      </c>
      <c r="Q201" s="3" t="str">
        <f>VLOOKUP(A201,INFO!$A:$B,2,0)</f>
        <v>QUITO</v>
      </c>
      <c r="R201" s="19">
        <v>95</v>
      </c>
      <c r="S201" s="19" t="str">
        <f t="shared" si="28"/>
        <v>Calle De Los Cipreses 2-158, Quito</v>
      </c>
      <c r="T201" s="19">
        <f t="shared" si="29"/>
        <v>0</v>
      </c>
      <c r="U201" s="19" t="str">
        <f t="shared" si="30"/>
        <v>Mostrar</v>
      </c>
      <c r="V201" s="3" t="str">
        <f>VLOOKUP(A201,INFO!$A:$C,3,0)</f>
        <v>HW228P</v>
      </c>
      <c r="W201" s="3" t="str">
        <f>VLOOKUP(V201,INFO!$C:$D,2,0)</f>
        <v>Motocicleta</v>
      </c>
      <c r="X201" s="17" t="str">
        <f>VLOOKUP(A201,INFO!A:F,5,0)</f>
        <v>SAT UIO</v>
      </c>
      <c r="Y201" s="17" t="str">
        <f>VLOOKUP(A201,INFO!A:F,6,0)</f>
        <v>Quito</v>
      </c>
    </row>
    <row r="202" spans="1:25" x14ac:dyDescent="0.25">
      <c r="A202" s="3" t="s">
        <v>78</v>
      </c>
      <c r="B202" s="8">
        <v>1.7361111111111112E-4</v>
      </c>
      <c r="C202" s="8">
        <v>1.7361111111111112E-4</v>
      </c>
      <c r="D202" s="8">
        <v>0</v>
      </c>
      <c r="E202" s="4">
        <v>0.03</v>
      </c>
      <c r="F202" s="5">
        <v>27</v>
      </c>
      <c r="G202" s="5">
        <v>8.06</v>
      </c>
      <c r="H202" s="7" t="s">
        <v>129</v>
      </c>
      <c r="I202" s="7" t="s">
        <v>129</v>
      </c>
      <c r="J202" s="19" t="s">
        <v>321</v>
      </c>
      <c r="K202" s="19" t="s">
        <v>321</v>
      </c>
      <c r="L202" s="2">
        <v>43370</v>
      </c>
      <c r="M202" s="6" t="str">
        <f t="shared" si="24"/>
        <v>septiembre</v>
      </c>
      <c r="N202" s="19">
        <f t="shared" si="25"/>
        <v>39</v>
      </c>
      <c r="O202" s="7" t="str">
        <f t="shared" si="26"/>
        <v>jueves</v>
      </c>
      <c r="P202" s="7">
        <f t="shared" si="27"/>
        <v>2018</v>
      </c>
      <c r="Q202" s="3" t="str">
        <f>VLOOKUP(A202,INFO!$A:$B,2,0)</f>
        <v>GUAYAQUIL</v>
      </c>
      <c r="R202" s="19">
        <v>95</v>
      </c>
      <c r="S202" s="19" t="str">
        <f t="shared" si="28"/>
        <v>Avenida 39 No, Guayaquil</v>
      </c>
      <c r="T202" s="19">
        <f t="shared" si="29"/>
        <v>1</v>
      </c>
      <c r="U202" s="19" t="str">
        <f t="shared" si="30"/>
        <v>Mostrar</v>
      </c>
      <c r="V202" s="3" t="str">
        <f>VLOOKUP(A202,INFO!$A:$C,3,0)</f>
        <v>II765J</v>
      </c>
      <c r="W202" s="3" t="str">
        <f>VLOOKUP(V202,INFO!$C:$D,2,0)</f>
        <v>Motocicleta</v>
      </c>
      <c r="X202" s="17" t="str">
        <f>VLOOKUP(A202,INFO!A:F,5,0)</f>
        <v>ADMINISTRACIÓN</v>
      </c>
      <c r="Y202" s="17" t="str">
        <f>VLOOKUP(A202,INFO!A:F,6,0)</f>
        <v xml:space="preserve">Byron </v>
      </c>
    </row>
    <row r="203" spans="1:25" x14ac:dyDescent="0.25">
      <c r="A203" s="3" t="s">
        <v>78</v>
      </c>
      <c r="B203" s="8">
        <v>1.0416666666666667E-4</v>
      </c>
      <c r="C203" s="8">
        <v>1.0416666666666667E-4</v>
      </c>
      <c r="D203" s="8">
        <v>0</v>
      </c>
      <c r="E203" s="4">
        <v>0</v>
      </c>
      <c r="F203" s="5">
        <v>42</v>
      </c>
      <c r="G203" s="5">
        <v>0</v>
      </c>
      <c r="H203" s="7" t="s">
        <v>129</v>
      </c>
      <c r="I203" s="7" t="s">
        <v>129</v>
      </c>
      <c r="J203" s="19" t="s">
        <v>321</v>
      </c>
      <c r="K203" s="19" t="s">
        <v>321</v>
      </c>
      <c r="L203" s="2">
        <v>43370</v>
      </c>
      <c r="M203" s="6" t="str">
        <f t="shared" si="24"/>
        <v>septiembre</v>
      </c>
      <c r="N203" s="19">
        <f t="shared" si="25"/>
        <v>39</v>
      </c>
      <c r="O203" s="7" t="str">
        <f t="shared" si="26"/>
        <v>jueves</v>
      </c>
      <c r="P203" s="7">
        <f t="shared" si="27"/>
        <v>2018</v>
      </c>
      <c r="Q203" s="3" t="str">
        <f>VLOOKUP(A203,INFO!$A:$B,2,0)</f>
        <v>GUAYAQUIL</v>
      </c>
      <c r="R203" s="19">
        <v>95</v>
      </c>
      <c r="S203" s="19" t="str">
        <f t="shared" si="28"/>
        <v>Avenida 39 No, Guayaquil</v>
      </c>
      <c r="T203" s="19">
        <f t="shared" si="29"/>
        <v>1</v>
      </c>
      <c r="U203" s="19" t="str">
        <f t="shared" si="30"/>
        <v>Mostrar</v>
      </c>
      <c r="V203" s="3" t="str">
        <f>VLOOKUP(A203,INFO!$A:$C,3,0)</f>
        <v>II765J</v>
      </c>
      <c r="W203" s="3" t="str">
        <f>VLOOKUP(V203,INFO!$C:$D,2,0)</f>
        <v>Motocicleta</v>
      </c>
      <c r="X203" s="17" t="str">
        <f>VLOOKUP(A203,INFO!A:F,5,0)</f>
        <v>ADMINISTRACIÓN</v>
      </c>
      <c r="Y203" s="17" t="str">
        <f>VLOOKUP(A203,INFO!A:F,6,0)</f>
        <v xml:space="preserve">Byron </v>
      </c>
    </row>
    <row r="204" spans="1:25" x14ac:dyDescent="0.25">
      <c r="A204" s="3" t="s">
        <v>78</v>
      </c>
      <c r="B204" s="8">
        <v>5.208333333333333E-3</v>
      </c>
      <c r="C204" s="8">
        <v>5.208333333333333E-3</v>
      </c>
      <c r="D204" s="8">
        <v>0</v>
      </c>
      <c r="E204" s="4">
        <v>4.6900000000000004</v>
      </c>
      <c r="F204" s="5">
        <v>51</v>
      </c>
      <c r="G204" s="5">
        <v>37.53</v>
      </c>
      <c r="H204" s="7" t="s">
        <v>129</v>
      </c>
      <c r="I204" s="7" t="s">
        <v>130</v>
      </c>
      <c r="J204" s="19" t="s">
        <v>321</v>
      </c>
      <c r="K204" s="19" t="s">
        <v>321</v>
      </c>
      <c r="L204" s="2">
        <v>43370</v>
      </c>
      <c r="M204" s="6" t="str">
        <f t="shared" si="24"/>
        <v>septiembre</v>
      </c>
      <c r="N204" s="19">
        <f t="shared" si="25"/>
        <v>39</v>
      </c>
      <c r="O204" s="7" t="str">
        <f t="shared" si="26"/>
        <v>jueves</v>
      </c>
      <c r="P204" s="7">
        <f t="shared" si="27"/>
        <v>2018</v>
      </c>
      <c r="Q204" s="3" t="str">
        <f>VLOOKUP(A204,INFO!$A:$B,2,0)</f>
        <v>GUAYAQUIL</v>
      </c>
      <c r="R204" s="19">
        <v>95</v>
      </c>
      <c r="S204" s="19" t="str">
        <f t="shared" si="28"/>
        <v>Avenida 43 No, Guayaquil</v>
      </c>
      <c r="T204" s="19">
        <f t="shared" si="29"/>
        <v>0</v>
      </c>
      <c r="U204" s="19" t="str">
        <f t="shared" si="30"/>
        <v>Mostrar</v>
      </c>
      <c r="V204" s="3" t="str">
        <f>VLOOKUP(A204,INFO!$A:$C,3,0)</f>
        <v>II765J</v>
      </c>
      <c r="W204" s="3" t="str">
        <f>VLOOKUP(V204,INFO!$C:$D,2,0)</f>
        <v>Motocicleta</v>
      </c>
      <c r="X204" s="17" t="str">
        <f>VLOOKUP(A204,INFO!A:F,5,0)</f>
        <v>ADMINISTRACIÓN</v>
      </c>
      <c r="Y204" s="17" t="str">
        <f>VLOOKUP(A204,INFO!A:F,6,0)</f>
        <v xml:space="preserve">Byron </v>
      </c>
    </row>
    <row r="205" spans="1:25" x14ac:dyDescent="0.25">
      <c r="A205" s="3" t="s">
        <v>78</v>
      </c>
      <c r="B205" s="8">
        <v>2.0370370370370373E-3</v>
      </c>
      <c r="C205" s="8">
        <v>2.0370370370370373E-3</v>
      </c>
      <c r="D205" s="8">
        <v>0</v>
      </c>
      <c r="E205" s="4">
        <v>0.8</v>
      </c>
      <c r="F205" s="5">
        <v>29</v>
      </c>
      <c r="G205" s="5">
        <v>16.420000000000002</v>
      </c>
      <c r="H205" s="7" t="s">
        <v>131</v>
      </c>
      <c r="I205" s="7" t="s">
        <v>132</v>
      </c>
      <c r="J205" s="19" t="s">
        <v>321</v>
      </c>
      <c r="K205" s="19" t="s">
        <v>321</v>
      </c>
      <c r="L205" s="2">
        <v>43370</v>
      </c>
      <c r="M205" s="6" t="str">
        <f t="shared" si="24"/>
        <v>septiembre</v>
      </c>
      <c r="N205" s="19">
        <f t="shared" si="25"/>
        <v>39</v>
      </c>
      <c r="O205" s="7" t="str">
        <f t="shared" si="26"/>
        <v>jueves</v>
      </c>
      <c r="P205" s="7">
        <f t="shared" si="27"/>
        <v>2018</v>
      </c>
      <c r="Q205" s="3" t="str">
        <f>VLOOKUP(A205,INFO!$A:$B,2,0)</f>
        <v>GUAYAQUIL</v>
      </c>
      <c r="R205" s="19">
        <v>95</v>
      </c>
      <c r="S205" s="19" t="str">
        <f t="shared" si="28"/>
        <v>Calle 23C, Guayaquil</v>
      </c>
      <c r="T205" s="19">
        <f t="shared" si="29"/>
        <v>0</v>
      </c>
      <c r="U205" s="19" t="str">
        <f t="shared" si="30"/>
        <v>Mostrar</v>
      </c>
      <c r="V205" s="3" t="str">
        <f>VLOOKUP(A205,INFO!$A:$C,3,0)</f>
        <v>II765J</v>
      </c>
      <c r="W205" s="3" t="str">
        <f>VLOOKUP(V205,INFO!$C:$D,2,0)</f>
        <v>Motocicleta</v>
      </c>
      <c r="X205" s="17" t="str">
        <f>VLOOKUP(A205,INFO!A:F,5,0)</f>
        <v>ADMINISTRACIÓN</v>
      </c>
      <c r="Y205" s="17" t="str">
        <f>VLOOKUP(A205,INFO!A:F,6,0)</f>
        <v xml:space="preserve">Byron </v>
      </c>
    </row>
    <row r="206" spans="1:25" x14ac:dyDescent="0.25">
      <c r="A206" s="3" t="s">
        <v>78</v>
      </c>
      <c r="B206" s="8">
        <v>1.7939814814814815E-3</v>
      </c>
      <c r="C206" s="8">
        <v>1.7939814814814815E-3</v>
      </c>
      <c r="D206" s="8">
        <v>0</v>
      </c>
      <c r="E206" s="4">
        <v>0.93</v>
      </c>
      <c r="F206" s="5">
        <v>25</v>
      </c>
      <c r="G206" s="5">
        <v>21.56</v>
      </c>
      <c r="H206" s="7" t="s">
        <v>132</v>
      </c>
      <c r="I206" s="7" t="s">
        <v>130</v>
      </c>
      <c r="J206" s="19" t="s">
        <v>321</v>
      </c>
      <c r="K206" s="19" t="s">
        <v>321</v>
      </c>
      <c r="L206" s="2">
        <v>43370</v>
      </c>
      <c r="M206" s="6" t="str">
        <f t="shared" si="24"/>
        <v>septiembre</v>
      </c>
      <c r="N206" s="19">
        <f t="shared" si="25"/>
        <v>39</v>
      </c>
      <c r="O206" s="7" t="str">
        <f t="shared" si="26"/>
        <v>jueves</v>
      </c>
      <c r="P206" s="7">
        <f t="shared" si="27"/>
        <v>2018</v>
      </c>
      <c r="Q206" s="3" t="str">
        <f>VLOOKUP(A206,INFO!$A:$B,2,0)</f>
        <v>GUAYAQUIL</v>
      </c>
      <c r="R206" s="19">
        <v>95</v>
      </c>
      <c r="S206" s="19" t="str">
        <f t="shared" si="28"/>
        <v>Avenida 43 No, Guayaquil</v>
      </c>
      <c r="T206" s="19">
        <f t="shared" si="29"/>
        <v>0</v>
      </c>
      <c r="U206" s="19" t="str">
        <f t="shared" si="30"/>
        <v>Mostrar</v>
      </c>
      <c r="V206" s="3" t="str">
        <f>VLOOKUP(A206,INFO!$A:$C,3,0)</f>
        <v>II765J</v>
      </c>
      <c r="W206" s="3" t="str">
        <f>VLOOKUP(V206,INFO!$C:$D,2,0)</f>
        <v>Motocicleta</v>
      </c>
      <c r="X206" s="17" t="str">
        <f>VLOOKUP(A206,INFO!A:F,5,0)</f>
        <v>ADMINISTRACIÓN</v>
      </c>
      <c r="Y206" s="17" t="str">
        <f>VLOOKUP(A206,INFO!A:F,6,0)</f>
        <v xml:space="preserve">Byron </v>
      </c>
    </row>
    <row r="207" spans="1:25" x14ac:dyDescent="0.25">
      <c r="A207" s="3" t="s">
        <v>78</v>
      </c>
      <c r="B207" s="8">
        <v>1.2384259259259258E-3</v>
      </c>
      <c r="C207" s="8">
        <v>1.2384259259259258E-3</v>
      </c>
      <c r="D207" s="8">
        <v>0</v>
      </c>
      <c r="E207" s="4">
        <v>0.48</v>
      </c>
      <c r="F207" s="5">
        <v>20</v>
      </c>
      <c r="G207" s="5">
        <v>16.149999999999999</v>
      </c>
      <c r="H207" s="7" t="s">
        <v>133</v>
      </c>
      <c r="I207" s="7" t="s">
        <v>134</v>
      </c>
      <c r="J207" s="19" t="s">
        <v>321</v>
      </c>
      <c r="K207" s="19" t="s">
        <v>321</v>
      </c>
      <c r="L207" s="2">
        <v>43370</v>
      </c>
      <c r="M207" s="6" t="str">
        <f t="shared" si="24"/>
        <v>septiembre</v>
      </c>
      <c r="N207" s="19">
        <f t="shared" si="25"/>
        <v>39</v>
      </c>
      <c r="O207" s="7" t="str">
        <f t="shared" si="26"/>
        <v>jueves</v>
      </c>
      <c r="P207" s="7">
        <f t="shared" si="27"/>
        <v>2018</v>
      </c>
      <c r="Q207" s="3" t="str">
        <f>VLOOKUP(A207,INFO!$A:$B,2,0)</f>
        <v>GUAYAQUIL</v>
      </c>
      <c r="R207" s="19">
        <v>95</v>
      </c>
      <c r="S207" s="19" t="str">
        <f t="shared" si="28"/>
        <v>Camilo Ponce Enriquez, Guayaquil</v>
      </c>
      <c r="T207" s="19">
        <f t="shared" si="29"/>
        <v>0</v>
      </c>
      <c r="U207" s="19" t="str">
        <f t="shared" si="30"/>
        <v>Mostrar</v>
      </c>
      <c r="V207" s="3" t="str">
        <f>VLOOKUP(A207,INFO!$A:$C,3,0)</f>
        <v>II765J</v>
      </c>
      <c r="W207" s="3" t="str">
        <f>VLOOKUP(V207,INFO!$C:$D,2,0)</f>
        <v>Motocicleta</v>
      </c>
      <c r="X207" s="17" t="str">
        <f>VLOOKUP(A207,INFO!A:F,5,0)</f>
        <v>ADMINISTRACIÓN</v>
      </c>
      <c r="Y207" s="17" t="str">
        <f>VLOOKUP(A207,INFO!A:F,6,0)</f>
        <v xml:space="preserve">Byron </v>
      </c>
    </row>
    <row r="208" spans="1:25" x14ac:dyDescent="0.25">
      <c r="A208" s="3" t="s">
        <v>78</v>
      </c>
      <c r="B208" s="8">
        <v>1.0011574074074074E-2</v>
      </c>
      <c r="C208" s="8">
        <v>1.0011574074074074E-2</v>
      </c>
      <c r="D208" s="8">
        <v>0</v>
      </c>
      <c r="E208" s="4">
        <v>7.97</v>
      </c>
      <c r="F208" s="5">
        <v>62</v>
      </c>
      <c r="G208" s="5">
        <v>33.15</v>
      </c>
      <c r="H208" s="7" t="s">
        <v>135</v>
      </c>
      <c r="I208" s="7" t="s">
        <v>72</v>
      </c>
      <c r="J208" s="19" t="s">
        <v>321</v>
      </c>
      <c r="K208" s="19" t="s">
        <v>321</v>
      </c>
      <c r="L208" s="2">
        <v>43370</v>
      </c>
      <c r="M208" s="6" t="str">
        <f t="shared" si="24"/>
        <v>septiembre</v>
      </c>
      <c r="N208" s="19">
        <f t="shared" si="25"/>
        <v>39</v>
      </c>
      <c r="O208" s="7" t="str">
        <f t="shared" si="26"/>
        <v>jueves</v>
      </c>
      <c r="P208" s="7">
        <f t="shared" si="27"/>
        <v>2018</v>
      </c>
      <c r="Q208" s="3" t="str">
        <f>VLOOKUP(A208,INFO!$A:$B,2,0)</f>
        <v>GUAYAQUIL</v>
      </c>
      <c r="R208" s="19">
        <v>95</v>
      </c>
      <c r="S208" s="19" t="str">
        <f t="shared" si="28"/>
        <v>Avenida Juan Tanca Marengo, Guayaquil</v>
      </c>
      <c r="T208" s="19">
        <f t="shared" si="29"/>
        <v>0</v>
      </c>
      <c r="U208" s="19" t="str">
        <f t="shared" si="30"/>
        <v>Mostrar</v>
      </c>
      <c r="V208" s="3" t="str">
        <f>VLOOKUP(A208,INFO!$A:$C,3,0)</f>
        <v>II765J</v>
      </c>
      <c r="W208" s="3" t="str">
        <f>VLOOKUP(V208,INFO!$C:$D,2,0)</f>
        <v>Motocicleta</v>
      </c>
      <c r="X208" s="17" t="str">
        <f>VLOOKUP(A208,INFO!A:F,5,0)</f>
        <v>ADMINISTRACIÓN</v>
      </c>
      <c r="Y208" s="17" t="str">
        <f>VLOOKUP(A208,INFO!A:F,6,0)</f>
        <v xml:space="preserve">Byron </v>
      </c>
    </row>
    <row r="209" spans="1:25" x14ac:dyDescent="0.25">
      <c r="A209" s="3" t="s">
        <v>64</v>
      </c>
      <c r="B209" s="8">
        <v>3.5879629629629635E-4</v>
      </c>
      <c r="C209" s="8">
        <v>0</v>
      </c>
      <c r="D209" s="8">
        <v>3.4722222222222222E-5</v>
      </c>
      <c r="E209" s="4">
        <v>0.03</v>
      </c>
      <c r="F209" s="5">
        <v>0</v>
      </c>
      <c r="G209" s="5">
        <v>3.24</v>
      </c>
      <c r="H209" s="7" t="s">
        <v>136</v>
      </c>
      <c r="I209" s="7" t="s">
        <v>136</v>
      </c>
      <c r="J209" s="19" t="s">
        <v>321</v>
      </c>
      <c r="K209" s="19" t="s">
        <v>321</v>
      </c>
      <c r="L209" s="2">
        <v>43370</v>
      </c>
      <c r="M209" s="6" t="str">
        <f t="shared" si="24"/>
        <v>septiembre</v>
      </c>
      <c r="N209" s="19">
        <f t="shared" si="25"/>
        <v>39</v>
      </c>
      <c r="O209" s="7" t="str">
        <f t="shared" si="26"/>
        <v>jueves</v>
      </c>
      <c r="P209" s="7">
        <f t="shared" si="27"/>
        <v>2018</v>
      </c>
      <c r="Q209" s="3" t="str">
        <f>VLOOKUP(A209,INFO!$A:$B,2,0)</f>
        <v>GUAYAQUIL</v>
      </c>
      <c r="R209" s="19">
        <v>95</v>
      </c>
      <c r="S209" s="19" t="str">
        <f t="shared" si="28"/>
        <v>Francisco Robles, Guayaquil</v>
      </c>
      <c r="T209" s="19">
        <f t="shared" si="29"/>
        <v>1</v>
      </c>
      <c r="U209" s="19" t="str">
        <f t="shared" si="30"/>
        <v>Mostrar</v>
      </c>
      <c r="V209" s="3" t="str">
        <f>VLOOKUP(A209,INFO!$A:$C,3,0)</f>
        <v>EPCW5709</v>
      </c>
      <c r="W209" s="3" t="str">
        <f>VLOOKUP(V209,INFO!$C:$D,2,0)</f>
        <v>Camioneta</v>
      </c>
      <c r="X209" s="17" t="str">
        <f>VLOOKUP(A209,INFO!A:F,5,0)</f>
        <v>VENTAS</v>
      </c>
      <c r="Y209" s="17" t="str">
        <f>VLOOKUP(A209,INFO!A:F,6,0)</f>
        <v>Proyectos</v>
      </c>
    </row>
    <row r="210" spans="1:25" x14ac:dyDescent="0.25">
      <c r="A210" s="3" t="s">
        <v>55</v>
      </c>
      <c r="B210" s="8">
        <v>4.6296296296296294E-5</v>
      </c>
      <c r="C210" s="8">
        <v>0</v>
      </c>
      <c r="D210" s="8">
        <v>4.6296296296296294E-5</v>
      </c>
      <c r="E210" s="4">
        <v>0</v>
      </c>
      <c r="F210" s="5">
        <v>0</v>
      </c>
      <c r="G210" s="5">
        <v>0.5</v>
      </c>
      <c r="H210" s="7" t="s">
        <v>24</v>
      </c>
      <c r="I210" s="7" t="s">
        <v>24</v>
      </c>
      <c r="J210" s="19" t="s">
        <v>321</v>
      </c>
      <c r="K210" s="19" t="s">
        <v>321</v>
      </c>
      <c r="L210" s="2">
        <v>43370</v>
      </c>
      <c r="M210" s="6" t="str">
        <f t="shared" si="24"/>
        <v>septiembre</v>
      </c>
      <c r="N210" s="19">
        <f t="shared" si="25"/>
        <v>39</v>
      </c>
      <c r="O210" s="7" t="str">
        <f t="shared" si="26"/>
        <v>jueves</v>
      </c>
      <c r="P210" s="7">
        <f t="shared" si="27"/>
        <v>2018</v>
      </c>
      <c r="Q210" s="3" t="str">
        <f>VLOOKUP(A210,INFO!$A:$B,2,0)</f>
        <v>GUAYAQUIL</v>
      </c>
      <c r="R210" s="19">
        <v>95</v>
      </c>
      <c r="S210" s="19" t="str">
        <f t="shared" si="28"/>
        <v>Durmió en Ainsa</v>
      </c>
      <c r="T210" s="19">
        <f t="shared" si="29"/>
        <v>1</v>
      </c>
      <c r="U210" s="19" t="str">
        <f t="shared" si="30"/>
        <v>Mostrar</v>
      </c>
      <c r="V210" s="3" t="str">
        <f>VLOOKUP(A210,INFO!$A:$C,3,0)</f>
        <v>EABE1400</v>
      </c>
      <c r="W210" s="3" t="str">
        <f>VLOOKUP(V210,INFO!$C:$D,2,0)</f>
        <v>Plataforma</v>
      </c>
      <c r="X210" s="17" t="str">
        <f>VLOOKUP(A210,INFO!A:F,5,0)</f>
        <v>LOGÍSTICA</v>
      </c>
      <c r="Y210" s="17" t="str">
        <f>VLOOKUP(A210,INFO!A:F,6,0)</f>
        <v>Cristobal Murillo</v>
      </c>
    </row>
    <row r="211" spans="1:25" x14ac:dyDescent="0.25">
      <c r="A211" s="3" t="s">
        <v>51</v>
      </c>
      <c r="B211" s="8">
        <v>4.6296296296296294E-5</v>
      </c>
      <c r="C211" s="8">
        <v>0</v>
      </c>
      <c r="D211" s="8">
        <v>4.6296296296296294E-5</v>
      </c>
      <c r="E211" s="4">
        <v>0</v>
      </c>
      <c r="F211" s="5">
        <v>0</v>
      </c>
      <c r="G211" s="5">
        <v>0</v>
      </c>
      <c r="H211" s="7" t="s">
        <v>1</v>
      </c>
      <c r="I211" s="7" t="s">
        <v>1</v>
      </c>
      <c r="J211" s="19" t="s">
        <v>321</v>
      </c>
      <c r="K211" s="19" t="s">
        <v>321</v>
      </c>
      <c r="L211" s="2">
        <v>43370</v>
      </c>
      <c r="M211" s="6" t="str">
        <f t="shared" si="24"/>
        <v>septiembre</v>
      </c>
      <c r="N211" s="19">
        <f t="shared" si="25"/>
        <v>39</v>
      </c>
      <c r="O211" s="7" t="str">
        <f t="shared" si="26"/>
        <v>jueves</v>
      </c>
      <c r="P211" s="7">
        <f t="shared" si="27"/>
        <v>2018</v>
      </c>
      <c r="Q211" s="3" t="str">
        <f>VLOOKUP(A211,INFO!$A:$B,2,0)</f>
        <v>QUITO</v>
      </c>
      <c r="R211" s="19">
        <v>95</v>
      </c>
      <c r="S211" s="19" t="str">
        <f t="shared" si="28"/>
        <v>Avenida 10 De Agosto 30-106, Quito</v>
      </c>
      <c r="T211" s="19">
        <f t="shared" si="29"/>
        <v>1</v>
      </c>
      <c r="U211" s="19" t="str">
        <f t="shared" si="30"/>
        <v>Mostrar</v>
      </c>
      <c r="V211" s="3" t="str">
        <f>VLOOKUP(A211,INFO!$A:$C,3,0)</f>
        <v>EPCT8869</v>
      </c>
      <c r="W211" s="3" t="str">
        <f>VLOOKUP(V211,INFO!$C:$D,2,0)</f>
        <v>Camioneta</v>
      </c>
      <c r="X211" s="17" t="str">
        <f>VLOOKUP(A211,INFO!A:F,5,0)</f>
        <v>SAT UIO</v>
      </c>
      <c r="Y211" s="17" t="str">
        <f>VLOOKUP(A211,INFO!A:F,6,0)</f>
        <v>Norberto Congo</v>
      </c>
    </row>
    <row r="212" spans="1:25" x14ac:dyDescent="0.25">
      <c r="A212" s="3" t="s">
        <v>78</v>
      </c>
      <c r="B212" s="8">
        <v>8.1018518518518516E-5</v>
      </c>
      <c r="C212" s="8">
        <v>0</v>
      </c>
      <c r="D212" s="8">
        <v>8.1018518518518516E-5</v>
      </c>
      <c r="E212" s="4">
        <v>0</v>
      </c>
      <c r="F212" s="5">
        <v>0</v>
      </c>
      <c r="G212" s="5">
        <v>0</v>
      </c>
      <c r="H212" s="7" t="s">
        <v>129</v>
      </c>
      <c r="I212" s="7" t="s">
        <v>129</v>
      </c>
      <c r="J212" s="19" t="s">
        <v>321</v>
      </c>
      <c r="K212" s="19" t="s">
        <v>321</v>
      </c>
      <c r="L212" s="2">
        <v>43370</v>
      </c>
      <c r="M212" s="6" t="str">
        <f t="shared" si="24"/>
        <v>septiembre</v>
      </c>
      <c r="N212" s="19">
        <f t="shared" si="25"/>
        <v>39</v>
      </c>
      <c r="O212" s="7" t="str">
        <f t="shared" si="26"/>
        <v>jueves</v>
      </c>
      <c r="P212" s="7">
        <f t="shared" si="27"/>
        <v>2018</v>
      </c>
      <c r="Q212" s="3" t="str">
        <f>VLOOKUP(A212,INFO!$A:$B,2,0)</f>
        <v>GUAYAQUIL</v>
      </c>
      <c r="R212" s="19">
        <v>95</v>
      </c>
      <c r="S212" s="19" t="str">
        <f t="shared" si="28"/>
        <v>Avenida 39 No, Guayaquil</v>
      </c>
      <c r="T212" s="19">
        <f t="shared" si="29"/>
        <v>1</v>
      </c>
      <c r="U212" s="19" t="str">
        <f t="shared" si="30"/>
        <v>Mostrar</v>
      </c>
      <c r="V212" s="3" t="str">
        <f>VLOOKUP(A212,INFO!$A:$C,3,0)</f>
        <v>II765J</v>
      </c>
      <c r="W212" s="3" t="str">
        <f>VLOOKUP(V212,INFO!$C:$D,2,0)</f>
        <v>Motocicleta</v>
      </c>
      <c r="X212" s="17" t="str">
        <f>VLOOKUP(A212,INFO!A:F,5,0)</f>
        <v>ADMINISTRACIÓN</v>
      </c>
      <c r="Y212" s="17" t="str">
        <f>VLOOKUP(A212,INFO!A:F,6,0)</f>
        <v xml:space="preserve">Byron </v>
      </c>
    </row>
    <row r="213" spans="1:25" x14ac:dyDescent="0.25">
      <c r="A213" s="3" t="s">
        <v>23</v>
      </c>
      <c r="B213" s="8">
        <v>9.2592592592592588E-5</v>
      </c>
      <c r="C213" s="8">
        <v>0</v>
      </c>
      <c r="D213" s="8">
        <v>9.2592592592592588E-5</v>
      </c>
      <c r="E213" s="4">
        <v>0</v>
      </c>
      <c r="F213" s="5">
        <v>0</v>
      </c>
      <c r="G213" s="5">
        <v>0</v>
      </c>
      <c r="H213" s="7" t="s">
        <v>24</v>
      </c>
      <c r="I213" s="7" t="s">
        <v>24</v>
      </c>
      <c r="J213" s="19" t="s">
        <v>321</v>
      </c>
      <c r="K213" s="19" t="s">
        <v>321</v>
      </c>
      <c r="L213" s="2">
        <v>43370</v>
      </c>
      <c r="M213" s="6" t="str">
        <f t="shared" si="24"/>
        <v>septiembre</v>
      </c>
      <c r="N213" s="19">
        <f t="shared" si="25"/>
        <v>39</v>
      </c>
      <c r="O213" s="7" t="str">
        <f t="shared" si="26"/>
        <v>jueves</v>
      </c>
      <c r="P213" s="7">
        <f t="shared" si="27"/>
        <v>2018</v>
      </c>
      <c r="Q213" s="3" t="str">
        <f>VLOOKUP(A213,INFO!$A:$B,2,0)</f>
        <v>GUAYAQUIL</v>
      </c>
      <c r="R213" s="19">
        <v>95</v>
      </c>
      <c r="S213" s="19" t="str">
        <f t="shared" si="28"/>
        <v>Durmió en Ainsa</v>
      </c>
      <c r="T213" s="19">
        <f t="shared" si="29"/>
        <v>1</v>
      </c>
      <c r="U213" s="19" t="str">
        <f t="shared" si="30"/>
        <v>Mostrar</v>
      </c>
      <c r="V213" s="3" t="str">
        <f>VLOOKUP(A213,INFO!$A:$C,3,0)</f>
        <v>EGSF6029</v>
      </c>
      <c r="W213" s="3" t="str">
        <f>VLOOKUP(V213,INFO!$C:$D,2,0)</f>
        <v>Camioneta</v>
      </c>
      <c r="X213" s="17" t="str">
        <f>VLOOKUP(A213,INFO!A:F,5,0)</f>
        <v>POSTVENTA</v>
      </c>
      <c r="Y213" s="17" t="str">
        <f>VLOOKUP(A213,INFO!A:F,6,0)</f>
        <v>Jacob Soriano</v>
      </c>
    </row>
    <row r="214" spans="1:25" x14ac:dyDescent="0.25">
      <c r="A214" s="3" t="s">
        <v>78</v>
      </c>
      <c r="B214" s="8">
        <v>1.273148148148148E-4</v>
      </c>
      <c r="C214" s="8">
        <v>0</v>
      </c>
      <c r="D214" s="8">
        <v>1.273148148148148E-4</v>
      </c>
      <c r="E214" s="4">
        <v>0.01</v>
      </c>
      <c r="F214" s="5">
        <v>0</v>
      </c>
      <c r="G214" s="5">
        <v>2.0099999999999998</v>
      </c>
      <c r="H214" s="7" t="s">
        <v>130</v>
      </c>
      <c r="I214" s="7" t="s">
        <v>130</v>
      </c>
      <c r="J214" s="19" t="s">
        <v>321</v>
      </c>
      <c r="K214" s="19" t="s">
        <v>321</v>
      </c>
      <c r="L214" s="2">
        <v>43370</v>
      </c>
      <c r="M214" s="6" t="str">
        <f t="shared" si="24"/>
        <v>septiembre</v>
      </c>
      <c r="N214" s="19">
        <f t="shared" si="25"/>
        <v>39</v>
      </c>
      <c r="O214" s="7" t="str">
        <f t="shared" si="26"/>
        <v>jueves</v>
      </c>
      <c r="P214" s="7">
        <f t="shared" si="27"/>
        <v>2018</v>
      </c>
      <c r="Q214" s="3" t="str">
        <f>VLOOKUP(A214,INFO!$A:$B,2,0)</f>
        <v>GUAYAQUIL</v>
      </c>
      <c r="R214" s="19">
        <v>95</v>
      </c>
      <c r="S214" s="19" t="str">
        <f t="shared" si="28"/>
        <v>Avenida 43 No, Guayaquil</v>
      </c>
      <c r="T214" s="19">
        <f t="shared" si="29"/>
        <v>1</v>
      </c>
      <c r="U214" s="19" t="str">
        <f t="shared" si="30"/>
        <v>Mostrar</v>
      </c>
      <c r="V214" s="3" t="str">
        <f>VLOOKUP(A214,INFO!$A:$C,3,0)</f>
        <v>II765J</v>
      </c>
      <c r="W214" s="3" t="str">
        <f>VLOOKUP(V214,INFO!$C:$D,2,0)</f>
        <v>Motocicleta</v>
      </c>
      <c r="X214" s="17" t="str">
        <f>VLOOKUP(A214,INFO!A:F,5,0)</f>
        <v>ADMINISTRACIÓN</v>
      </c>
      <c r="Y214" s="17" t="str">
        <f>VLOOKUP(A214,INFO!A:F,6,0)</f>
        <v xml:space="preserve">Byron </v>
      </c>
    </row>
    <row r="215" spans="1:25" x14ac:dyDescent="0.25">
      <c r="A215" s="3" t="s">
        <v>59</v>
      </c>
      <c r="B215" s="8">
        <v>1.1458333333333333E-3</v>
      </c>
      <c r="C215" s="8">
        <v>1.0185185185185186E-3</v>
      </c>
      <c r="D215" s="8">
        <v>1.273148148148148E-4</v>
      </c>
      <c r="E215" s="4">
        <v>0.15</v>
      </c>
      <c r="F215" s="5">
        <v>14</v>
      </c>
      <c r="G215" s="5">
        <v>5.4</v>
      </c>
      <c r="H215" s="7" t="s">
        <v>24</v>
      </c>
      <c r="I215" s="7" t="s">
        <v>24</v>
      </c>
      <c r="J215" s="19" t="s">
        <v>321</v>
      </c>
      <c r="K215" s="19" t="s">
        <v>321</v>
      </c>
      <c r="L215" s="2">
        <v>43370</v>
      </c>
      <c r="M215" s="6" t="str">
        <f t="shared" si="24"/>
        <v>septiembre</v>
      </c>
      <c r="N215" s="19">
        <f t="shared" si="25"/>
        <v>39</v>
      </c>
      <c r="O215" s="7" t="str">
        <f t="shared" si="26"/>
        <v>jueves</v>
      </c>
      <c r="P215" s="7">
        <f t="shared" si="27"/>
        <v>2018</v>
      </c>
      <c r="Q215" s="3" t="str">
        <f>VLOOKUP(A215,INFO!$A:$B,2,0)</f>
        <v>GUAYAQUIL</v>
      </c>
      <c r="R215" s="19">
        <v>95</v>
      </c>
      <c r="S215" s="19" t="str">
        <f t="shared" si="28"/>
        <v>Durmió en Ainsa</v>
      </c>
      <c r="T215" s="19">
        <f t="shared" si="29"/>
        <v>1</v>
      </c>
      <c r="U215" s="19" t="str">
        <f t="shared" si="30"/>
        <v>Mostrar</v>
      </c>
      <c r="V215" s="3" t="str">
        <f>VLOOKUP(A215,INFO!$A:$C,3,0)</f>
        <v>EPCI6941</v>
      </c>
      <c r="W215" s="3" t="str">
        <f>VLOOKUP(V215,INFO!$C:$D,2,0)</f>
        <v>Camioneta</v>
      </c>
      <c r="X215" s="17" t="str">
        <f>VLOOKUP(A215,INFO!A:F,5,0)</f>
        <v>POSTVENTA</v>
      </c>
      <c r="Y215" s="17" t="str">
        <f>VLOOKUP(A215,INFO!A:F,6,0)</f>
        <v>Michael Resabala</v>
      </c>
    </row>
    <row r="216" spans="1:25" x14ac:dyDescent="0.25">
      <c r="A216" s="3" t="s">
        <v>26</v>
      </c>
      <c r="B216" s="8">
        <v>1.6203703703703703E-4</v>
      </c>
      <c r="C216" s="8">
        <v>0</v>
      </c>
      <c r="D216" s="8">
        <v>1.6203703703703703E-4</v>
      </c>
      <c r="E216" s="4">
        <v>0</v>
      </c>
      <c r="F216" s="5">
        <v>0</v>
      </c>
      <c r="G216" s="5">
        <v>0</v>
      </c>
      <c r="H216" s="7" t="s">
        <v>24</v>
      </c>
      <c r="I216" s="7" t="s">
        <v>24</v>
      </c>
      <c r="J216" s="19" t="s">
        <v>321</v>
      </c>
      <c r="K216" s="19" t="s">
        <v>321</v>
      </c>
      <c r="L216" s="2">
        <v>43370</v>
      </c>
      <c r="M216" s="6" t="str">
        <f t="shared" si="24"/>
        <v>septiembre</v>
      </c>
      <c r="N216" s="19">
        <f t="shared" si="25"/>
        <v>39</v>
      </c>
      <c r="O216" s="7" t="str">
        <f t="shared" si="26"/>
        <v>jueves</v>
      </c>
      <c r="P216" s="7">
        <f t="shared" si="27"/>
        <v>2018</v>
      </c>
      <c r="Q216" s="3" t="str">
        <f>VLOOKUP(A216,INFO!$A:$B,2,0)</f>
        <v>GUAYAQUIL</v>
      </c>
      <c r="R216" s="19">
        <v>95</v>
      </c>
      <c r="S216" s="19" t="str">
        <f t="shared" si="28"/>
        <v>Durmió en Ainsa</v>
      </c>
      <c r="T216" s="19">
        <f t="shared" si="29"/>
        <v>1</v>
      </c>
      <c r="U216" s="19" t="str">
        <f t="shared" si="30"/>
        <v>Mostrar</v>
      </c>
      <c r="V216" s="3" t="str">
        <f>VLOOKUP(A216,INFO!$A:$C,3,0)</f>
        <v>EGSI9179</v>
      </c>
      <c r="W216" s="3" t="str">
        <f>VLOOKUP(V216,INFO!$C:$D,2,0)</f>
        <v>Camioneta</v>
      </c>
      <c r="X216" s="17" t="str">
        <f>VLOOKUP(A216,INFO!A:F,5,0)</f>
        <v>POSTVENTA</v>
      </c>
      <c r="Y216" s="17" t="str">
        <f>VLOOKUP(A216,INFO!A:F,6,0)</f>
        <v>Deibi Banguera</v>
      </c>
    </row>
    <row r="217" spans="1:25" x14ac:dyDescent="0.25">
      <c r="A217" s="3" t="s">
        <v>0</v>
      </c>
      <c r="B217" s="8">
        <v>1.6203703703703703E-4</v>
      </c>
      <c r="C217" s="8">
        <v>0</v>
      </c>
      <c r="D217" s="8">
        <v>1.6203703703703703E-4</v>
      </c>
      <c r="E217" s="4">
        <v>0</v>
      </c>
      <c r="F217" s="5">
        <v>0</v>
      </c>
      <c r="G217" s="5">
        <v>0</v>
      </c>
      <c r="H217" s="7" t="s">
        <v>83</v>
      </c>
      <c r="I217" s="7" t="s">
        <v>83</v>
      </c>
      <c r="J217" s="19" t="s">
        <v>321</v>
      </c>
      <c r="K217" s="19" t="s">
        <v>321</v>
      </c>
      <c r="L217" s="2">
        <v>43370</v>
      </c>
      <c r="M217" s="6" t="str">
        <f t="shared" si="24"/>
        <v>septiembre</v>
      </c>
      <c r="N217" s="19">
        <f t="shared" si="25"/>
        <v>39</v>
      </c>
      <c r="O217" s="7" t="str">
        <f t="shared" si="26"/>
        <v>jueves</v>
      </c>
      <c r="P217" s="7">
        <f t="shared" si="27"/>
        <v>2018</v>
      </c>
      <c r="Q217" s="3" t="str">
        <f>VLOOKUP(A217,INFO!$A:$B,2,0)</f>
        <v>QUITO</v>
      </c>
      <c r="R217" s="19">
        <v>95</v>
      </c>
      <c r="S217" s="19" t="str">
        <f t="shared" si="28"/>
        <v>Pastaza, Alangasí</v>
      </c>
      <c r="T217" s="19">
        <f t="shared" si="29"/>
        <v>1</v>
      </c>
      <c r="U217" s="19" t="str">
        <f t="shared" si="30"/>
        <v>Mostrar</v>
      </c>
      <c r="V217" s="3" t="str">
        <f>VLOOKUP(A217,INFO!$A:$C,3,0)</f>
        <v>EGSF6013</v>
      </c>
      <c r="W217" s="3" t="str">
        <f>VLOOKUP(V217,INFO!$C:$D,2,0)</f>
        <v>Camioneta</v>
      </c>
      <c r="X217" s="17" t="str">
        <f>VLOOKUP(A217,INFO!A:F,5,0)</f>
        <v>SAT UIO</v>
      </c>
      <c r="Y217" s="17" t="str">
        <f>VLOOKUP(A217,INFO!A:F,6,0)</f>
        <v>Darwin Vargas</v>
      </c>
    </row>
    <row r="218" spans="1:25" x14ac:dyDescent="0.25">
      <c r="A218" s="3" t="s">
        <v>68</v>
      </c>
      <c r="B218" s="8">
        <v>2.615740740740741E-3</v>
      </c>
      <c r="C218" s="8">
        <v>2.3611111111111111E-3</v>
      </c>
      <c r="D218" s="8">
        <v>2.5462962962962961E-4</v>
      </c>
      <c r="E218" s="4">
        <v>0.59</v>
      </c>
      <c r="F218" s="5">
        <v>35</v>
      </c>
      <c r="G218" s="5">
        <v>9.42</v>
      </c>
      <c r="H218" s="7" t="s">
        <v>137</v>
      </c>
      <c r="I218" s="7" t="s">
        <v>72</v>
      </c>
      <c r="J218" s="19" t="s">
        <v>321</v>
      </c>
      <c r="K218" s="19" t="s">
        <v>321</v>
      </c>
      <c r="L218" s="2">
        <v>43370</v>
      </c>
      <c r="M218" s="6" t="str">
        <f t="shared" si="24"/>
        <v>septiembre</v>
      </c>
      <c r="N218" s="19">
        <f t="shared" si="25"/>
        <v>39</v>
      </c>
      <c r="O218" s="7" t="str">
        <f t="shared" si="26"/>
        <v>jueves</v>
      </c>
      <c r="P218" s="7">
        <f t="shared" si="27"/>
        <v>2018</v>
      </c>
      <c r="Q218" s="3" t="str">
        <f>VLOOKUP(A218,INFO!$A:$B,2,0)</f>
        <v>QUITO</v>
      </c>
      <c r="R218" s="19">
        <v>95</v>
      </c>
      <c r="S218" s="19" t="str">
        <f t="shared" si="28"/>
        <v>Avenida Juan Tanca Marengo, Guayaquil</v>
      </c>
      <c r="T218" s="19">
        <f t="shared" si="29"/>
        <v>0</v>
      </c>
      <c r="U218" s="19" t="str">
        <f t="shared" si="30"/>
        <v>Mostrar</v>
      </c>
      <c r="V218" s="3" t="str">
        <f>VLOOKUP(A218,INFO!$A:$C,3,0)</f>
        <v>EGSK6338</v>
      </c>
      <c r="W218" s="3" t="str">
        <f>VLOOKUP(V218,INFO!$C:$D,2,0)</f>
        <v>Automovil</v>
      </c>
      <c r="X218" s="17" t="str">
        <f>VLOOKUP(A218,INFO!A:F,5,0)</f>
        <v>VENTAS</v>
      </c>
      <c r="Y218" s="17" t="str">
        <f>VLOOKUP(A218,INFO!A:F,6,0)</f>
        <v>Josue Guillen</v>
      </c>
    </row>
    <row r="219" spans="1:25" x14ac:dyDescent="0.25">
      <c r="A219" s="3" t="s">
        <v>4</v>
      </c>
      <c r="B219" s="8">
        <v>3.7615740740740739E-3</v>
      </c>
      <c r="C219" s="8">
        <v>3.4606481481481485E-3</v>
      </c>
      <c r="D219" s="8">
        <v>3.0092592592592595E-4</v>
      </c>
      <c r="E219" s="4">
        <v>2.4</v>
      </c>
      <c r="F219" s="5">
        <v>61</v>
      </c>
      <c r="G219" s="5">
        <v>26.53</v>
      </c>
      <c r="H219" s="7" t="s">
        <v>1</v>
      </c>
      <c r="I219" s="7" t="s">
        <v>126</v>
      </c>
      <c r="J219" s="19" t="s">
        <v>321</v>
      </c>
      <c r="K219" s="19" t="s">
        <v>321</v>
      </c>
      <c r="L219" s="2">
        <v>43370</v>
      </c>
      <c r="M219" s="6" t="str">
        <f t="shared" si="24"/>
        <v>septiembre</v>
      </c>
      <c r="N219" s="19">
        <f t="shared" si="25"/>
        <v>39</v>
      </c>
      <c r="O219" s="7" t="str">
        <f t="shared" si="26"/>
        <v>jueves</v>
      </c>
      <c r="P219" s="7">
        <f t="shared" si="27"/>
        <v>2018</v>
      </c>
      <c r="Q219" s="3" t="str">
        <f>VLOOKUP(A219,INFO!$A:$B,2,0)</f>
        <v>QUITO</v>
      </c>
      <c r="R219" s="19">
        <v>95</v>
      </c>
      <c r="S219" s="19" t="str">
        <f t="shared" si="28"/>
        <v>Galo Plaza Lasso 2-114, Quito</v>
      </c>
      <c r="T219" s="19">
        <f t="shared" si="29"/>
        <v>0</v>
      </c>
      <c r="U219" s="19" t="str">
        <f t="shared" si="30"/>
        <v>Mostrar</v>
      </c>
      <c r="V219" s="3" t="str">
        <f>VLOOKUP(A219,INFO!$A:$C,3,0)</f>
        <v>HW228P</v>
      </c>
      <c r="W219" s="3" t="str">
        <f>VLOOKUP(V219,INFO!$C:$D,2,0)</f>
        <v>Motocicleta</v>
      </c>
      <c r="X219" s="17" t="str">
        <f>VLOOKUP(A219,INFO!A:F,5,0)</f>
        <v>SAT UIO</v>
      </c>
      <c r="Y219" s="17" t="str">
        <f>VLOOKUP(A219,INFO!A:F,6,0)</f>
        <v>Quito</v>
      </c>
    </row>
    <row r="220" spans="1:25" x14ac:dyDescent="0.25">
      <c r="A220" s="3" t="s">
        <v>25</v>
      </c>
      <c r="B220" s="8">
        <v>3.2523148148148148E-2</v>
      </c>
      <c r="C220" s="8">
        <v>3.2175925925925927E-2</v>
      </c>
      <c r="D220" s="8">
        <v>3.4722222222222224E-4</v>
      </c>
      <c r="E220" s="4">
        <v>7.98</v>
      </c>
      <c r="F220" s="5">
        <v>48</v>
      </c>
      <c r="G220" s="5">
        <v>10.220000000000001</v>
      </c>
      <c r="H220" s="7" t="s">
        <v>77</v>
      </c>
      <c r="I220" s="7" t="s">
        <v>138</v>
      </c>
      <c r="J220" s="19" t="s">
        <v>321</v>
      </c>
      <c r="K220" s="19" t="s">
        <v>321</v>
      </c>
      <c r="L220" s="2">
        <v>43370</v>
      </c>
      <c r="M220" s="6" t="str">
        <f t="shared" si="24"/>
        <v>septiembre</v>
      </c>
      <c r="N220" s="19">
        <f t="shared" si="25"/>
        <v>39</v>
      </c>
      <c r="O220" s="7" t="str">
        <f t="shared" si="26"/>
        <v>jueves</v>
      </c>
      <c r="P220" s="7">
        <f t="shared" si="27"/>
        <v>2018</v>
      </c>
      <c r="Q220" s="3" t="str">
        <f>VLOOKUP(A220,INFO!$A:$B,2,0)</f>
        <v>GUAYAQUIL</v>
      </c>
      <c r="R220" s="19">
        <v>95</v>
      </c>
      <c r="S220" s="19" t="str">
        <f t="shared" si="28"/>
        <v>La López</v>
      </c>
      <c r="T220" s="19">
        <f t="shared" si="29"/>
        <v>0</v>
      </c>
      <c r="U220" s="19" t="str">
        <f t="shared" si="30"/>
        <v>Mostrar</v>
      </c>
      <c r="V220" s="3" t="str">
        <f>VLOOKUP(A220,INFO!$A:$C,3,0)</f>
        <v>EGSF6046</v>
      </c>
      <c r="W220" s="3" t="str">
        <f>VLOOKUP(V220,INFO!$C:$D,2,0)</f>
        <v>Camioneta</v>
      </c>
      <c r="X220" s="17" t="str">
        <f>VLOOKUP(A220,INFO!A:F,5,0)</f>
        <v>POSTVENTA</v>
      </c>
      <c r="Y220" s="17" t="str">
        <f>VLOOKUP(A220,INFO!A:F,6,0)</f>
        <v>Kevin Perez</v>
      </c>
    </row>
    <row r="221" spans="1:25" x14ac:dyDescent="0.25">
      <c r="A221" s="3" t="s">
        <v>78</v>
      </c>
      <c r="B221" s="8">
        <v>1.7627314814814814E-2</v>
      </c>
      <c r="C221" s="8">
        <v>1.7280092592592593E-2</v>
      </c>
      <c r="D221" s="8">
        <v>3.4722222222222224E-4</v>
      </c>
      <c r="E221" s="4">
        <v>16.46</v>
      </c>
      <c r="F221" s="5">
        <v>62</v>
      </c>
      <c r="G221" s="5">
        <v>38.9</v>
      </c>
      <c r="H221" s="7" t="s">
        <v>124</v>
      </c>
      <c r="I221" s="7" t="s">
        <v>139</v>
      </c>
      <c r="J221" s="19" t="s">
        <v>321</v>
      </c>
      <c r="K221" s="19" t="s">
        <v>321</v>
      </c>
      <c r="L221" s="2">
        <v>43370</v>
      </c>
      <c r="M221" s="6" t="str">
        <f t="shared" si="24"/>
        <v>septiembre</v>
      </c>
      <c r="N221" s="19">
        <f t="shared" si="25"/>
        <v>39</v>
      </c>
      <c r="O221" s="7" t="str">
        <f t="shared" si="26"/>
        <v>jueves</v>
      </c>
      <c r="P221" s="7">
        <f t="shared" si="27"/>
        <v>2018</v>
      </c>
      <c r="Q221" s="3" t="str">
        <f>VLOOKUP(A221,INFO!$A:$B,2,0)</f>
        <v>GUAYAQUIL</v>
      </c>
      <c r="R221" s="19">
        <v>95</v>
      </c>
      <c r="S221" s="19" t="str">
        <f t="shared" si="28"/>
        <v>Vía Perimetral, Guayaquil</v>
      </c>
      <c r="T221" s="19">
        <f t="shared" si="29"/>
        <v>0</v>
      </c>
      <c r="U221" s="19" t="str">
        <f t="shared" si="30"/>
        <v>Mostrar</v>
      </c>
      <c r="V221" s="3" t="str">
        <f>VLOOKUP(A221,INFO!$A:$C,3,0)</f>
        <v>II765J</v>
      </c>
      <c r="W221" s="3" t="str">
        <f>VLOOKUP(V221,INFO!$C:$D,2,0)</f>
        <v>Motocicleta</v>
      </c>
      <c r="X221" s="17" t="str">
        <f>VLOOKUP(A221,INFO!A:F,5,0)</f>
        <v>ADMINISTRACIÓN</v>
      </c>
      <c r="Y221" s="17" t="str">
        <f>VLOOKUP(A221,INFO!A:F,6,0)</f>
        <v xml:space="preserve">Byron </v>
      </c>
    </row>
    <row r="222" spans="1:25" x14ac:dyDescent="0.25">
      <c r="A222" s="3" t="s">
        <v>78</v>
      </c>
      <c r="B222" s="8">
        <v>7.1412037037037043E-3</v>
      </c>
      <c r="C222" s="8">
        <v>6.7939814814814816E-3</v>
      </c>
      <c r="D222" s="8">
        <v>3.4722222222222224E-4</v>
      </c>
      <c r="E222" s="4">
        <v>2.87</v>
      </c>
      <c r="F222" s="5">
        <v>46</v>
      </c>
      <c r="G222" s="5">
        <v>16.77</v>
      </c>
      <c r="H222" s="7" t="s">
        <v>133</v>
      </c>
      <c r="I222" s="7" t="s">
        <v>24</v>
      </c>
      <c r="J222" s="19" t="s">
        <v>321</v>
      </c>
      <c r="K222" s="19" t="s">
        <v>321</v>
      </c>
      <c r="L222" s="2">
        <v>43370</v>
      </c>
      <c r="M222" s="6" t="str">
        <f t="shared" si="24"/>
        <v>septiembre</v>
      </c>
      <c r="N222" s="19">
        <f t="shared" si="25"/>
        <v>39</v>
      </c>
      <c r="O222" s="7" t="str">
        <f t="shared" si="26"/>
        <v>jueves</v>
      </c>
      <c r="P222" s="7">
        <f t="shared" si="27"/>
        <v>2018</v>
      </c>
      <c r="Q222" s="3" t="str">
        <f>VLOOKUP(A222,INFO!$A:$B,2,0)</f>
        <v>GUAYAQUIL</v>
      </c>
      <c r="R222" s="19">
        <v>95</v>
      </c>
      <c r="S222" s="19" t="str">
        <f t="shared" si="28"/>
        <v>Avenida 40 No, Guayaquil</v>
      </c>
      <c r="T222" s="19">
        <f t="shared" si="29"/>
        <v>0</v>
      </c>
      <c r="U222" s="19" t="str">
        <f t="shared" si="30"/>
        <v>Mostrar</v>
      </c>
      <c r="V222" s="3" t="str">
        <f>VLOOKUP(A222,INFO!$A:$C,3,0)</f>
        <v>II765J</v>
      </c>
      <c r="W222" s="3" t="str">
        <f>VLOOKUP(V222,INFO!$C:$D,2,0)</f>
        <v>Motocicleta</v>
      </c>
      <c r="X222" s="17" t="str">
        <f>VLOOKUP(A222,INFO!A:F,5,0)</f>
        <v>ADMINISTRACIÓN</v>
      </c>
      <c r="Y222" s="17" t="str">
        <f>VLOOKUP(A222,INFO!A:F,6,0)</f>
        <v xml:space="preserve">Byron </v>
      </c>
    </row>
    <row r="223" spans="1:25" x14ac:dyDescent="0.25">
      <c r="A223" s="3" t="s">
        <v>53</v>
      </c>
      <c r="B223" s="8">
        <v>1.7708333333333332E-3</v>
      </c>
      <c r="C223" s="8">
        <v>1.3888888888888889E-3</v>
      </c>
      <c r="D223" s="8">
        <v>3.8194444444444446E-4</v>
      </c>
      <c r="E223" s="4">
        <v>0.56000000000000005</v>
      </c>
      <c r="F223" s="5">
        <v>31</v>
      </c>
      <c r="G223" s="5">
        <v>13.18</v>
      </c>
      <c r="H223" s="7" t="s">
        <v>140</v>
      </c>
      <c r="I223" s="7" t="s">
        <v>141</v>
      </c>
      <c r="J223" s="19" t="s">
        <v>321</v>
      </c>
      <c r="K223" s="19" t="s">
        <v>321</v>
      </c>
      <c r="L223" s="2">
        <v>43370</v>
      </c>
      <c r="M223" s="6" t="str">
        <f t="shared" si="24"/>
        <v>septiembre</v>
      </c>
      <c r="N223" s="19">
        <f t="shared" si="25"/>
        <v>39</v>
      </c>
      <c r="O223" s="7" t="str">
        <f t="shared" si="26"/>
        <v>jueves</v>
      </c>
      <c r="P223" s="7">
        <f t="shared" si="27"/>
        <v>2018</v>
      </c>
      <c r="Q223" s="3" t="str">
        <f>VLOOKUP(A223,INFO!$A:$B,2,0)</f>
        <v>GUAYAQUIL</v>
      </c>
      <c r="R223" s="19">
        <v>95</v>
      </c>
      <c r="S223" s="19" t="str">
        <f t="shared" si="28"/>
        <v>Calle 16 Se, Guayaquil</v>
      </c>
      <c r="T223" s="19">
        <f t="shared" si="29"/>
        <v>0</v>
      </c>
      <c r="U223" s="19" t="str">
        <f t="shared" si="30"/>
        <v>Mostrar</v>
      </c>
      <c r="V223" s="3" t="str">
        <f>VLOOKUP(A223,INFO!$A:$C,3,0)</f>
        <v>EIBC3570</v>
      </c>
      <c r="W223" s="3" t="str">
        <f>VLOOKUP(V223,INFO!$C:$D,2,0)</f>
        <v>Camion</v>
      </c>
      <c r="X223" s="17" t="str">
        <f>VLOOKUP(A223,INFO!A:F,5,0)</f>
        <v>LOGÍSTICA</v>
      </c>
      <c r="Y223" s="17" t="str">
        <f>VLOOKUP(A223,INFO!A:F,6,0)</f>
        <v>Cristobal Murillo</v>
      </c>
    </row>
    <row r="224" spans="1:25" x14ac:dyDescent="0.25">
      <c r="A224" s="3" t="s">
        <v>28</v>
      </c>
      <c r="B224" s="8">
        <v>8.564814814814815E-4</v>
      </c>
      <c r="C224" s="8">
        <v>3.2407407407407406E-4</v>
      </c>
      <c r="D224" s="8">
        <v>5.3240740740740744E-4</v>
      </c>
      <c r="E224" s="4">
        <v>0.1</v>
      </c>
      <c r="F224" s="5">
        <v>7</v>
      </c>
      <c r="G224" s="5">
        <v>4.8499999999999996</v>
      </c>
      <c r="H224" s="7" t="s">
        <v>24</v>
      </c>
      <c r="I224" s="7" t="s">
        <v>24</v>
      </c>
      <c r="J224" s="19" t="s">
        <v>321</v>
      </c>
      <c r="K224" s="19" t="s">
        <v>321</v>
      </c>
      <c r="L224" s="2">
        <v>43370</v>
      </c>
      <c r="M224" s="6" t="str">
        <f t="shared" si="24"/>
        <v>septiembre</v>
      </c>
      <c r="N224" s="19">
        <f t="shared" si="25"/>
        <v>39</v>
      </c>
      <c r="O224" s="7" t="str">
        <f t="shared" si="26"/>
        <v>jueves</v>
      </c>
      <c r="P224" s="7">
        <f t="shared" si="27"/>
        <v>2018</v>
      </c>
      <c r="Q224" s="3" t="str">
        <f>VLOOKUP(A224,INFO!$A:$B,2,0)</f>
        <v>GUAYAQUIL</v>
      </c>
      <c r="R224" s="19">
        <v>95</v>
      </c>
      <c r="S224" s="19" t="str">
        <f t="shared" si="28"/>
        <v>Durmió en Ainsa</v>
      </c>
      <c r="T224" s="19">
        <f t="shared" si="29"/>
        <v>1</v>
      </c>
      <c r="U224" s="19" t="str">
        <f t="shared" si="30"/>
        <v>Mostrar</v>
      </c>
      <c r="V224" s="3" t="str">
        <f>VLOOKUP(A224,INFO!$A:$C,3,0)</f>
        <v>EPCW1831</v>
      </c>
      <c r="W224" s="3" t="str">
        <f>VLOOKUP(V224,INFO!$C:$D,2,0)</f>
        <v>Camioneta</v>
      </c>
      <c r="X224" s="17" t="str">
        <f>VLOOKUP(A224,INFO!A:F,5,0)</f>
        <v>POSTVENTA</v>
      </c>
      <c r="Y224" s="17" t="str">
        <f>VLOOKUP(A224,INFO!A:F,6,0)</f>
        <v>Jose Luis vargas</v>
      </c>
    </row>
    <row r="225" spans="1:25" x14ac:dyDescent="0.25">
      <c r="A225" s="3" t="s">
        <v>53</v>
      </c>
      <c r="B225" s="8">
        <v>1.261574074074074E-3</v>
      </c>
      <c r="C225" s="8">
        <v>6.9444444444444447E-4</v>
      </c>
      <c r="D225" s="8">
        <v>5.6712962962962956E-4</v>
      </c>
      <c r="E225" s="4">
        <v>0.21</v>
      </c>
      <c r="F225" s="5">
        <v>14</v>
      </c>
      <c r="G225" s="5">
        <v>6.88</v>
      </c>
      <c r="H225" s="7" t="s">
        <v>72</v>
      </c>
      <c r="I225" s="7" t="s">
        <v>72</v>
      </c>
      <c r="J225" s="19" t="s">
        <v>321</v>
      </c>
      <c r="K225" s="19" t="s">
        <v>321</v>
      </c>
      <c r="L225" s="2">
        <v>43370</v>
      </c>
      <c r="M225" s="6" t="str">
        <f t="shared" si="24"/>
        <v>septiembre</v>
      </c>
      <c r="N225" s="19">
        <f t="shared" si="25"/>
        <v>39</v>
      </c>
      <c r="O225" s="7" t="str">
        <f t="shared" si="26"/>
        <v>jueves</v>
      </c>
      <c r="P225" s="7">
        <f t="shared" si="27"/>
        <v>2018</v>
      </c>
      <c r="Q225" s="3" t="str">
        <f>VLOOKUP(A225,INFO!$A:$B,2,0)</f>
        <v>GUAYAQUIL</v>
      </c>
      <c r="R225" s="19">
        <v>95</v>
      </c>
      <c r="S225" s="19" t="str">
        <f t="shared" si="28"/>
        <v>Durmió en Ainsa</v>
      </c>
      <c r="T225" s="19">
        <f t="shared" si="29"/>
        <v>1</v>
      </c>
      <c r="U225" s="19" t="str">
        <f t="shared" si="30"/>
        <v>Mostrar</v>
      </c>
      <c r="V225" s="3" t="str">
        <f>VLOOKUP(A225,INFO!$A:$C,3,0)</f>
        <v>EIBC3570</v>
      </c>
      <c r="W225" s="3" t="str">
        <f>VLOOKUP(V225,INFO!$C:$D,2,0)</f>
        <v>Camion</v>
      </c>
      <c r="X225" s="17" t="str">
        <f>VLOOKUP(A225,INFO!A:F,5,0)</f>
        <v>LOGÍSTICA</v>
      </c>
      <c r="Y225" s="17" t="str">
        <f>VLOOKUP(A225,INFO!A:F,6,0)</f>
        <v>Cristobal Murillo</v>
      </c>
    </row>
    <row r="226" spans="1:25" x14ac:dyDescent="0.25">
      <c r="A226" s="3" t="s">
        <v>55</v>
      </c>
      <c r="B226" s="8">
        <v>6.3657407407407402E-4</v>
      </c>
      <c r="C226" s="8">
        <v>0</v>
      </c>
      <c r="D226" s="8">
        <v>6.3657407407407402E-4</v>
      </c>
      <c r="E226" s="4">
        <v>0.01</v>
      </c>
      <c r="F226" s="5">
        <v>0</v>
      </c>
      <c r="G226" s="5">
        <v>0.36</v>
      </c>
      <c r="H226" s="7" t="s">
        <v>24</v>
      </c>
      <c r="I226" s="7" t="s">
        <v>24</v>
      </c>
      <c r="J226" s="19" t="s">
        <v>321</v>
      </c>
      <c r="K226" s="19" t="s">
        <v>321</v>
      </c>
      <c r="L226" s="2">
        <v>43370</v>
      </c>
      <c r="M226" s="6" t="str">
        <f t="shared" si="24"/>
        <v>septiembre</v>
      </c>
      <c r="N226" s="19">
        <f t="shared" si="25"/>
        <v>39</v>
      </c>
      <c r="O226" s="7" t="str">
        <f t="shared" si="26"/>
        <v>jueves</v>
      </c>
      <c r="P226" s="7">
        <f t="shared" si="27"/>
        <v>2018</v>
      </c>
      <c r="Q226" s="3" t="str">
        <f>VLOOKUP(A226,INFO!$A:$B,2,0)</f>
        <v>GUAYAQUIL</v>
      </c>
      <c r="R226" s="19">
        <v>95</v>
      </c>
      <c r="S226" s="19" t="str">
        <f t="shared" si="28"/>
        <v>Durmió en Ainsa</v>
      </c>
      <c r="T226" s="19">
        <f t="shared" si="29"/>
        <v>1</v>
      </c>
      <c r="U226" s="19" t="str">
        <f t="shared" si="30"/>
        <v>Mostrar</v>
      </c>
      <c r="V226" s="3" t="str">
        <f>VLOOKUP(A226,INFO!$A:$C,3,0)</f>
        <v>EABE1400</v>
      </c>
      <c r="W226" s="3" t="str">
        <f>VLOOKUP(V226,INFO!$C:$D,2,0)</f>
        <v>Plataforma</v>
      </c>
      <c r="X226" s="17" t="str">
        <f>VLOOKUP(A226,INFO!A:F,5,0)</f>
        <v>LOGÍSTICA</v>
      </c>
      <c r="Y226" s="17" t="str">
        <f>VLOOKUP(A226,INFO!A:F,6,0)</f>
        <v>Cristobal Murillo</v>
      </c>
    </row>
    <row r="227" spans="1:25" x14ac:dyDescent="0.25">
      <c r="A227" s="3" t="s">
        <v>59</v>
      </c>
      <c r="B227" s="8">
        <v>1.3310185185185185E-3</v>
      </c>
      <c r="C227" s="8">
        <v>6.7129629629629625E-4</v>
      </c>
      <c r="D227" s="8">
        <v>6.5972222222222213E-4</v>
      </c>
      <c r="E227" s="4">
        <v>0.09</v>
      </c>
      <c r="F227" s="5">
        <v>5</v>
      </c>
      <c r="G227" s="5">
        <v>2.74</v>
      </c>
      <c r="H227" s="7" t="s">
        <v>24</v>
      </c>
      <c r="I227" s="7" t="s">
        <v>24</v>
      </c>
      <c r="J227" s="19" t="s">
        <v>321</v>
      </c>
      <c r="K227" s="19" t="s">
        <v>321</v>
      </c>
      <c r="L227" s="2">
        <v>43370</v>
      </c>
      <c r="M227" s="6" t="str">
        <f t="shared" si="24"/>
        <v>septiembre</v>
      </c>
      <c r="N227" s="19">
        <f t="shared" si="25"/>
        <v>39</v>
      </c>
      <c r="O227" s="7" t="str">
        <f t="shared" si="26"/>
        <v>jueves</v>
      </c>
      <c r="P227" s="7">
        <f t="shared" si="27"/>
        <v>2018</v>
      </c>
      <c r="Q227" s="3" t="str">
        <f>VLOOKUP(A227,INFO!$A:$B,2,0)</f>
        <v>GUAYAQUIL</v>
      </c>
      <c r="R227" s="19">
        <v>95</v>
      </c>
      <c r="S227" s="19" t="str">
        <f t="shared" si="28"/>
        <v>Durmió en Ainsa</v>
      </c>
      <c r="T227" s="19">
        <f t="shared" si="29"/>
        <v>1</v>
      </c>
      <c r="U227" s="19" t="str">
        <f t="shared" si="30"/>
        <v>Mostrar</v>
      </c>
      <c r="V227" s="3" t="str">
        <f>VLOOKUP(A227,INFO!$A:$C,3,0)</f>
        <v>EPCI6941</v>
      </c>
      <c r="W227" s="3" t="str">
        <f>VLOOKUP(V227,INFO!$C:$D,2,0)</f>
        <v>Camioneta</v>
      </c>
      <c r="X227" s="17" t="str">
        <f>VLOOKUP(A227,INFO!A:F,5,0)</f>
        <v>POSTVENTA</v>
      </c>
      <c r="Y227" s="17" t="str">
        <f>VLOOKUP(A227,INFO!A:F,6,0)</f>
        <v>Michael Resabala</v>
      </c>
    </row>
    <row r="228" spans="1:25" x14ac:dyDescent="0.25">
      <c r="A228" s="3" t="s">
        <v>4</v>
      </c>
      <c r="B228" s="8">
        <v>4.7222222222222223E-3</v>
      </c>
      <c r="C228" s="8">
        <v>4.0509259259259257E-3</v>
      </c>
      <c r="D228" s="8">
        <v>6.7129629629629625E-4</v>
      </c>
      <c r="E228" s="4">
        <v>1.7</v>
      </c>
      <c r="F228" s="5">
        <v>46</v>
      </c>
      <c r="G228" s="5">
        <v>15.04</v>
      </c>
      <c r="H228" s="7" t="s">
        <v>126</v>
      </c>
      <c r="I228" s="7" t="s">
        <v>125</v>
      </c>
      <c r="J228" s="19" t="s">
        <v>321</v>
      </c>
      <c r="K228" s="19" t="s">
        <v>321</v>
      </c>
      <c r="L228" s="2">
        <v>43370</v>
      </c>
      <c r="M228" s="6" t="str">
        <f t="shared" si="24"/>
        <v>septiembre</v>
      </c>
      <c r="N228" s="19">
        <f t="shared" si="25"/>
        <v>39</v>
      </c>
      <c r="O228" s="7" t="str">
        <f t="shared" si="26"/>
        <v>jueves</v>
      </c>
      <c r="P228" s="7">
        <f t="shared" si="27"/>
        <v>2018</v>
      </c>
      <c r="Q228" s="3" t="str">
        <f>VLOOKUP(A228,INFO!$A:$B,2,0)</f>
        <v>QUITO</v>
      </c>
      <c r="R228" s="19">
        <v>95</v>
      </c>
      <c r="S228" s="19" t="str">
        <f t="shared" si="28"/>
        <v>Galo Plaza Lasso 2-184, Quito</v>
      </c>
      <c r="T228" s="19">
        <f t="shared" si="29"/>
        <v>0</v>
      </c>
      <c r="U228" s="19" t="str">
        <f t="shared" si="30"/>
        <v>Mostrar</v>
      </c>
      <c r="V228" s="3" t="str">
        <f>VLOOKUP(A228,INFO!$A:$C,3,0)</f>
        <v>HW228P</v>
      </c>
      <c r="W228" s="3" t="str">
        <f>VLOOKUP(V228,INFO!$C:$D,2,0)</f>
        <v>Motocicleta</v>
      </c>
      <c r="X228" s="17" t="str">
        <f>VLOOKUP(A228,INFO!A:F,5,0)</f>
        <v>SAT UIO</v>
      </c>
      <c r="Y228" s="17" t="str">
        <f>VLOOKUP(A228,INFO!A:F,6,0)</f>
        <v>Quito</v>
      </c>
    </row>
    <row r="229" spans="1:25" x14ac:dyDescent="0.25">
      <c r="A229" s="3" t="s">
        <v>78</v>
      </c>
      <c r="B229" s="8">
        <v>1.03125E-2</v>
      </c>
      <c r="C229" s="8">
        <v>9.618055555555555E-3</v>
      </c>
      <c r="D229" s="8">
        <v>6.9444444444444447E-4</v>
      </c>
      <c r="E229" s="4">
        <v>6.22</v>
      </c>
      <c r="F229" s="5">
        <v>55</v>
      </c>
      <c r="G229" s="5">
        <v>25.12</v>
      </c>
      <c r="H229" s="7" t="s">
        <v>24</v>
      </c>
      <c r="I229" s="7" t="s">
        <v>123</v>
      </c>
      <c r="J229" s="19" t="s">
        <v>321</v>
      </c>
      <c r="K229" s="19" t="s">
        <v>321</v>
      </c>
      <c r="L229" s="2">
        <v>43370</v>
      </c>
      <c r="M229" s="6" t="str">
        <f t="shared" si="24"/>
        <v>septiembre</v>
      </c>
      <c r="N229" s="19">
        <f t="shared" si="25"/>
        <v>39</v>
      </c>
      <c r="O229" s="7" t="str">
        <f t="shared" si="26"/>
        <v>jueves</v>
      </c>
      <c r="P229" s="7">
        <f t="shared" si="27"/>
        <v>2018</v>
      </c>
      <c r="Q229" s="3" t="str">
        <f>VLOOKUP(A229,INFO!$A:$B,2,0)</f>
        <v>GUAYAQUIL</v>
      </c>
      <c r="R229" s="19">
        <v>95</v>
      </c>
      <c r="S229" s="19" t="str">
        <f t="shared" si="28"/>
        <v>Avenida 37, Guayaquil</v>
      </c>
      <c r="T229" s="19">
        <f t="shared" si="29"/>
        <v>1</v>
      </c>
      <c r="U229" s="19" t="str">
        <f t="shared" si="30"/>
        <v>Mostrar</v>
      </c>
      <c r="V229" s="3" t="str">
        <f>VLOOKUP(A229,INFO!$A:$C,3,0)</f>
        <v>II765J</v>
      </c>
      <c r="W229" s="3" t="str">
        <f>VLOOKUP(V229,INFO!$C:$D,2,0)</f>
        <v>Motocicleta</v>
      </c>
      <c r="X229" s="17" t="str">
        <f>VLOOKUP(A229,INFO!A:F,5,0)</f>
        <v>ADMINISTRACIÓN</v>
      </c>
      <c r="Y229" s="17" t="str">
        <f>VLOOKUP(A229,INFO!A:F,6,0)</f>
        <v xml:space="preserve">Byron </v>
      </c>
    </row>
    <row r="230" spans="1:25" x14ac:dyDescent="0.25">
      <c r="A230" s="3" t="s">
        <v>53</v>
      </c>
      <c r="B230" s="8">
        <v>6.3425925925925915E-3</v>
      </c>
      <c r="C230" s="8">
        <v>5.6365740740740742E-3</v>
      </c>
      <c r="D230" s="8">
        <v>7.0601851851851847E-4</v>
      </c>
      <c r="E230" s="4">
        <v>3.23</v>
      </c>
      <c r="F230" s="5">
        <v>55</v>
      </c>
      <c r="G230" s="5">
        <v>21.25</v>
      </c>
      <c r="H230" s="7" t="s">
        <v>72</v>
      </c>
      <c r="I230" s="7" t="s">
        <v>72</v>
      </c>
      <c r="J230" s="19" t="s">
        <v>321</v>
      </c>
      <c r="K230" s="19" t="s">
        <v>321</v>
      </c>
      <c r="L230" s="2">
        <v>43370</v>
      </c>
      <c r="M230" s="6" t="str">
        <f t="shared" si="24"/>
        <v>septiembre</v>
      </c>
      <c r="N230" s="19">
        <f t="shared" si="25"/>
        <v>39</v>
      </c>
      <c r="O230" s="7" t="str">
        <f t="shared" si="26"/>
        <v>jueves</v>
      </c>
      <c r="P230" s="7">
        <f t="shared" si="27"/>
        <v>2018</v>
      </c>
      <c r="Q230" s="3" t="str">
        <f>VLOOKUP(A230,INFO!$A:$B,2,0)</f>
        <v>GUAYAQUIL</v>
      </c>
      <c r="R230" s="19">
        <v>95</v>
      </c>
      <c r="S230" s="19" t="str">
        <f t="shared" si="28"/>
        <v>Durmió en Ainsa</v>
      </c>
      <c r="T230" s="19">
        <f t="shared" si="29"/>
        <v>1</v>
      </c>
      <c r="U230" s="19" t="str">
        <f t="shared" si="30"/>
        <v>Mostrar</v>
      </c>
      <c r="V230" s="3" t="str">
        <f>VLOOKUP(A230,INFO!$A:$C,3,0)</f>
        <v>EIBC3570</v>
      </c>
      <c r="W230" s="3" t="str">
        <f>VLOOKUP(V230,INFO!$C:$D,2,0)</f>
        <v>Camion</v>
      </c>
      <c r="X230" s="17" t="str">
        <f>VLOOKUP(A230,INFO!A:F,5,0)</f>
        <v>LOGÍSTICA</v>
      </c>
      <c r="Y230" s="17" t="str">
        <f>VLOOKUP(A230,INFO!A:F,6,0)</f>
        <v>Cristobal Murillo</v>
      </c>
    </row>
    <row r="231" spans="1:25" x14ac:dyDescent="0.25">
      <c r="A231" s="3" t="s">
        <v>70</v>
      </c>
      <c r="B231" s="8">
        <v>1.1527777777777777E-2</v>
      </c>
      <c r="C231" s="8">
        <v>1.0775462962962964E-2</v>
      </c>
      <c r="D231" s="8">
        <v>7.5231481481481471E-4</v>
      </c>
      <c r="E231" s="4">
        <v>12.37</v>
      </c>
      <c r="F231" s="5">
        <v>88</v>
      </c>
      <c r="G231" s="5">
        <v>44.71</v>
      </c>
      <c r="H231" s="7" t="s">
        <v>142</v>
      </c>
      <c r="I231" s="7" t="s">
        <v>143</v>
      </c>
      <c r="J231" s="19" t="s">
        <v>321</v>
      </c>
      <c r="K231" s="19" t="s">
        <v>321</v>
      </c>
      <c r="L231" s="2">
        <v>43370</v>
      </c>
      <c r="M231" s="6" t="str">
        <f t="shared" si="24"/>
        <v>septiembre</v>
      </c>
      <c r="N231" s="19">
        <f t="shared" si="25"/>
        <v>39</v>
      </c>
      <c r="O231" s="7" t="str">
        <f t="shared" si="26"/>
        <v>jueves</v>
      </c>
      <c r="P231" s="7">
        <f t="shared" si="27"/>
        <v>2018</v>
      </c>
      <c r="Q231" s="3" t="str">
        <f>VLOOKUP(A231,INFO!$A:$B,2,0)</f>
        <v>QUITO</v>
      </c>
      <c r="R231" s="19">
        <v>95</v>
      </c>
      <c r="S231" s="19" t="str">
        <f t="shared" si="28"/>
        <v>1 Peatonal 33, Guayaquil</v>
      </c>
      <c r="T231" s="19">
        <f t="shared" si="29"/>
        <v>0</v>
      </c>
      <c r="U231" s="19" t="str">
        <f t="shared" si="30"/>
        <v>Mostrar</v>
      </c>
      <c r="V231" s="3" t="str">
        <f>VLOOKUP(A231,INFO!$A:$C,3,0)</f>
        <v>EPCZ3313</v>
      </c>
      <c r="W231" s="3" t="str">
        <f>VLOOKUP(V231,INFO!$C:$D,2,0)</f>
        <v>Automovil</v>
      </c>
      <c r="X231" s="17" t="str">
        <f>VLOOKUP(A231,INFO!A:F,5,0)</f>
        <v>VENTAS</v>
      </c>
      <c r="Y231" s="17" t="str">
        <f>VLOOKUP(A231,INFO!A:F,6,0)</f>
        <v>Fernando Maldonado</v>
      </c>
    </row>
    <row r="232" spans="1:25" x14ac:dyDescent="0.25">
      <c r="A232" s="3" t="s">
        <v>0</v>
      </c>
      <c r="B232" s="8">
        <v>9.4907407407407408E-4</v>
      </c>
      <c r="C232" s="8">
        <v>0</v>
      </c>
      <c r="D232" s="8">
        <v>9.4907407407407408E-4</v>
      </c>
      <c r="E232" s="4">
        <v>0</v>
      </c>
      <c r="F232" s="5">
        <v>0</v>
      </c>
      <c r="G232" s="5">
        <v>0</v>
      </c>
      <c r="H232" s="7" t="s">
        <v>83</v>
      </c>
      <c r="I232" s="7" t="s">
        <v>83</v>
      </c>
      <c r="J232" s="19" t="s">
        <v>321</v>
      </c>
      <c r="K232" s="19" t="s">
        <v>321</v>
      </c>
      <c r="L232" s="2">
        <v>43370</v>
      </c>
      <c r="M232" s="6" t="str">
        <f t="shared" si="24"/>
        <v>septiembre</v>
      </c>
      <c r="N232" s="19">
        <f t="shared" si="25"/>
        <v>39</v>
      </c>
      <c r="O232" s="7" t="str">
        <f t="shared" si="26"/>
        <v>jueves</v>
      </c>
      <c r="P232" s="7">
        <f t="shared" si="27"/>
        <v>2018</v>
      </c>
      <c r="Q232" s="3" t="str">
        <f>VLOOKUP(A232,INFO!$A:$B,2,0)</f>
        <v>QUITO</v>
      </c>
      <c r="R232" s="19">
        <v>95</v>
      </c>
      <c r="S232" s="19" t="str">
        <f t="shared" si="28"/>
        <v>Pastaza, Alangasí</v>
      </c>
      <c r="T232" s="19">
        <f t="shared" si="29"/>
        <v>1</v>
      </c>
      <c r="U232" s="19" t="str">
        <f t="shared" si="30"/>
        <v>Mostrar</v>
      </c>
      <c r="V232" s="3" t="str">
        <f>VLOOKUP(A232,INFO!$A:$C,3,0)</f>
        <v>EGSF6013</v>
      </c>
      <c r="W232" s="3" t="str">
        <f>VLOOKUP(V232,INFO!$C:$D,2,0)</f>
        <v>Camioneta</v>
      </c>
      <c r="X232" s="17" t="str">
        <f>VLOOKUP(A232,INFO!A:F,5,0)</f>
        <v>SAT UIO</v>
      </c>
      <c r="Y232" s="17" t="str">
        <f>VLOOKUP(A232,INFO!A:F,6,0)</f>
        <v>Darwin Vargas</v>
      </c>
    </row>
    <row r="233" spans="1:25" x14ac:dyDescent="0.25">
      <c r="A233" s="3" t="s">
        <v>78</v>
      </c>
      <c r="B233" s="8">
        <v>5.4224537037037036E-2</v>
      </c>
      <c r="C233" s="8">
        <v>1.4398148148148148E-2</v>
      </c>
      <c r="D233" s="8">
        <v>1.0416666666666667E-3</v>
      </c>
      <c r="E233" s="4">
        <v>10.01</v>
      </c>
      <c r="F233" s="5">
        <v>61</v>
      </c>
      <c r="G233" s="5">
        <v>7.69</v>
      </c>
      <c r="H233" s="7" t="s">
        <v>3</v>
      </c>
      <c r="I233" s="7" t="s">
        <v>24</v>
      </c>
      <c r="J233" s="19" t="s">
        <v>321</v>
      </c>
      <c r="K233" s="19" t="s">
        <v>321</v>
      </c>
      <c r="L233" s="2">
        <v>43370</v>
      </c>
      <c r="M233" s="6" t="str">
        <f t="shared" si="24"/>
        <v>septiembre</v>
      </c>
      <c r="N233" s="19">
        <f t="shared" si="25"/>
        <v>39</v>
      </c>
      <c r="O233" s="7" t="str">
        <f t="shared" si="26"/>
        <v>jueves</v>
      </c>
      <c r="P233" s="7">
        <f t="shared" si="27"/>
        <v>2018</v>
      </c>
      <c r="Q233" s="3" t="str">
        <f>VLOOKUP(A233,INFO!$A:$B,2,0)</f>
        <v>GUAYAQUIL</v>
      </c>
      <c r="R233" s="19">
        <v>95</v>
      </c>
      <c r="S233" s="19" t="str">
        <f t="shared" si="28"/>
        <v>Avenida 40 No, Guayaquil</v>
      </c>
      <c r="T233" s="19">
        <f t="shared" si="29"/>
        <v>0</v>
      </c>
      <c r="U233" s="19" t="str">
        <f t="shared" si="30"/>
        <v>Mostrar</v>
      </c>
      <c r="V233" s="3" t="str">
        <f>VLOOKUP(A233,INFO!$A:$C,3,0)</f>
        <v>II765J</v>
      </c>
      <c r="W233" s="3" t="str">
        <f>VLOOKUP(V233,INFO!$C:$D,2,0)</f>
        <v>Motocicleta</v>
      </c>
      <c r="X233" s="17" t="str">
        <f>VLOOKUP(A233,INFO!A:F,5,0)</f>
        <v>ADMINISTRACIÓN</v>
      </c>
      <c r="Y233" s="17" t="str">
        <f>VLOOKUP(A233,INFO!A:F,6,0)</f>
        <v xml:space="preserve">Byron </v>
      </c>
    </row>
    <row r="234" spans="1:25" x14ac:dyDescent="0.25">
      <c r="A234" s="3" t="s">
        <v>78</v>
      </c>
      <c r="B234" s="8">
        <v>8.2986111111111108E-3</v>
      </c>
      <c r="C234" s="8">
        <v>7.2569444444444443E-3</v>
      </c>
      <c r="D234" s="8">
        <v>1.0416666666666667E-3</v>
      </c>
      <c r="E234" s="4">
        <v>3.57</v>
      </c>
      <c r="F234" s="5">
        <v>51</v>
      </c>
      <c r="G234" s="5">
        <v>17.91</v>
      </c>
      <c r="H234" s="7" t="s">
        <v>24</v>
      </c>
      <c r="I234" s="7" t="s">
        <v>134</v>
      </c>
      <c r="J234" s="19" t="s">
        <v>321</v>
      </c>
      <c r="K234" s="19" t="s">
        <v>321</v>
      </c>
      <c r="L234" s="2">
        <v>43370</v>
      </c>
      <c r="M234" s="6" t="str">
        <f t="shared" si="24"/>
        <v>septiembre</v>
      </c>
      <c r="N234" s="19">
        <f t="shared" si="25"/>
        <v>39</v>
      </c>
      <c r="O234" s="7" t="str">
        <f t="shared" si="26"/>
        <v>jueves</v>
      </c>
      <c r="P234" s="7">
        <f t="shared" si="27"/>
        <v>2018</v>
      </c>
      <c r="Q234" s="3" t="str">
        <f>VLOOKUP(A234,INFO!$A:$B,2,0)</f>
        <v>GUAYAQUIL</v>
      </c>
      <c r="R234" s="19">
        <v>95</v>
      </c>
      <c r="S234" s="19" t="str">
        <f t="shared" si="28"/>
        <v>Camilo Ponce Enriquez, Guayaquil</v>
      </c>
      <c r="T234" s="19">
        <f t="shared" si="29"/>
        <v>1</v>
      </c>
      <c r="U234" s="19" t="str">
        <f t="shared" si="30"/>
        <v>Mostrar</v>
      </c>
      <c r="V234" s="3" t="str">
        <f>VLOOKUP(A234,INFO!$A:$C,3,0)</f>
        <v>II765J</v>
      </c>
      <c r="W234" s="3" t="str">
        <f>VLOOKUP(V234,INFO!$C:$D,2,0)</f>
        <v>Motocicleta</v>
      </c>
      <c r="X234" s="17" t="str">
        <f>VLOOKUP(A234,INFO!A:F,5,0)</f>
        <v>ADMINISTRACIÓN</v>
      </c>
      <c r="Y234" s="17" t="str">
        <f>VLOOKUP(A234,INFO!A:F,6,0)</f>
        <v xml:space="preserve">Byron </v>
      </c>
    </row>
    <row r="235" spans="1:25" x14ac:dyDescent="0.25">
      <c r="A235" s="3" t="s">
        <v>68</v>
      </c>
      <c r="B235" s="8">
        <v>5.185185185185185E-3</v>
      </c>
      <c r="C235" s="8">
        <v>4.1319444444444442E-3</v>
      </c>
      <c r="D235" s="8">
        <v>1.0532407407407407E-3</v>
      </c>
      <c r="E235" s="4">
        <v>1.69</v>
      </c>
      <c r="F235" s="5">
        <v>51</v>
      </c>
      <c r="G235" s="5">
        <v>13.56</v>
      </c>
      <c r="H235" s="7" t="s">
        <v>72</v>
      </c>
      <c r="I235" s="7" t="s">
        <v>137</v>
      </c>
      <c r="J235" s="19" t="s">
        <v>321</v>
      </c>
      <c r="K235" s="19" t="s">
        <v>321</v>
      </c>
      <c r="L235" s="2">
        <v>43370</v>
      </c>
      <c r="M235" s="6" t="str">
        <f t="shared" si="24"/>
        <v>septiembre</v>
      </c>
      <c r="N235" s="19">
        <f t="shared" si="25"/>
        <v>39</v>
      </c>
      <c r="O235" s="7" t="str">
        <f t="shared" si="26"/>
        <v>jueves</v>
      </c>
      <c r="P235" s="7">
        <f t="shared" si="27"/>
        <v>2018</v>
      </c>
      <c r="Q235" s="3" t="str">
        <f>VLOOKUP(A235,INFO!$A:$B,2,0)</f>
        <v>QUITO</v>
      </c>
      <c r="R235" s="19">
        <v>95</v>
      </c>
      <c r="S235" s="19" t="str">
        <f t="shared" si="28"/>
        <v>12, Guayaquil</v>
      </c>
      <c r="T235" s="19">
        <f t="shared" si="29"/>
        <v>1</v>
      </c>
      <c r="U235" s="19" t="str">
        <f t="shared" si="30"/>
        <v>Mostrar</v>
      </c>
      <c r="V235" s="3" t="str">
        <f>VLOOKUP(A235,INFO!$A:$C,3,0)</f>
        <v>EGSK6338</v>
      </c>
      <c r="W235" s="3" t="str">
        <f>VLOOKUP(V235,INFO!$C:$D,2,0)</f>
        <v>Automovil</v>
      </c>
      <c r="X235" s="17" t="str">
        <f>VLOOKUP(A235,INFO!A:F,5,0)</f>
        <v>VENTAS</v>
      </c>
      <c r="Y235" s="17" t="str">
        <f>VLOOKUP(A235,INFO!A:F,6,0)</f>
        <v>Josue Guillen</v>
      </c>
    </row>
    <row r="236" spans="1:25" x14ac:dyDescent="0.25">
      <c r="A236" s="3" t="s">
        <v>55</v>
      </c>
      <c r="B236" s="8">
        <v>1.1342592592592591E-3</v>
      </c>
      <c r="C236" s="8">
        <v>0</v>
      </c>
      <c r="D236" s="8">
        <v>1.1342592592592591E-3</v>
      </c>
      <c r="E236" s="4">
        <v>0.01</v>
      </c>
      <c r="F236" s="5">
        <v>0</v>
      </c>
      <c r="G236" s="5">
        <v>0.33</v>
      </c>
      <c r="H236" s="7" t="s">
        <v>24</v>
      </c>
      <c r="I236" s="7" t="s">
        <v>24</v>
      </c>
      <c r="J236" s="19" t="s">
        <v>321</v>
      </c>
      <c r="K236" s="19" t="s">
        <v>321</v>
      </c>
      <c r="L236" s="2">
        <v>43370</v>
      </c>
      <c r="M236" s="6" t="str">
        <f t="shared" si="24"/>
        <v>septiembre</v>
      </c>
      <c r="N236" s="19">
        <f t="shared" si="25"/>
        <v>39</v>
      </c>
      <c r="O236" s="7" t="str">
        <f t="shared" si="26"/>
        <v>jueves</v>
      </c>
      <c r="P236" s="7">
        <f t="shared" si="27"/>
        <v>2018</v>
      </c>
      <c r="Q236" s="3" t="str">
        <f>VLOOKUP(A236,INFO!$A:$B,2,0)</f>
        <v>GUAYAQUIL</v>
      </c>
      <c r="R236" s="19">
        <v>95</v>
      </c>
      <c r="S236" s="19" t="str">
        <f t="shared" si="28"/>
        <v>Durmió en Ainsa</v>
      </c>
      <c r="T236" s="19">
        <f t="shared" si="29"/>
        <v>1</v>
      </c>
      <c r="U236" s="19" t="str">
        <f t="shared" si="30"/>
        <v>Mostrar</v>
      </c>
      <c r="V236" s="3" t="str">
        <f>VLOOKUP(A236,INFO!$A:$C,3,0)</f>
        <v>EABE1400</v>
      </c>
      <c r="W236" s="3" t="str">
        <f>VLOOKUP(V236,INFO!$C:$D,2,0)</f>
        <v>Plataforma</v>
      </c>
      <c r="X236" s="17" t="str">
        <f>VLOOKUP(A236,INFO!A:F,5,0)</f>
        <v>LOGÍSTICA</v>
      </c>
      <c r="Y236" s="17" t="str">
        <f>VLOOKUP(A236,INFO!A:F,6,0)</f>
        <v>Cristobal Murillo</v>
      </c>
    </row>
    <row r="237" spans="1:25" x14ac:dyDescent="0.25">
      <c r="A237" s="3" t="s">
        <v>78</v>
      </c>
      <c r="B237" s="8">
        <v>1.8958333333333334E-2</v>
      </c>
      <c r="C237" s="8">
        <v>1.7696759259259259E-2</v>
      </c>
      <c r="D237" s="8">
        <v>1.261574074074074E-3</v>
      </c>
      <c r="E237" s="4">
        <v>12.68</v>
      </c>
      <c r="F237" s="5">
        <v>66</v>
      </c>
      <c r="G237" s="5">
        <v>27.86</v>
      </c>
      <c r="H237" s="7" t="s">
        <v>129</v>
      </c>
      <c r="I237" s="7" t="s">
        <v>24</v>
      </c>
      <c r="J237" s="19" t="s">
        <v>321</v>
      </c>
      <c r="K237" s="19" t="s">
        <v>321</v>
      </c>
      <c r="L237" s="2">
        <v>43370</v>
      </c>
      <c r="M237" s="6" t="str">
        <f t="shared" si="24"/>
        <v>septiembre</v>
      </c>
      <c r="N237" s="19">
        <f t="shared" si="25"/>
        <v>39</v>
      </c>
      <c r="O237" s="7" t="str">
        <f t="shared" si="26"/>
        <v>jueves</v>
      </c>
      <c r="P237" s="7">
        <f t="shared" si="27"/>
        <v>2018</v>
      </c>
      <c r="Q237" s="3" t="str">
        <f>VLOOKUP(A237,INFO!$A:$B,2,0)</f>
        <v>GUAYAQUIL</v>
      </c>
      <c r="R237" s="19">
        <v>95</v>
      </c>
      <c r="S237" s="19" t="str">
        <f t="shared" si="28"/>
        <v>Avenida 40 No, Guayaquil</v>
      </c>
      <c r="T237" s="19">
        <f t="shared" si="29"/>
        <v>0</v>
      </c>
      <c r="U237" s="19" t="str">
        <f t="shared" si="30"/>
        <v>Mostrar</v>
      </c>
      <c r="V237" s="3" t="str">
        <f>VLOOKUP(A237,INFO!$A:$C,3,0)</f>
        <v>II765J</v>
      </c>
      <c r="W237" s="3" t="str">
        <f>VLOOKUP(V237,INFO!$C:$D,2,0)</f>
        <v>Motocicleta</v>
      </c>
      <c r="X237" s="17" t="str">
        <f>VLOOKUP(A237,INFO!A:F,5,0)</f>
        <v>ADMINISTRACIÓN</v>
      </c>
      <c r="Y237" s="17" t="str">
        <f>VLOOKUP(A237,INFO!A:F,6,0)</f>
        <v xml:space="preserve">Byron </v>
      </c>
    </row>
    <row r="238" spans="1:25" x14ac:dyDescent="0.25">
      <c r="A238" s="3" t="s">
        <v>73</v>
      </c>
      <c r="B238" s="8">
        <v>1.2731481481481483E-3</v>
      </c>
      <c r="C238" s="8">
        <v>0</v>
      </c>
      <c r="D238" s="8">
        <v>1.2731481481481483E-3</v>
      </c>
      <c r="E238" s="4">
        <v>0</v>
      </c>
      <c r="F238" s="5">
        <v>0</v>
      </c>
      <c r="G238" s="5">
        <v>0</v>
      </c>
      <c r="H238" s="7" t="s">
        <v>72</v>
      </c>
      <c r="I238" s="7" t="s">
        <v>72</v>
      </c>
      <c r="J238" s="19" t="s">
        <v>321</v>
      </c>
      <c r="K238" s="19" t="s">
        <v>321</v>
      </c>
      <c r="L238" s="2">
        <v>43370</v>
      </c>
      <c r="M238" s="6" t="str">
        <f t="shared" si="24"/>
        <v>septiembre</v>
      </c>
      <c r="N238" s="19">
        <f t="shared" si="25"/>
        <v>39</v>
      </c>
      <c r="O238" s="7" t="str">
        <f t="shared" si="26"/>
        <v>jueves</v>
      </c>
      <c r="P238" s="7">
        <f t="shared" si="27"/>
        <v>2018</v>
      </c>
      <c r="Q238" s="3" t="str">
        <f>VLOOKUP(A238,INFO!$A:$B,2,0)</f>
        <v>GUAYAQUIL</v>
      </c>
      <c r="R238" s="19">
        <v>95</v>
      </c>
      <c r="S238" s="19" t="str">
        <f t="shared" si="28"/>
        <v>Durmió en Ainsa</v>
      </c>
      <c r="T238" s="19">
        <f t="shared" si="29"/>
        <v>1</v>
      </c>
      <c r="U238" s="19" t="str">
        <f t="shared" si="30"/>
        <v>Mostrar</v>
      </c>
      <c r="V238" s="3" t="str">
        <f>VLOOKUP(A238,INFO!$A:$C,3,0)</f>
        <v>EGSG9568</v>
      </c>
      <c r="W238" s="3" t="str">
        <f>VLOOKUP(V238,INFO!$C:$D,2,0)</f>
        <v>Camioneta</v>
      </c>
      <c r="X238" s="17" t="str">
        <f>VLOOKUP(A238,INFO!A:F,5,0)</f>
        <v>ADMINISTRACIÓN</v>
      </c>
      <c r="Y238" s="17" t="str">
        <f>VLOOKUP(A238,INFO!A:F,6,0)</f>
        <v>Alejandro Adrian</v>
      </c>
    </row>
    <row r="239" spans="1:25" x14ac:dyDescent="0.25">
      <c r="A239" s="3" t="s">
        <v>28</v>
      </c>
      <c r="B239" s="8">
        <v>2.0138888888888888E-3</v>
      </c>
      <c r="C239" s="8">
        <v>6.4814814814814813E-4</v>
      </c>
      <c r="D239" s="8">
        <v>1.3657407407407409E-3</v>
      </c>
      <c r="E239" s="4">
        <v>0.1</v>
      </c>
      <c r="F239" s="5">
        <v>12</v>
      </c>
      <c r="G239" s="5">
        <v>2.09</v>
      </c>
      <c r="H239" s="7" t="s">
        <v>24</v>
      </c>
      <c r="I239" s="7" t="s">
        <v>24</v>
      </c>
      <c r="J239" s="19" t="s">
        <v>321</v>
      </c>
      <c r="K239" s="19" t="s">
        <v>321</v>
      </c>
      <c r="L239" s="2">
        <v>43370</v>
      </c>
      <c r="M239" s="6" t="str">
        <f t="shared" si="24"/>
        <v>septiembre</v>
      </c>
      <c r="N239" s="19">
        <f t="shared" si="25"/>
        <v>39</v>
      </c>
      <c r="O239" s="7" t="str">
        <f t="shared" si="26"/>
        <v>jueves</v>
      </c>
      <c r="P239" s="7">
        <f t="shared" si="27"/>
        <v>2018</v>
      </c>
      <c r="Q239" s="3" t="str">
        <f>VLOOKUP(A239,INFO!$A:$B,2,0)</f>
        <v>GUAYAQUIL</v>
      </c>
      <c r="R239" s="19">
        <v>95</v>
      </c>
      <c r="S239" s="19" t="str">
        <f t="shared" si="28"/>
        <v>Durmió en Ainsa</v>
      </c>
      <c r="T239" s="19">
        <f t="shared" si="29"/>
        <v>1</v>
      </c>
      <c r="U239" s="19" t="str">
        <f t="shared" si="30"/>
        <v>Mostrar</v>
      </c>
      <c r="V239" s="3" t="str">
        <f>VLOOKUP(A239,INFO!$A:$C,3,0)</f>
        <v>EPCW1831</v>
      </c>
      <c r="W239" s="3" t="str">
        <f>VLOOKUP(V239,INFO!$C:$D,2,0)</f>
        <v>Camioneta</v>
      </c>
      <c r="X239" s="17" t="str">
        <f>VLOOKUP(A239,INFO!A:F,5,0)</f>
        <v>POSTVENTA</v>
      </c>
      <c r="Y239" s="17" t="str">
        <f>VLOOKUP(A239,INFO!A:F,6,0)</f>
        <v>Jose Luis vargas</v>
      </c>
    </row>
    <row r="240" spans="1:25" x14ac:dyDescent="0.25">
      <c r="A240" s="3" t="s">
        <v>78</v>
      </c>
      <c r="B240" s="8">
        <v>9.7916666666666655E-3</v>
      </c>
      <c r="C240" s="8">
        <v>8.4027777777777781E-3</v>
      </c>
      <c r="D240" s="8">
        <v>1.3888888888888889E-3</v>
      </c>
      <c r="E240" s="4">
        <v>5.41</v>
      </c>
      <c r="F240" s="5">
        <v>53</v>
      </c>
      <c r="G240" s="5">
        <v>23.04</v>
      </c>
      <c r="H240" s="7" t="s">
        <v>72</v>
      </c>
      <c r="I240" s="7" t="s">
        <v>129</v>
      </c>
      <c r="J240" s="19" t="s">
        <v>321</v>
      </c>
      <c r="K240" s="19" t="s">
        <v>321</v>
      </c>
      <c r="L240" s="2">
        <v>43370</v>
      </c>
      <c r="M240" s="6" t="str">
        <f t="shared" si="24"/>
        <v>septiembre</v>
      </c>
      <c r="N240" s="19">
        <f t="shared" si="25"/>
        <v>39</v>
      </c>
      <c r="O240" s="7" t="str">
        <f t="shared" si="26"/>
        <v>jueves</v>
      </c>
      <c r="P240" s="7">
        <f t="shared" si="27"/>
        <v>2018</v>
      </c>
      <c r="Q240" s="3" t="str">
        <f>VLOOKUP(A240,INFO!$A:$B,2,0)</f>
        <v>GUAYAQUIL</v>
      </c>
      <c r="R240" s="19">
        <v>95</v>
      </c>
      <c r="S240" s="19" t="str">
        <f t="shared" si="28"/>
        <v>Avenida 39 No, Guayaquil</v>
      </c>
      <c r="T240" s="19">
        <f t="shared" si="29"/>
        <v>1</v>
      </c>
      <c r="U240" s="19" t="str">
        <f t="shared" si="30"/>
        <v>Mostrar</v>
      </c>
      <c r="V240" s="3" t="str">
        <f>VLOOKUP(A240,INFO!$A:$C,3,0)</f>
        <v>II765J</v>
      </c>
      <c r="W240" s="3" t="str">
        <f>VLOOKUP(V240,INFO!$C:$D,2,0)</f>
        <v>Motocicleta</v>
      </c>
      <c r="X240" s="17" t="str">
        <f>VLOOKUP(A240,INFO!A:F,5,0)</f>
        <v>ADMINISTRACIÓN</v>
      </c>
      <c r="Y240" s="17" t="str">
        <f>VLOOKUP(A240,INFO!A:F,6,0)</f>
        <v xml:space="preserve">Byron </v>
      </c>
    </row>
    <row r="241" spans="1:25" x14ac:dyDescent="0.25">
      <c r="A241" s="3" t="s">
        <v>78</v>
      </c>
      <c r="B241" s="8">
        <v>1.5289351851851851E-2</v>
      </c>
      <c r="C241" s="8">
        <v>1.3877314814814815E-2</v>
      </c>
      <c r="D241" s="8">
        <v>1.4120370370370369E-3</v>
      </c>
      <c r="E241" s="4">
        <v>8.23</v>
      </c>
      <c r="F241" s="5">
        <v>44</v>
      </c>
      <c r="G241" s="5">
        <v>22.43</v>
      </c>
      <c r="H241" s="7" t="s">
        <v>134</v>
      </c>
      <c r="I241" s="7" t="s">
        <v>24</v>
      </c>
      <c r="J241" s="19" t="s">
        <v>321</v>
      </c>
      <c r="K241" s="19" t="s">
        <v>321</v>
      </c>
      <c r="L241" s="2">
        <v>43370</v>
      </c>
      <c r="M241" s="6" t="str">
        <f t="shared" si="24"/>
        <v>septiembre</v>
      </c>
      <c r="N241" s="19">
        <f t="shared" si="25"/>
        <v>39</v>
      </c>
      <c r="O241" s="7" t="str">
        <f t="shared" si="26"/>
        <v>jueves</v>
      </c>
      <c r="P241" s="7">
        <f t="shared" si="27"/>
        <v>2018</v>
      </c>
      <c r="Q241" s="3" t="str">
        <f>VLOOKUP(A241,INFO!$A:$B,2,0)</f>
        <v>GUAYAQUIL</v>
      </c>
      <c r="R241" s="19">
        <v>95</v>
      </c>
      <c r="S241" s="19" t="str">
        <f t="shared" si="28"/>
        <v>Avenida 40 No, Guayaquil</v>
      </c>
      <c r="T241" s="19">
        <f t="shared" si="29"/>
        <v>0</v>
      </c>
      <c r="U241" s="19" t="str">
        <f t="shared" si="30"/>
        <v>Mostrar</v>
      </c>
      <c r="V241" s="3" t="str">
        <f>VLOOKUP(A241,INFO!$A:$C,3,0)</f>
        <v>II765J</v>
      </c>
      <c r="W241" s="3" t="str">
        <f>VLOOKUP(V241,INFO!$C:$D,2,0)</f>
        <v>Motocicleta</v>
      </c>
      <c r="X241" s="17" t="str">
        <f>VLOOKUP(A241,INFO!A:F,5,0)</f>
        <v>ADMINISTRACIÓN</v>
      </c>
      <c r="Y241" s="17" t="str">
        <f>VLOOKUP(A241,INFO!A:F,6,0)</f>
        <v xml:space="preserve">Byron </v>
      </c>
    </row>
    <row r="242" spans="1:25" x14ac:dyDescent="0.25">
      <c r="A242" s="3" t="s">
        <v>55</v>
      </c>
      <c r="B242" s="8">
        <v>1.423611111111111E-3</v>
      </c>
      <c r="C242" s="8">
        <v>0</v>
      </c>
      <c r="D242" s="8">
        <v>1.423611111111111E-3</v>
      </c>
      <c r="E242" s="4">
        <v>0.02</v>
      </c>
      <c r="F242" s="5">
        <v>0</v>
      </c>
      <c r="G242" s="5">
        <v>0.52</v>
      </c>
      <c r="H242" s="7" t="s">
        <v>24</v>
      </c>
      <c r="I242" s="7" t="s">
        <v>24</v>
      </c>
      <c r="J242" s="19" t="s">
        <v>321</v>
      </c>
      <c r="K242" s="19" t="s">
        <v>321</v>
      </c>
      <c r="L242" s="2">
        <v>43370</v>
      </c>
      <c r="M242" s="6" t="str">
        <f t="shared" si="24"/>
        <v>septiembre</v>
      </c>
      <c r="N242" s="19">
        <f t="shared" si="25"/>
        <v>39</v>
      </c>
      <c r="O242" s="7" t="str">
        <f t="shared" si="26"/>
        <v>jueves</v>
      </c>
      <c r="P242" s="7">
        <f t="shared" si="27"/>
        <v>2018</v>
      </c>
      <c r="Q242" s="3" t="str">
        <f>VLOOKUP(A242,INFO!$A:$B,2,0)</f>
        <v>GUAYAQUIL</v>
      </c>
      <c r="R242" s="19">
        <v>95</v>
      </c>
      <c r="S242" s="19" t="str">
        <f t="shared" si="28"/>
        <v>Durmió en Ainsa</v>
      </c>
      <c r="T242" s="19">
        <f t="shared" si="29"/>
        <v>1</v>
      </c>
      <c r="U242" s="19" t="str">
        <f t="shared" si="30"/>
        <v>Mostrar</v>
      </c>
      <c r="V242" s="3" t="str">
        <f>VLOOKUP(A242,INFO!$A:$C,3,0)</f>
        <v>EABE1400</v>
      </c>
      <c r="W242" s="3" t="str">
        <f>VLOOKUP(V242,INFO!$C:$D,2,0)</f>
        <v>Plataforma</v>
      </c>
      <c r="X242" s="17" t="str">
        <f>VLOOKUP(A242,INFO!A:F,5,0)</f>
        <v>LOGÍSTICA</v>
      </c>
      <c r="Y242" s="17" t="str">
        <f>VLOOKUP(A242,INFO!A:F,6,0)</f>
        <v>Cristobal Murillo</v>
      </c>
    </row>
    <row r="243" spans="1:25" x14ac:dyDescent="0.25">
      <c r="A243" s="3" t="s">
        <v>70</v>
      </c>
      <c r="B243" s="8">
        <v>9.4097222222222238E-3</v>
      </c>
      <c r="C243" s="8">
        <v>7.9861111111111122E-3</v>
      </c>
      <c r="D243" s="8">
        <v>1.423611111111111E-3</v>
      </c>
      <c r="E243" s="4">
        <v>6.05</v>
      </c>
      <c r="F243" s="5">
        <v>72</v>
      </c>
      <c r="G243" s="5">
        <v>26.77</v>
      </c>
      <c r="H243" s="7" t="s">
        <v>144</v>
      </c>
      <c r="I243" s="7" t="s">
        <v>72</v>
      </c>
      <c r="J243" s="19" t="s">
        <v>321</v>
      </c>
      <c r="K243" s="19" t="s">
        <v>321</v>
      </c>
      <c r="L243" s="2">
        <v>43370</v>
      </c>
      <c r="M243" s="6" t="str">
        <f t="shared" si="24"/>
        <v>septiembre</v>
      </c>
      <c r="N243" s="19">
        <f t="shared" si="25"/>
        <v>39</v>
      </c>
      <c r="O243" s="7" t="str">
        <f t="shared" si="26"/>
        <v>jueves</v>
      </c>
      <c r="P243" s="7">
        <f t="shared" si="27"/>
        <v>2018</v>
      </c>
      <c r="Q243" s="3" t="str">
        <f>VLOOKUP(A243,INFO!$A:$B,2,0)</f>
        <v>QUITO</v>
      </c>
      <c r="R243" s="19">
        <v>95</v>
      </c>
      <c r="S243" s="19" t="str">
        <f t="shared" si="28"/>
        <v>Avenida Juan Tanca Marengo, Guayaquil</v>
      </c>
      <c r="T243" s="19">
        <f t="shared" si="29"/>
        <v>0</v>
      </c>
      <c r="U243" s="19" t="str">
        <f t="shared" si="30"/>
        <v>Mostrar</v>
      </c>
      <c r="V243" s="3" t="str">
        <f>VLOOKUP(A243,INFO!$A:$C,3,0)</f>
        <v>EPCZ3313</v>
      </c>
      <c r="W243" s="3" t="str">
        <f>VLOOKUP(V243,INFO!$C:$D,2,0)</f>
        <v>Automovil</v>
      </c>
      <c r="X243" s="17" t="str">
        <f>VLOOKUP(A243,INFO!A:F,5,0)</f>
        <v>VENTAS</v>
      </c>
      <c r="Y243" s="17" t="str">
        <f>VLOOKUP(A243,INFO!A:F,6,0)</f>
        <v>Fernando Maldonado</v>
      </c>
    </row>
    <row r="244" spans="1:25" x14ac:dyDescent="0.25">
      <c r="A244" s="3" t="s">
        <v>28</v>
      </c>
      <c r="B244" s="8">
        <v>8.5532407407407415E-3</v>
      </c>
      <c r="C244" s="8">
        <v>6.9328703703703696E-3</v>
      </c>
      <c r="D244" s="8">
        <v>1.6203703703703703E-3</v>
      </c>
      <c r="E244" s="4">
        <v>3.98</v>
      </c>
      <c r="F244" s="5">
        <v>46</v>
      </c>
      <c r="G244" s="5">
        <v>19.41</v>
      </c>
      <c r="H244" s="7" t="s">
        <v>134</v>
      </c>
      <c r="I244" s="7" t="s">
        <v>24</v>
      </c>
      <c r="J244" s="19" t="s">
        <v>321</v>
      </c>
      <c r="K244" s="19" t="s">
        <v>321</v>
      </c>
      <c r="L244" s="2">
        <v>43370</v>
      </c>
      <c r="M244" s="6" t="str">
        <f t="shared" si="24"/>
        <v>septiembre</v>
      </c>
      <c r="N244" s="19">
        <f t="shared" si="25"/>
        <v>39</v>
      </c>
      <c r="O244" s="7" t="str">
        <f t="shared" si="26"/>
        <v>jueves</v>
      </c>
      <c r="P244" s="7">
        <f t="shared" si="27"/>
        <v>2018</v>
      </c>
      <c r="Q244" s="3" t="str">
        <f>VLOOKUP(A244,INFO!$A:$B,2,0)</f>
        <v>GUAYAQUIL</v>
      </c>
      <c r="R244" s="19">
        <v>95</v>
      </c>
      <c r="S244" s="19" t="str">
        <f t="shared" si="28"/>
        <v>Avenida 40 No, Guayaquil</v>
      </c>
      <c r="T244" s="19">
        <f t="shared" si="29"/>
        <v>0</v>
      </c>
      <c r="U244" s="19" t="str">
        <f t="shared" si="30"/>
        <v>Mostrar</v>
      </c>
      <c r="V244" s="3" t="str">
        <f>VLOOKUP(A244,INFO!$A:$C,3,0)</f>
        <v>EPCW1831</v>
      </c>
      <c r="W244" s="3" t="str">
        <f>VLOOKUP(V244,INFO!$C:$D,2,0)</f>
        <v>Camioneta</v>
      </c>
      <c r="X244" s="17" t="str">
        <f>VLOOKUP(A244,INFO!A:F,5,0)</f>
        <v>POSTVENTA</v>
      </c>
      <c r="Y244" s="17" t="str">
        <f>VLOOKUP(A244,INFO!A:F,6,0)</f>
        <v>Jose Luis vargas</v>
      </c>
    </row>
    <row r="245" spans="1:25" x14ac:dyDescent="0.25">
      <c r="A245" s="3" t="s">
        <v>78</v>
      </c>
      <c r="B245" s="8">
        <v>1.7013888888888887E-2</v>
      </c>
      <c r="C245" s="8">
        <v>1.5277777777777777E-2</v>
      </c>
      <c r="D245" s="8">
        <v>1.736111111111111E-3</v>
      </c>
      <c r="E245" s="4">
        <v>10.01</v>
      </c>
      <c r="F245" s="5">
        <v>57</v>
      </c>
      <c r="G245" s="5">
        <v>24.52</v>
      </c>
      <c r="H245" s="7" t="s">
        <v>24</v>
      </c>
      <c r="I245" s="7" t="s">
        <v>72</v>
      </c>
      <c r="J245" s="19" t="s">
        <v>321</v>
      </c>
      <c r="K245" s="19" t="s">
        <v>321</v>
      </c>
      <c r="L245" s="2">
        <v>43370</v>
      </c>
      <c r="M245" s="6" t="str">
        <f t="shared" si="24"/>
        <v>septiembre</v>
      </c>
      <c r="N245" s="19">
        <f t="shared" si="25"/>
        <v>39</v>
      </c>
      <c r="O245" s="7" t="str">
        <f t="shared" si="26"/>
        <v>jueves</v>
      </c>
      <c r="P245" s="7">
        <f t="shared" si="27"/>
        <v>2018</v>
      </c>
      <c r="Q245" s="3" t="str">
        <f>VLOOKUP(A245,INFO!$A:$B,2,0)</f>
        <v>GUAYAQUIL</v>
      </c>
      <c r="R245" s="19">
        <v>95</v>
      </c>
      <c r="S245" s="19" t="str">
        <f t="shared" si="28"/>
        <v>Durmió en Ainsa</v>
      </c>
      <c r="T245" s="19">
        <f t="shared" si="29"/>
        <v>1</v>
      </c>
      <c r="U245" s="19" t="str">
        <f t="shared" si="30"/>
        <v>Mostrar</v>
      </c>
      <c r="V245" s="3" t="str">
        <f>VLOOKUP(A245,INFO!$A:$C,3,0)</f>
        <v>II765J</v>
      </c>
      <c r="W245" s="3" t="str">
        <f>VLOOKUP(V245,INFO!$C:$D,2,0)</f>
        <v>Motocicleta</v>
      </c>
      <c r="X245" s="17" t="str">
        <f>VLOOKUP(A245,INFO!A:F,5,0)</f>
        <v>ADMINISTRACIÓN</v>
      </c>
      <c r="Y245" s="17" t="str">
        <f>VLOOKUP(A245,INFO!A:F,6,0)</f>
        <v xml:space="preserve">Byron </v>
      </c>
    </row>
    <row r="246" spans="1:25" x14ac:dyDescent="0.25">
      <c r="A246" s="3" t="s">
        <v>68</v>
      </c>
      <c r="B246" s="8">
        <v>1.3530092592592594E-2</v>
      </c>
      <c r="C246" s="8">
        <v>1.1701388888888891E-2</v>
      </c>
      <c r="D246" s="8">
        <v>1.8287037037037037E-3</v>
      </c>
      <c r="E246" s="4">
        <v>10.69</v>
      </c>
      <c r="F246" s="5">
        <v>74</v>
      </c>
      <c r="G246" s="5">
        <v>32.909999999999997</v>
      </c>
      <c r="H246" s="7" t="s">
        <v>145</v>
      </c>
      <c r="I246" s="7" t="s">
        <v>146</v>
      </c>
      <c r="J246" s="19" t="s">
        <v>321</v>
      </c>
      <c r="K246" s="19" t="s">
        <v>321</v>
      </c>
      <c r="L246" s="2">
        <v>43370</v>
      </c>
      <c r="M246" s="6" t="str">
        <f t="shared" si="24"/>
        <v>septiembre</v>
      </c>
      <c r="N246" s="19">
        <f t="shared" si="25"/>
        <v>39</v>
      </c>
      <c r="O246" s="7" t="str">
        <f t="shared" si="26"/>
        <v>jueves</v>
      </c>
      <c r="P246" s="7">
        <f t="shared" si="27"/>
        <v>2018</v>
      </c>
      <c r="Q246" s="3" t="str">
        <f>VLOOKUP(A246,INFO!$A:$B,2,0)</f>
        <v>QUITO</v>
      </c>
      <c r="R246" s="19">
        <v>95</v>
      </c>
      <c r="S246" s="19" t="str">
        <f t="shared" si="28"/>
        <v>3, Guayaquil</v>
      </c>
      <c r="T246" s="19">
        <f t="shared" si="29"/>
        <v>0</v>
      </c>
      <c r="U246" s="19" t="str">
        <f t="shared" si="30"/>
        <v>Mostrar</v>
      </c>
      <c r="V246" s="3" t="str">
        <f>VLOOKUP(A246,INFO!$A:$C,3,0)</f>
        <v>EGSK6338</v>
      </c>
      <c r="W246" s="3" t="str">
        <f>VLOOKUP(V246,INFO!$C:$D,2,0)</f>
        <v>Automovil</v>
      </c>
      <c r="X246" s="17" t="str">
        <f>VLOOKUP(A246,INFO!A:F,5,0)</f>
        <v>VENTAS</v>
      </c>
      <c r="Y246" s="17" t="str">
        <f>VLOOKUP(A246,INFO!A:F,6,0)</f>
        <v>Josue Guillen</v>
      </c>
    </row>
    <row r="247" spans="1:25" x14ac:dyDescent="0.25">
      <c r="A247" s="3" t="s">
        <v>53</v>
      </c>
      <c r="B247" s="8">
        <v>1.7499999999999998E-2</v>
      </c>
      <c r="C247" s="8">
        <v>1.5648148148148151E-2</v>
      </c>
      <c r="D247" s="8">
        <v>1.8518518518518517E-3</v>
      </c>
      <c r="E247" s="4">
        <v>15.22</v>
      </c>
      <c r="F247" s="5">
        <v>74</v>
      </c>
      <c r="G247" s="5">
        <v>36.24</v>
      </c>
      <c r="H247" s="7" t="s">
        <v>24</v>
      </c>
      <c r="I247" s="7" t="s">
        <v>140</v>
      </c>
      <c r="J247" s="19" t="s">
        <v>321</v>
      </c>
      <c r="K247" s="19" t="s">
        <v>321</v>
      </c>
      <c r="L247" s="2">
        <v>43370</v>
      </c>
      <c r="M247" s="6" t="str">
        <f t="shared" si="24"/>
        <v>septiembre</v>
      </c>
      <c r="N247" s="19">
        <f t="shared" si="25"/>
        <v>39</v>
      </c>
      <c r="O247" s="7" t="str">
        <f t="shared" si="26"/>
        <v>jueves</v>
      </c>
      <c r="P247" s="7">
        <f t="shared" si="27"/>
        <v>2018</v>
      </c>
      <c r="Q247" s="3" t="str">
        <f>VLOOKUP(A247,INFO!$A:$B,2,0)</f>
        <v>GUAYAQUIL</v>
      </c>
      <c r="R247" s="19">
        <v>95</v>
      </c>
      <c r="S247" s="19" t="str">
        <f t="shared" si="28"/>
        <v>Salinas, Guayaquil</v>
      </c>
      <c r="T247" s="19">
        <f t="shared" si="29"/>
        <v>1</v>
      </c>
      <c r="U247" s="19" t="str">
        <f t="shared" si="30"/>
        <v>Mostrar</v>
      </c>
      <c r="V247" s="3" t="str">
        <f>VLOOKUP(A247,INFO!$A:$C,3,0)</f>
        <v>EIBC3570</v>
      </c>
      <c r="W247" s="3" t="str">
        <f>VLOOKUP(V247,INFO!$C:$D,2,0)</f>
        <v>Camion</v>
      </c>
      <c r="X247" s="17" t="str">
        <f>VLOOKUP(A247,INFO!A:F,5,0)</f>
        <v>LOGÍSTICA</v>
      </c>
      <c r="Y247" s="17" t="str">
        <f>VLOOKUP(A247,INFO!A:F,6,0)</f>
        <v>Cristobal Murillo</v>
      </c>
    </row>
    <row r="248" spans="1:25" x14ac:dyDescent="0.25">
      <c r="A248" s="3" t="s">
        <v>26</v>
      </c>
      <c r="B248" s="8">
        <v>3.0555555555555557E-3</v>
      </c>
      <c r="C248" s="8">
        <v>1.0416666666666667E-3</v>
      </c>
      <c r="D248" s="8">
        <v>2.0138888888888888E-3</v>
      </c>
      <c r="E248" s="4">
        <v>0.11</v>
      </c>
      <c r="F248" s="5">
        <v>12</v>
      </c>
      <c r="G248" s="5">
        <v>1.46</v>
      </c>
      <c r="H248" s="7" t="s">
        <v>24</v>
      </c>
      <c r="I248" s="7" t="s">
        <v>24</v>
      </c>
      <c r="J248" s="19" t="s">
        <v>321</v>
      </c>
      <c r="K248" s="19" t="s">
        <v>321</v>
      </c>
      <c r="L248" s="2">
        <v>43370</v>
      </c>
      <c r="M248" s="6" t="str">
        <f t="shared" si="24"/>
        <v>septiembre</v>
      </c>
      <c r="N248" s="19">
        <f t="shared" si="25"/>
        <v>39</v>
      </c>
      <c r="O248" s="7" t="str">
        <f t="shared" si="26"/>
        <v>jueves</v>
      </c>
      <c r="P248" s="7">
        <f t="shared" si="27"/>
        <v>2018</v>
      </c>
      <c r="Q248" s="3" t="str">
        <f>VLOOKUP(A248,INFO!$A:$B,2,0)</f>
        <v>GUAYAQUIL</v>
      </c>
      <c r="R248" s="19">
        <v>95</v>
      </c>
      <c r="S248" s="19" t="str">
        <f t="shared" si="28"/>
        <v>Durmió en Ainsa</v>
      </c>
      <c r="T248" s="19">
        <f t="shared" si="29"/>
        <v>1</v>
      </c>
      <c r="U248" s="19" t="str">
        <f t="shared" si="30"/>
        <v>Mostrar</v>
      </c>
      <c r="V248" s="3" t="str">
        <f>VLOOKUP(A248,INFO!$A:$C,3,0)</f>
        <v>EGSI9179</v>
      </c>
      <c r="W248" s="3" t="str">
        <f>VLOOKUP(V248,INFO!$C:$D,2,0)</f>
        <v>Camioneta</v>
      </c>
      <c r="X248" s="17" t="str">
        <f>VLOOKUP(A248,INFO!A:F,5,0)</f>
        <v>POSTVENTA</v>
      </c>
      <c r="Y248" s="17" t="str">
        <f>VLOOKUP(A248,INFO!A:F,6,0)</f>
        <v>Deibi Banguera</v>
      </c>
    </row>
    <row r="249" spans="1:25" x14ac:dyDescent="0.25">
      <c r="A249" s="3" t="s">
        <v>78</v>
      </c>
      <c r="B249" s="8">
        <v>1.357638888888889E-2</v>
      </c>
      <c r="C249" s="8">
        <v>1.1516203703703702E-2</v>
      </c>
      <c r="D249" s="8">
        <v>2.0601851851851853E-3</v>
      </c>
      <c r="E249" s="4">
        <v>8.7100000000000009</v>
      </c>
      <c r="F249" s="5">
        <v>61</v>
      </c>
      <c r="G249" s="5">
        <v>26.74</v>
      </c>
      <c r="H249" s="7" t="s">
        <v>147</v>
      </c>
      <c r="I249" s="7" t="s">
        <v>133</v>
      </c>
      <c r="J249" s="19" t="s">
        <v>321</v>
      </c>
      <c r="K249" s="19" t="s">
        <v>321</v>
      </c>
      <c r="L249" s="2">
        <v>43370</v>
      </c>
      <c r="M249" s="6" t="str">
        <f t="shared" si="24"/>
        <v>septiembre</v>
      </c>
      <c r="N249" s="19">
        <f t="shared" si="25"/>
        <v>39</v>
      </c>
      <c r="O249" s="7" t="str">
        <f t="shared" si="26"/>
        <v>jueves</v>
      </c>
      <c r="P249" s="7">
        <f t="shared" si="27"/>
        <v>2018</v>
      </c>
      <c r="Q249" s="3" t="str">
        <f>VLOOKUP(A249,INFO!$A:$B,2,0)</f>
        <v>GUAYAQUIL</v>
      </c>
      <c r="R249" s="19">
        <v>95</v>
      </c>
      <c r="S249" s="19" t="str">
        <f t="shared" si="28"/>
        <v>Avenida 38E, Guayaquil</v>
      </c>
      <c r="T249" s="19">
        <f t="shared" si="29"/>
        <v>0</v>
      </c>
      <c r="U249" s="19" t="str">
        <f t="shared" si="30"/>
        <v>Mostrar</v>
      </c>
      <c r="V249" s="3" t="str">
        <f>VLOOKUP(A249,INFO!$A:$C,3,0)</f>
        <v>II765J</v>
      </c>
      <c r="W249" s="3" t="str">
        <f>VLOOKUP(V249,INFO!$C:$D,2,0)</f>
        <v>Motocicleta</v>
      </c>
      <c r="X249" s="17" t="str">
        <f>VLOOKUP(A249,INFO!A:F,5,0)</f>
        <v>ADMINISTRACIÓN</v>
      </c>
      <c r="Y249" s="17" t="str">
        <f>VLOOKUP(A249,INFO!A:F,6,0)</f>
        <v xml:space="preserve">Byron </v>
      </c>
    </row>
    <row r="250" spans="1:25" x14ac:dyDescent="0.25">
      <c r="A250" s="3" t="s">
        <v>78</v>
      </c>
      <c r="B250" s="8">
        <v>7.4305555555555548E-3</v>
      </c>
      <c r="C250" s="8">
        <v>5.37037037037037E-3</v>
      </c>
      <c r="D250" s="8">
        <v>2.0601851851851853E-3</v>
      </c>
      <c r="E250" s="4">
        <v>2.13</v>
      </c>
      <c r="F250" s="5">
        <v>31</v>
      </c>
      <c r="G250" s="5">
        <v>11.92</v>
      </c>
      <c r="H250" s="7" t="s">
        <v>130</v>
      </c>
      <c r="I250" s="7" t="s">
        <v>133</v>
      </c>
      <c r="J250" s="19" t="s">
        <v>321</v>
      </c>
      <c r="K250" s="19" t="s">
        <v>321</v>
      </c>
      <c r="L250" s="2">
        <v>43370</v>
      </c>
      <c r="M250" s="6" t="str">
        <f t="shared" si="24"/>
        <v>septiembre</v>
      </c>
      <c r="N250" s="19">
        <f t="shared" si="25"/>
        <v>39</v>
      </c>
      <c r="O250" s="7" t="str">
        <f t="shared" si="26"/>
        <v>jueves</v>
      </c>
      <c r="P250" s="7">
        <f t="shared" si="27"/>
        <v>2018</v>
      </c>
      <c r="Q250" s="3" t="str">
        <f>VLOOKUP(A250,INFO!$A:$B,2,0)</f>
        <v>GUAYAQUIL</v>
      </c>
      <c r="R250" s="19">
        <v>95</v>
      </c>
      <c r="S250" s="19" t="str">
        <f t="shared" si="28"/>
        <v>Avenida 38E, Guayaquil</v>
      </c>
      <c r="T250" s="19">
        <f t="shared" si="29"/>
        <v>0</v>
      </c>
      <c r="U250" s="19" t="str">
        <f t="shared" si="30"/>
        <v>Mostrar</v>
      </c>
      <c r="V250" s="3" t="str">
        <f>VLOOKUP(A250,INFO!$A:$C,3,0)</f>
        <v>II765J</v>
      </c>
      <c r="W250" s="3" t="str">
        <f>VLOOKUP(V250,INFO!$C:$D,2,0)</f>
        <v>Motocicleta</v>
      </c>
      <c r="X250" s="17" t="str">
        <f>VLOOKUP(A250,INFO!A:F,5,0)</f>
        <v>ADMINISTRACIÓN</v>
      </c>
      <c r="Y250" s="17" t="str">
        <f>VLOOKUP(A250,INFO!A:F,6,0)</f>
        <v xml:space="preserve">Byron </v>
      </c>
    </row>
    <row r="251" spans="1:25" x14ac:dyDescent="0.25">
      <c r="A251" s="3" t="s">
        <v>70</v>
      </c>
      <c r="B251" s="8">
        <v>8.1018518518518514E-3</v>
      </c>
      <c r="C251" s="8">
        <v>5.9606481481481489E-3</v>
      </c>
      <c r="D251" s="8">
        <v>2.1412037037037038E-3</v>
      </c>
      <c r="E251" s="4">
        <v>5.48</v>
      </c>
      <c r="F251" s="5">
        <v>81</v>
      </c>
      <c r="G251" s="5">
        <v>28.18</v>
      </c>
      <c r="H251" s="7" t="s">
        <v>72</v>
      </c>
      <c r="I251" s="7" t="s">
        <v>144</v>
      </c>
      <c r="J251" s="19" t="s">
        <v>321</v>
      </c>
      <c r="K251" s="19" t="s">
        <v>321</v>
      </c>
      <c r="L251" s="2">
        <v>43370</v>
      </c>
      <c r="M251" s="6" t="str">
        <f t="shared" si="24"/>
        <v>septiembre</v>
      </c>
      <c r="N251" s="19">
        <f t="shared" si="25"/>
        <v>39</v>
      </c>
      <c r="O251" s="7" t="str">
        <f t="shared" si="26"/>
        <v>jueves</v>
      </c>
      <c r="P251" s="7">
        <f t="shared" si="27"/>
        <v>2018</v>
      </c>
      <c r="Q251" s="3" t="str">
        <f>VLOOKUP(A251,INFO!$A:$B,2,0)</f>
        <v>QUITO</v>
      </c>
      <c r="R251" s="19">
        <v>95</v>
      </c>
      <c r="S251" s="19" t="str">
        <f t="shared" si="28"/>
        <v>Padre Solano, Guayaquil</v>
      </c>
      <c r="T251" s="19">
        <f t="shared" si="29"/>
        <v>1</v>
      </c>
      <c r="U251" s="19" t="str">
        <f t="shared" si="30"/>
        <v>Mostrar</v>
      </c>
      <c r="V251" s="3" t="str">
        <f>VLOOKUP(A251,INFO!$A:$C,3,0)</f>
        <v>EPCZ3313</v>
      </c>
      <c r="W251" s="3" t="str">
        <f>VLOOKUP(V251,INFO!$C:$D,2,0)</f>
        <v>Automovil</v>
      </c>
      <c r="X251" s="17" t="str">
        <f>VLOOKUP(A251,INFO!A:F,5,0)</f>
        <v>VENTAS</v>
      </c>
      <c r="Y251" s="17" t="str">
        <f>VLOOKUP(A251,INFO!A:F,6,0)</f>
        <v>Fernando Maldonado</v>
      </c>
    </row>
    <row r="252" spans="1:25" x14ac:dyDescent="0.25">
      <c r="A252" s="3" t="s">
        <v>53</v>
      </c>
      <c r="B252" s="8">
        <v>2.1840277777777778E-2</v>
      </c>
      <c r="C252" s="8">
        <v>1.9432870370370371E-2</v>
      </c>
      <c r="D252" s="8">
        <v>2.4074074074074076E-3</v>
      </c>
      <c r="E252" s="4">
        <v>16.47</v>
      </c>
      <c r="F252" s="5">
        <v>75</v>
      </c>
      <c r="G252" s="5">
        <v>31.42</v>
      </c>
      <c r="H252" s="7" t="s">
        <v>148</v>
      </c>
      <c r="I252" s="7" t="s">
        <v>24</v>
      </c>
      <c r="J252" s="19" t="s">
        <v>321</v>
      </c>
      <c r="K252" s="19" t="s">
        <v>321</v>
      </c>
      <c r="L252" s="2">
        <v>43370</v>
      </c>
      <c r="M252" s="6" t="str">
        <f t="shared" si="24"/>
        <v>septiembre</v>
      </c>
      <c r="N252" s="19">
        <f t="shared" si="25"/>
        <v>39</v>
      </c>
      <c r="O252" s="7" t="str">
        <f t="shared" si="26"/>
        <v>jueves</v>
      </c>
      <c r="P252" s="7">
        <f t="shared" si="27"/>
        <v>2018</v>
      </c>
      <c r="Q252" s="3" t="str">
        <f>VLOOKUP(A252,INFO!$A:$B,2,0)</f>
        <v>GUAYAQUIL</v>
      </c>
      <c r="R252" s="19">
        <v>95</v>
      </c>
      <c r="S252" s="19" t="str">
        <f t="shared" si="28"/>
        <v>Avenida 40 No, Guayaquil</v>
      </c>
      <c r="T252" s="19">
        <f t="shared" si="29"/>
        <v>0</v>
      </c>
      <c r="U252" s="19" t="str">
        <f t="shared" si="30"/>
        <v>Mostrar</v>
      </c>
      <c r="V252" s="3" t="str">
        <f>VLOOKUP(A252,INFO!$A:$C,3,0)</f>
        <v>EIBC3570</v>
      </c>
      <c r="W252" s="3" t="str">
        <f>VLOOKUP(V252,INFO!$C:$D,2,0)</f>
        <v>Camion</v>
      </c>
      <c r="X252" s="17" t="str">
        <f>VLOOKUP(A252,INFO!A:F,5,0)</f>
        <v>LOGÍSTICA</v>
      </c>
      <c r="Y252" s="17" t="str">
        <f>VLOOKUP(A252,INFO!A:F,6,0)</f>
        <v>Cristobal Murillo</v>
      </c>
    </row>
    <row r="253" spans="1:25" x14ac:dyDescent="0.25">
      <c r="A253" s="3" t="s">
        <v>68</v>
      </c>
      <c r="B253" s="8">
        <v>3.2060185185185191E-3</v>
      </c>
      <c r="C253" s="8">
        <v>6.9444444444444447E-4</v>
      </c>
      <c r="D253" s="8">
        <v>2.5115740740740741E-3</v>
      </c>
      <c r="E253" s="4">
        <v>0.02</v>
      </c>
      <c r="F253" s="5">
        <v>5</v>
      </c>
      <c r="G253" s="5">
        <v>0.32</v>
      </c>
      <c r="H253" s="7" t="s">
        <v>149</v>
      </c>
      <c r="I253" s="7" t="s">
        <v>149</v>
      </c>
      <c r="J253" s="19" t="s">
        <v>321</v>
      </c>
      <c r="K253" s="19" t="s">
        <v>321</v>
      </c>
      <c r="L253" s="2">
        <v>43370</v>
      </c>
      <c r="M253" s="6" t="str">
        <f t="shared" si="24"/>
        <v>septiembre</v>
      </c>
      <c r="N253" s="19">
        <f t="shared" si="25"/>
        <v>39</v>
      </c>
      <c r="O253" s="7" t="str">
        <f t="shared" si="26"/>
        <v>jueves</v>
      </c>
      <c r="P253" s="7">
        <f t="shared" si="27"/>
        <v>2018</v>
      </c>
      <c r="Q253" s="3" t="str">
        <f>VLOOKUP(A253,INFO!$A:$B,2,0)</f>
        <v>QUITO</v>
      </c>
      <c r="R253" s="19">
        <v>95</v>
      </c>
      <c r="S253" s="19" t="str">
        <f t="shared" si="28"/>
        <v>Leon Febres Cordero 2-26, Eloy Alfaro</v>
      </c>
      <c r="T253" s="19">
        <f t="shared" si="29"/>
        <v>1</v>
      </c>
      <c r="U253" s="19" t="str">
        <f t="shared" si="30"/>
        <v>Mostrar</v>
      </c>
      <c r="V253" s="3" t="str">
        <f>VLOOKUP(A253,INFO!$A:$C,3,0)</f>
        <v>EGSK6338</v>
      </c>
      <c r="W253" s="3" t="str">
        <f>VLOOKUP(V253,INFO!$C:$D,2,0)</f>
        <v>Automovil</v>
      </c>
      <c r="X253" s="17" t="str">
        <f>VLOOKUP(A253,INFO!A:F,5,0)</f>
        <v>VENTAS</v>
      </c>
      <c r="Y253" s="17" t="str">
        <f>VLOOKUP(A253,INFO!A:F,6,0)</f>
        <v>Josue Guillen</v>
      </c>
    </row>
    <row r="254" spans="1:25" x14ac:dyDescent="0.25">
      <c r="A254" s="3" t="s">
        <v>28</v>
      </c>
      <c r="B254" s="8">
        <v>9.571759259259259E-3</v>
      </c>
      <c r="C254" s="8">
        <v>7.0023148148148154E-3</v>
      </c>
      <c r="D254" s="8">
        <v>2.5694444444444445E-3</v>
      </c>
      <c r="E254" s="4">
        <v>3.99</v>
      </c>
      <c r="F254" s="5">
        <v>51</v>
      </c>
      <c r="G254" s="5">
        <v>17.350000000000001</v>
      </c>
      <c r="H254" s="7" t="s">
        <v>24</v>
      </c>
      <c r="I254" s="7" t="s">
        <v>134</v>
      </c>
      <c r="J254" s="19" t="s">
        <v>321</v>
      </c>
      <c r="K254" s="19" t="s">
        <v>321</v>
      </c>
      <c r="L254" s="2">
        <v>43370</v>
      </c>
      <c r="M254" s="6" t="str">
        <f t="shared" si="24"/>
        <v>septiembre</v>
      </c>
      <c r="N254" s="19">
        <f t="shared" si="25"/>
        <v>39</v>
      </c>
      <c r="O254" s="7" t="str">
        <f t="shared" si="26"/>
        <v>jueves</v>
      </c>
      <c r="P254" s="7">
        <f t="shared" si="27"/>
        <v>2018</v>
      </c>
      <c r="Q254" s="3" t="str">
        <f>VLOOKUP(A254,INFO!$A:$B,2,0)</f>
        <v>GUAYAQUIL</v>
      </c>
      <c r="R254" s="19">
        <v>95</v>
      </c>
      <c r="S254" s="19" t="str">
        <f t="shared" si="28"/>
        <v>Camilo Ponce Enriquez, Guayaquil</v>
      </c>
      <c r="T254" s="19">
        <f t="shared" si="29"/>
        <v>1</v>
      </c>
      <c r="U254" s="19" t="str">
        <f t="shared" si="30"/>
        <v>Mostrar</v>
      </c>
      <c r="V254" s="3" t="str">
        <f>VLOOKUP(A254,INFO!$A:$C,3,0)</f>
        <v>EPCW1831</v>
      </c>
      <c r="W254" s="3" t="str">
        <f>VLOOKUP(V254,INFO!$C:$D,2,0)</f>
        <v>Camioneta</v>
      </c>
      <c r="X254" s="17" t="str">
        <f>VLOOKUP(A254,INFO!A:F,5,0)</f>
        <v>POSTVENTA</v>
      </c>
      <c r="Y254" s="17" t="str">
        <f>VLOOKUP(A254,INFO!A:F,6,0)</f>
        <v>Jose Luis vargas</v>
      </c>
    </row>
    <row r="255" spans="1:25" x14ac:dyDescent="0.25">
      <c r="A255" s="3" t="s">
        <v>78</v>
      </c>
      <c r="B255" s="8">
        <v>1.0694444444444444E-2</v>
      </c>
      <c r="C255" s="8">
        <v>7.9398148148148145E-3</v>
      </c>
      <c r="D255" s="8">
        <v>2.7546296296296294E-3</v>
      </c>
      <c r="E255" s="4">
        <v>4.45</v>
      </c>
      <c r="F255" s="5">
        <v>48</v>
      </c>
      <c r="G255" s="5">
        <v>17.329999999999998</v>
      </c>
      <c r="H255" s="7" t="s">
        <v>134</v>
      </c>
      <c r="I255" s="7" t="s">
        <v>129</v>
      </c>
      <c r="J255" s="19" t="s">
        <v>321</v>
      </c>
      <c r="K255" s="19" t="s">
        <v>321</v>
      </c>
      <c r="L255" s="2">
        <v>43370</v>
      </c>
      <c r="M255" s="6" t="str">
        <f t="shared" si="24"/>
        <v>septiembre</v>
      </c>
      <c r="N255" s="19">
        <f t="shared" si="25"/>
        <v>39</v>
      </c>
      <c r="O255" s="7" t="str">
        <f t="shared" si="26"/>
        <v>jueves</v>
      </c>
      <c r="P255" s="7">
        <f t="shared" si="27"/>
        <v>2018</v>
      </c>
      <c r="Q255" s="3" t="str">
        <f>VLOOKUP(A255,INFO!$A:$B,2,0)</f>
        <v>GUAYAQUIL</v>
      </c>
      <c r="R255" s="19">
        <v>95</v>
      </c>
      <c r="S255" s="19" t="str">
        <f t="shared" si="28"/>
        <v>Avenida 39 No, Guayaquil</v>
      </c>
      <c r="T255" s="19">
        <f t="shared" si="29"/>
        <v>0</v>
      </c>
      <c r="U255" s="19" t="str">
        <f t="shared" si="30"/>
        <v>Mostrar</v>
      </c>
      <c r="V255" s="3" t="str">
        <f>VLOOKUP(A255,INFO!$A:$C,3,0)</f>
        <v>II765J</v>
      </c>
      <c r="W255" s="3" t="str">
        <f>VLOOKUP(V255,INFO!$C:$D,2,0)</f>
        <v>Motocicleta</v>
      </c>
      <c r="X255" s="17" t="str">
        <f>VLOOKUP(A255,INFO!A:F,5,0)</f>
        <v>ADMINISTRACIÓN</v>
      </c>
      <c r="Y255" s="17" t="str">
        <f>VLOOKUP(A255,INFO!A:F,6,0)</f>
        <v xml:space="preserve">Byron </v>
      </c>
    </row>
    <row r="256" spans="1:25" x14ac:dyDescent="0.25">
      <c r="A256" s="3" t="s">
        <v>78</v>
      </c>
      <c r="B256" s="8">
        <v>2.1134259259259259E-2</v>
      </c>
      <c r="C256" s="8">
        <v>1.8356481481481481E-2</v>
      </c>
      <c r="D256" s="8">
        <v>2.7777777777777779E-3</v>
      </c>
      <c r="E256" s="4">
        <v>12.93</v>
      </c>
      <c r="F256" s="5">
        <v>55</v>
      </c>
      <c r="G256" s="5">
        <v>25.49</v>
      </c>
      <c r="H256" s="7" t="s">
        <v>24</v>
      </c>
      <c r="I256" s="7" t="s">
        <v>135</v>
      </c>
      <c r="J256" s="19" t="s">
        <v>321</v>
      </c>
      <c r="K256" s="19" t="s">
        <v>321</v>
      </c>
      <c r="L256" s="2">
        <v>43370</v>
      </c>
      <c r="M256" s="6" t="str">
        <f t="shared" si="24"/>
        <v>septiembre</v>
      </c>
      <c r="N256" s="19">
        <f t="shared" si="25"/>
        <v>39</v>
      </c>
      <c r="O256" s="7" t="str">
        <f t="shared" si="26"/>
        <v>jueves</v>
      </c>
      <c r="P256" s="7">
        <f t="shared" si="27"/>
        <v>2018</v>
      </c>
      <c r="Q256" s="3" t="str">
        <f>VLOOKUP(A256,INFO!$A:$B,2,0)</f>
        <v>GUAYAQUIL</v>
      </c>
      <c r="R256" s="19">
        <v>95</v>
      </c>
      <c r="S256" s="19" t="str">
        <f t="shared" si="28"/>
        <v>Antonio Parra Velasco, Guayaquil</v>
      </c>
      <c r="T256" s="19">
        <f t="shared" si="29"/>
        <v>1</v>
      </c>
      <c r="U256" s="19" t="str">
        <f t="shared" si="30"/>
        <v>Mostrar</v>
      </c>
      <c r="V256" s="3" t="str">
        <f>VLOOKUP(A256,INFO!$A:$C,3,0)</f>
        <v>II765J</v>
      </c>
      <c r="W256" s="3" t="str">
        <f>VLOOKUP(V256,INFO!$C:$D,2,0)</f>
        <v>Motocicleta</v>
      </c>
      <c r="X256" s="17" t="str">
        <f>VLOOKUP(A256,INFO!A:F,5,0)</f>
        <v>ADMINISTRACIÓN</v>
      </c>
      <c r="Y256" s="17" t="str">
        <f>VLOOKUP(A256,INFO!A:F,6,0)</f>
        <v xml:space="preserve">Byron </v>
      </c>
    </row>
    <row r="257" spans="1:25" x14ac:dyDescent="0.25">
      <c r="A257" s="3" t="s">
        <v>70</v>
      </c>
      <c r="B257" s="8">
        <v>1.4687499999999999E-2</v>
      </c>
      <c r="C257" s="8">
        <v>1.1828703703703704E-2</v>
      </c>
      <c r="D257" s="8">
        <v>2.8587962962962963E-3</v>
      </c>
      <c r="E257" s="4">
        <v>7.46</v>
      </c>
      <c r="F257" s="5">
        <v>70</v>
      </c>
      <c r="G257" s="5">
        <v>21.16</v>
      </c>
      <c r="H257" s="7" t="s">
        <v>72</v>
      </c>
      <c r="I257" s="7" t="s">
        <v>134</v>
      </c>
      <c r="J257" s="19" t="s">
        <v>321</v>
      </c>
      <c r="K257" s="19" t="s">
        <v>321</v>
      </c>
      <c r="L257" s="2">
        <v>43370</v>
      </c>
      <c r="M257" s="6" t="str">
        <f t="shared" si="24"/>
        <v>septiembre</v>
      </c>
      <c r="N257" s="19">
        <f t="shared" si="25"/>
        <v>39</v>
      </c>
      <c r="O257" s="7" t="str">
        <f t="shared" si="26"/>
        <v>jueves</v>
      </c>
      <c r="P257" s="7">
        <f t="shared" si="27"/>
        <v>2018</v>
      </c>
      <c r="Q257" s="3" t="str">
        <f>VLOOKUP(A257,INFO!$A:$B,2,0)</f>
        <v>QUITO</v>
      </c>
      <c r="R257" s="19">
        <v>95</v>
      </c>
      <c r="S257" s="19" t="str">
        <f t="shared" si="28"/>
        <v>Camilo Ponce Enriquez, Guayaquil</v>
      </c>
      <c r="T257" s="19">
        <f t="shared" si="29"/>
        <v>1</v>
      </c>
      <c r="U257" s="19" t="str">
        <f t="shared" si="30"/>
        <v>Mostrar</v>
      </c>
      <c r="V257" s="3" t="str">
        <f>VLOOKUP(A257,INFO!$A:$C,3,0)</f>
        <v>EPCZ3313</v>
      </c>
      <c r="W257" s="3" t="str">
        <f>VLOOKUP(V257,INFO!$C:$D,2,0)</f>
        <v>Automovil</v>
      </c>
      <c r="X257" s="17" t="str">
        <f>VLOOKUP(A257,INFO!A:F,5,0)</f>
        <v>VENTAS</v>
      </c>
      <c r="Y257" s="17" t="str">
        <f>VLOOKUP(A257,INFO!A:F,6,0)</f>
        <v>Fernando Maldonado</v>
      </c>
    </row>
    <row r="258" spans="1:25" x14ac:dyDescent="0.25">
      <c r="A258" s="3" t="s">
        <v>29</v>
      </c>
      <c r="B258" s="8">
        <v>2.8935185185185188E-3</v>
      </c>
      <c r="C258" s="8">
        <v>0</v>
      </c>
      <c r="D258" s="8">
        <v>2.8935185185185188E-3</v>
      </c>
      <c r="E258" s="4">
        <v>0</v>
      </c>
      <c r="F258" s="5">
        <v>0</v>
      </c>
      <c r="G258" s="5">
        <v>0</v>
      </c>
      <c r="H258" s="7" t="s">
        <v>24</v>
      </c>
      <c r="I258" s="7" t="s">
        <v>24</v>
      </c>
      <c r="J258" s="19" t="s">
        <v>321</v>
      </c>
      <c r="K258" s="19" t="s">
        <v>321</v>
      </c>
      <c r="L258" s="2">
        <v>43370</v>
      </c>
      <c r="M258" s="6" t="str">
        <f t="shared" si="24"/>
        <v>septiembre</v>
      </c>
      <c r="N258" s="19">
        <f t="shared" si="25"/>
        <v>39</v>
      </c>
      <c r="O258" s="7" t="str">
        <f t="shared" si="26"/>
        <v>jueves</v>
      </c>
      <c r="P258" s="7">
        <f t="shared" si="27"/>
        <v>2018</v>
      </c>
      <c r="Q258" s="3" t="str">
        <f>VLOOKUP(A258,INFO!$A:$B,2,0)</f>
        <v>GUAYAQUIL</v>
      </c>
      <c r="R258" s="19">
        <v>95</v>
      </c>
      <c r="S258" s="19" t="str">
        <f t="shared" si="28"/>
        <v>Durmió en Ainsa</v>
      </c>
      <c r="T258" s="19">
        <f t="shared" si="29"/>
        <v>1</v>
      </c>
      <c r="U258" s="19" t="str">
        <f t="shared" si="30"/>
        <v>Mostrar</v>
      </c>
      <c r="V258" s="3" t="str">
        <f>VLOOKUP(A258,INFO!$A:$C,3,0)</f>
        <v>EPCW6826</v>
      </c>
      <c r="W258" s="3" t="str">
        <f>VLOOKUP(V258,INFO!$C:$D,2,0)</f>
        <v>Camioneta</v>
      </c>
      <c r="X258" s="17" t="str">
        <f>VLOOKUP(A258,INFO!A:F,5,0)</f>
        <v>POSTVENTA</v>
      </c>
      <c r="Y258" s="17" t="str">
        <f>VLOOKUP(A258,INFO!A:F,6,0)</f>
        <v>Danny Salazar</v>
      </c>
    </row>
    <row r="259" spans="1:25" x14ac:dyDescent="0.25">
      <c r="A259" s="3" t="s">
        <v>68</v>
      </c>
      <c r="B259" s="8">
        <v>1.4502314814814815E-2</v>
      </c>
      <c r="C259" s="8">
        <v>1.1516203703703702E-2</v>
      </c>
      <c r="D259" s="8">
        <v>2.9861111111111113E-3</v>
      </c>
      <c r="E259" s="4">
        <v>8.44</v>
      </c>
      <c r="F259" s="5">
        <v>70</v>
      </c>
      <c r="G259" s="5">
        <v>24.24</v>
      </c>
      <c r="H259" s="7" t="s">
        <v>150</v>
      </c>
      <c r="I259" s="7" t="s">
        <v>145</v>
      </c>
      <c r="J259" s="19" t="s">
        <v>321</v>
      </c>
      <c r="K259" s="19" t="s">
        <v>321</v>
      </c>
      <c r="L259" s="2">
        <v>43370</v>
      </c>
      <c r="M259" s="6" t="str">
        <f t="shared" ref="M259:M322" si="31">TEXT(L259,"mmmm")</f>
        <v>septiembre</v>
      </c>
      <c r="N259" s="19">
        <f t="shared" ref="N259:N322" si="32">IF(O259="domingo",WEEKNUM(L259)-1,WEEKNUM(L259))</f>
        <v>39</v>
      </c>
      <c r="O259" s="7" t="str">
        <f t="shared" ref="O259:O322" si="33">TEXT(L259,"dddd")</f>
        <v>jueves</v>
      </c>
      <c r="P259" s="7">
        <f t="shared" ref="P259:P322" si="34">YEAR(L259)</f>
        <v>2018</v>
      </c>
      <c r="Q259" s="3" t="str">
        <f>VLOOKUP(A259,INFO!$A:$B,2,0)</f>
        <v>QUITO</v>
      </c>
      <c r="R259" s="19">
        <v>95</v>
      </c>
      <c r="S259" s="19" t="str">
        <f t="shared" ref="S259:S322" si="35">IF(AND(T259=1,OR(I259=$Z$2,I259=$Z$3)),$Z$4,I259)</f>
        <v>Avenida 3, Guayaquil</v>
      </c>
      <c r="T259" s="19">
        <f t="shared" ref="T259:T322" si="36">IF(OR(H259=I259,H259=$Z$2,H259=$Z$3),1,0)</f>
        <v>0</v>
      </c>
      <c r="U259" s="19" t="str">
        <f t="shared" ref="U259:U322" si="37">IF(AND(C259=$AA$2,D259=$AA$2),"No Mostrar","Mostrar")</f>
        <v>Mostrar</v>
      </c>
      <c r="V259" s="3" t="str">
        <f>VLOOKUP(A259,INFO!$A:$C,3,0)</f>
        <v>EGSK6338</v>
      </c>
      <c r="W259" s="3" t="str">
        <f>VLOOKUP(V259,INFO!$C:$D,2,0)</f>
        <v>Automovil</v>
      </c>
      <c r="X259" s="17" t="str">
        <f>VLOOKUP(A259,INFO!A:F,5,0)</f>
        <v>VENTAS</v>
      </c>
      <c r="Y259" s="17" t="str">
        <f>VLOOKUP(A259,INFO!A:F,6,0)</f>
        <v>Josue Guillen</v>
      </c>
    </row>
    <row r="260" spans="1:25" x14ac:dyDescent="0.25">
      <c r="A260" s="3" t="s">
        <v>74</v>
      </c>
      <c r="B260" s="8">
        <v>1.6967592592592593E-2</v>
      </c>
      <c r="C260" s="8">
        <v>1.3969907407407408E-2</v>
      </c>
      <c r="D260" s="8">
        <v>2.9976851851851848E-3</v>
      </c>
      <c r="E260" s="4">
        <v>4.99</v>
      </c>
      <c r="F260" s="5">
        <v>29</v>
      </c>
      <c r="G260" s="5">
        <v>12.25</v>
      </c>
      <c r="H260" s="7" t="s">
        <v>81</v>
      </c>
      <c r="I260" s="7" t="s">
        <v>81</v>
      </c>
      <c r="J260" s="19" t="s">
        <v>321</v>
      </c>
      <c r="K260" s="19" t="s">
        <v>321</v>
      </c>
      <c r="L260" s="2">
        <v>43370</v>
      </c>
      <c r="M260" s="6" t="str">
        <f t="shared" si="31"/>
        <v>septiembre</v>
      </c>
      <c r="N260" s="19">
        <f t="shared" si="32"/>
        <v>39</v>
      </c>
      <c r="O260" s="7" t="str">
        <f t="shared" si="33"/>
        <v>jueves</v>
      </c>
      <c r="P260" s="7">
        <f t="shared" si="34"/>
        <v>2018</v>
      </c>
      <c r="Q260" s="3" t="str">
        <f>VLOOKUP(A260,INFO!$A:$B,2,0)</f>
        <v>GUAYAQUIL</v>
      </c>
      <c r="R260" s="19">
        <v>95</v>
      </c>
      <c r="S260" s="19" t="str">
        <f t="shared" si="35"/>
        <v>Destacamento Machinaza Alto</v>
      </c>
      <c r="T260" s="19">
        <f t="shared" si="36"/>
        <v>1</v>
      </c>
      <c r="U260" s="19" t="str">
        <f t="shared" si="37"/>
        <v>Mostrar</v>
      </c>
      <c r="V260" s="3" t="str">
        <f>VLOOKUP(A260,INFO!$A:$C,3,0)</f>
        <v>EGSI9191</v>
      </c>
      <c r="W260" s="3" t="str">
        <f>VLOOKUP(V260,INFO!$C:$D,2,0)</f>
        <v>Camioneta</v>
      </c>
      <c r="X260" s="17" t="str">
        <f>VLOOKUP(A260,INFO!A:F,5,0)</f>
        <v>POSTVENTA</v>
      </c>
      <c r="Y260" s="17" t="str">
        <f>VLOOKUP(A260,INFO!A:F,6,0)</f>
        <v>Patricio Olaya</v>
      </c>
    </row>
    <row r="261" spans="1:25" x14ac:dyDescent="0.25">
      <c r="A261" s="3" t="s">
        <v>55</v>
      </c>
      <c r="B261" s="8">
        <v>3.0787037037037037E-3</v>
      </c>
      <c r="C261" s="8">
        <v>0</v>
      </c>
      <c r="D261" s="8">
        <v>3.0787037037037037E-3</v>
      </c>
      <c r="E261" s="4">
        <v>0.03</v>
      </c>
      <c r="F261" s="5">
        <v>0</v>
      </c>
      <c r="G261" s="5">
        <v>0.39</v>
      </c>
      <c r="H261" s="7" t="s">
        <v>24</v>
      </c>
      <c r="I261" s="7" t="s">
        <v>24</v>
      </c>
      <c r="J261" s="19" t="s">
        <v>321</v>
      </c>
      <c r="K261" s="19" t="s">
        <v>321</v>
      </c>
      <c r="L261" s="2">
        <v>43370</v>
      </c>
      <c r="M261" s="6" t="str">
        <f t="shared" si="31"/>
        <v>septiembre</v>
      </c>
      <c r="N261" s="19">
        <f t="shared" si="32"/>
        <v>39</v>
      </c>
      <c r="O261" s="7" t="str">
        <f t="shared" si="33"/>
        <v>jueves</v>
      </c>
      <c r="P261" s="7">
        <f t="shared" si="34"/>
        <v>2018</v>
      </c>
      <c r="Q261" s="3" t="str">
        <f>VLOOKUP(A261,INFO!$A:$B,2,0)</f>
        <v>GUAYAQUIL</v>
      </c>
      <c r="R261" s="19">
        <v>95</v>
      </c>
      <c r="S261" s="19" t="str">
        <f t="shared" si="35"/>
        <v>Durmió en Ainsa</v>
      </c>
      <c r="T261" s="19">
        <f t="shared" si="36"/>
        <v>1</v>
      </c>
      <c r="U261" s="19" t="str">
        <f t="shared" si="37"/>
        <v>Mostrar</v>
      </c>
      <c r="V261" s="3" t="str">
        <f>VLOOKUP(A261,INFO!$A:$C,3,0)</f>
        <v>EABE1400</v>
      </c>
      <c r="W261" s="3" t="str">
        <f>VLOOKUP(V261,INFO!$C:$D,2,0)</f>
        <v>Plataforma</v>
      </c>
      <c r="X261" s="17" t="str">
        <f>VLOOKUP(A261,INFO!A:F,5,0)</f>
        <v>LOGÍSTICA</v>
      </c>
      <c r="Y261" s="17" t="str">
        <f>VLOOKUP(A261,INFO!A:F,6,0)</f>
        <v>Cristobal Murillo</v>
      </c>
    </row>
    <row r="262" spans="1:25" x14ac:dyDescent="0.25">
      <c r="A262" s="3" t="s">
        <v>53</v>
      </c>
      <c r="B262" s="8">
        <v>1.5949074074074074E-2</v>
      </c>
      <c r="C262" s="8">
        <v>1.2499999999999999E-2</v>
      </c>
      <c r="D262" s="8">
        <v>3.4490740740740745E-3</v>
      </c>
      <c r="E262" s="4">
        <v>7.12</v>
      </c>
      <c r="F262" s="5">
        <v>53</v>
      </c>
      <c r="G262" s="5">
        <v>18.600000000000001</v>
      </c>
      <c r="H262" s="7" t="s">
        <v>72</v>
      </c>
      <c r="I262" s="7" t="s">
        <v>151</v>
      </c>
      <c r="J262" s="19" t="s">
        <v>321</v>
      </c>
      <c r="K262" s="19" t="s">
        <v>321</v>
      </c>
      <c r="L262" s="2">
        <v>43370</v>
      </c>
      <c r="M262" s="6" t="str">
        <f t="shared" si="31"/>
        <v>septiembre</v>
      </c>
      <c r="N262" s="19">
        <f t="shared" si="32"/>
        <v>39</v>
      </c>
      <c r="O262" s="7" t="str">
        <f t="shared" si="33"/>
        <v>jueves</v>
      </c>
      <c r="P262" s="7">
        <f t="shared" si="34"/>
        <v>2018</v>
      </c>
      <c r="Q262" s="3" t="str">
        <f>VLOOKUP(A262,INFO!$A:$B,2,0)</f>
        <v>GUAYAQUIL</v>
      </c>
      <c r="R262" s="19">
        <v>95</v>
      </c>
      <c r="S262" s="19" t="str">
        <f t="shared" si="35"/>
        <v>Andrés Marin García, Guayaquil</v>
      </c>
      <c r="T262" s="19">
        <f t="shared" si="36"/>
        <v>1</v>
      </c>
      <c r="U262" s="19" t="str">
        <f t="shared" si="37"/>
        <v>Mostrar</v>
      </c>
      <c r="V262" s="3" t="str">
        <f>VLOOKUP(A262,INFO!$A:$C,3,0)</f>
        <v>EIBC3570</v>
      </c>
      <c r="W262" s="3" t="str">
        <f>VLOOKUP(V262,INFO!$C:$D,2,0)</f>
        <v>Camion</v>
      </c>
      <c r="X262" s="17" t="str">
        <f>VLOOKUP(A262,INFO!A:F,5,0)</f>
        <v>LOGÍSTICA</v>
      </c>
      <c r="Y262" s="17" t="str">
        <f>VLOOKUP(A262,INFO!A:F,6,0)</f>
        <v>Cristobal Murillo</v>
      </c>
    </row>
    <row r="263" spans="1:25" x14ac:dyDescent="0.25">
      <c r="A263" s="3" t="s">
        <v>29</v>
      </c>
      <c r="B263" s="8">
        <v>3.7847222222222223E-3</v>
      </c>
      <c r="C263" s="8">
        <v>0</v>
      </c>
      <c r="D263" s="8">
        <v>3.7847222222222223E-3</v>
      </c>
      <c r="E263" s="4">
        <v>0</v>
      </c>
      <c r="F263" s="5">
        <v>0</v>
      </c>
      <c r="G263" s="5">
        <v>0</v>
      </c>
      <c r="H263" s="7" t="s">
        <v>24</v>
      </c>
      <c r="I263" s="7" t="s">
        <v>24</v>
      </c>
      <c r="J263" s="19" t="s">
        <v>321</v>
      </c>
      <c r="K263" s="19" t="s">
        <v>321</v>
      </c>
      <c r="L263" s="2">
        <v>43370</v>
      </c>
      <c r="M263" s="6" t="str">
        <f t="shared" si="31"/>
        <v>septiembre</v>
      </c>
      <c r="N263" s="19">
        <f t="shared" si="32"/>
        <v>39</v>
      </c>
      <c r="O263" s="7" t="str">
        <f t="shared" si="33"/>
        <v>jueves</v>
      </c>
      <c r="P263" s="7">
        <f t="shared" si="34"/>
        <v>2018</v>
      </c>
      <c r="Q263" s="3" t="str">
        <f>VLOOKUP(A263,INFO!$A:$B,2,0)</f>
        <v>GUAYAQUIL</v>
      </c>
      <c r="R263" s="19">
        <v>95</v>
      </c>
      <c r="S263" s="19" t="str">
        <f t="shared" si="35"/>
        <v>Durmió en Ainsa</v>
      </c>
      <c r="T263" s="19">
        <f t="shared" si="36"/>
        <v>1</v>
      </c>
      <c r="U263" s="19" t="str">
        <f t="shared" si="37"/>
        <v>Mostrar</v>
      </c>
      <c r="V263" s="3" t="str">
        <f>VLOOKUP(A263,INFO!$A:$C,3,0)</f>
        <v>EPCW6826</v>
      </c>
      <c r="W263" s="3" t="str">
        <f>VLOOKUP(V263,INFO!$C:$D,2,0)</f>
        <v>Camioneta</v>
      </c>
      <c r="X263" s="17" t="str">
        <f>VLOOKUP(A263,INFO!A:F,5,0)</f>
        <v>POSTVENTA</v>
      </c>
      <c r="Y263" s="17" t="str">
        <f>VLOOKUP(A263,INFO!A:F,6,0)</f>
        <v>Danny Salazar</v>
      </c>
    </row>
    <row r="264" spans="1:25" x14ac:dyDescent="0.25">
      <c r="A264" s="3" t="s">
        <v>25</v>
      </c>
      <c r="B264" s="8">
        <v>6.3807870370370376E-2</v>
      </c>
      <c r="C264" s="8">
        <v>0.06</v>
      </c>
      <c r="D264" s="8">
        <v>3.8078703703703707E-3</v>
      </c>
      <c r="E264" s="4">
        <v>66.5</v>
      </c>
      <c r="F264" s="5">
        <v>125</v>
      </c>
      <c r="G264" s="5">
        <v>43.43</v>
      </c>
      <c r="H264" s="7" t="s">
        <v>152</v>
      </c>
      <c r="I264" s="7" t="s">
        <v>153</v>
      </c>
      <c r="J264" s="19" t="s">
        <v>321</v>
      </c>
      <c r="K264" s="19" t="s">
        <v>321</v>
      </c>
      <c r="L264" s="2">
        <v>43370</v>
      </c>
      <c r="M264" s="6" t="str">
        <f t="shared" si="31"/>
        <v>septiembre</v>
      </c>
      <c r="N264" s="19">
        <f t="shared" si="32"/>
        <v>39</v>
      </c>
      <c r="O264" s="7" t="str">
        <f t="shared" si="33"/>
        <v>jueves</v>
      </c>
      <c r="P264" s="7">
        <f t="shared" si="34"/>
        <v>2018</v>
      </c>
      <c r="Q264" s="3" t="str">
        <f>VLOOKUP(A264,INFO!$A:$B,2,0)</f>
        <v>GUAYAQUIL</v>
      </c>
      <c r="R264" s="19">
        <v>95</v>
      </c>
      <c r="S264" s="19" t="str">
        <f t="shared" si="35"/>
        <v>Transversal 15 27-33, Santa Rosa</v>
      </c>
      <c r="T264" s="19">
        <f t="shared" si="36"/>
        <v>0</v>
      </c>
      <c r="U264" s="19" t="str">
        <f t="shared" si="37"/>
        <v>Mostrar</v>
      </c>
      <c r="V264" s="3" t="str">
        <f>VLOOKUP(A264,INFO!$A:$C,3,0)</f>
        <v>EGSF6046</v>
      </c>
      <c r="W264" s="3" t="str">
        <f>VLOOKUP(V264,INFO!$C:$D,2,0)</f>
        <v>Camioneta</v>
      </c>
      <c r="X264" s="17" t="str">
        <f>VLOOKUP(A264,INFO!A:F,5,0)</f>
        <v>POSTVENTA</v>
      </c>
      <c r="Y264" s="17" t="str">
        <f>VLOOKUP(A264,INFO!A:F,6,0)</f>
        <v>Kevin Perez</v>
      </c>
    </row>
    <row r="265" spans="1:25" x14ac:dyDescent="0.25">
      <c r="A265" s="3" t="s">
        <v>51</v>
      </c>
      <c r="B265" s="8">
        <v>7.6736111111111111E-3</v>
      </c>
      <c r="C265" s="8">
        <v>3.8425925925925923E-3</v>
      </c>
      <c r="D265" s="8">
        <v>3.8310185185185183E-3</v>
      </c>
      <c r="E265" s="4">
        <v>1.89</v>
      </c>
      <c r="F265" s="5">
        <v>44</v>
      </c>
      <c r="G265" s="5">
        <v>10.25</v>
      </c>
      <c r="H265" s="7" t="s">
        <v>154</v>
      </c>
      <c r="I265" s="7" t="s">
        <v>1</v>
      </c>
      <c r="J265" s="19" t="s">
        <v>321</v>
      </c>
      <c r="K265" s="19" t="s">
        <v>321</v>
      </c>
      <c r="L265" s="2">
        <v>43370</v>
      </c>
      <c r="M265" s="6" t="str">
        <f t="shared" si="31"/>
        <v>septiembre</v>
      </c>
      <c r="N265" s="19">
        <f t="shared" si="32"/>
        <v>39</v>
      </c>
      <c r="O265" s="7" t="str">
        <f t="shared" si="33"/>
        <v>jueves</v>
      </c>
      <c r="P265" s="7">
        <f t="shared" si="34"/>
        <v>2018</v>
      </c>
      <c r="Q265" s="3" t="str">
        <f>VLOOKUP(A265,INFO!$A:$B,2,0)</f>
        <v>QUITO</v>
      </c>
      <c r="R265" s="19">
        <v>95</v>
      </c>
      <c r="S265" s="19" t="str">
        <f t="shared" si="35"/>
        <v>Avenida 10 De Agosto 30-106, Quito</v>
      </c>
      <c r="T265" s="19">
        <f t="shared" si="36"/>
        <v>0</v>
      </c>
      <c r="U265" s="19" t="str">
        <f t="shared" si="37"/>
        <v>Mostrar</v>
      </c>
      <c r="V265" s="3" t="str">
        <f>VLOOKUP(A265,INFO!$A:$C,3,0)</f>
        <v>EPCT8869</v>
      </c>
      <c r="W265" s="3" t="str">
        <f>VLOOKUP(V265,INFO!$C:$D,2,0)</f>
        <v>Camioneta</v>
      </c>
      <c r="X265" s="17" t="str">
        <f>VLOOKUP(A265,INFO!A:F,5,0)</f>
        <v>SAT UIO</v>
      </c>
      <c r="Y265" s="17" t="str">
        <f>VLOOKUP(A265,INFO!A:F,6,0)</f>
        <v>Norberto Congo</v>
      </c>
    </row>
    <row r="266" spans="1:25" x14ac:dyDescent="0.25">
      <c r="A266" s="3" t="s">
        <v>25</v>
      </c>
      <c r="B266" s="8">
        <v>7.3657407407407408E-2</v>
      </c>
      <c r="C266" s="8">
        <v>6.9814814814814816E-2</v>
      </c>
      <c r="D266" s="8">
        <v>3.8425925925925923E-3</v>
      </c>
      <c r="E266" s="4">
        <v>73.16</v>
      </c>
      <c r="F266" s="5">
        <v>114</v>
      </c>
      <c r="G266" s="5">
        <v>41.38</v>
      </c>
      <c r="H266" s="7" t="s">
        <v>153</v>
      </c>
      <c r="I266" s="7" t="s">
        <v>155</v>
      </c>
      <c r="J266" s="19" t="s">
        <v>321</v>
      </c>
      <c r="K266" s="19" t="s">
        <v>321</v>
      </c>
      <c r="L266" s="2">
        <v>43370</v>
      </c>
      <c r="M266" s="6" t="str">
        <f t="shared" si="31"/>
        <v>septiembre</v>
      </c>
      <c r="N266" s="19">
        <f t="shared" si="32"/>
        <v>39</v>
      </c>
      <c r="O266" s="7" t="str">
        <f t="shared" si="33"/>
        <v>jueves</v>
      </c>
      <c r="P266" s="7">
        <f t="shared" si="34"/>
        <v>2018</v>
      </c>
      <c r="Q266" s="3" t="str">
        <f>VLOOKUP(A266,INFO!$A:$B,2,0)</f>
        <v>GUAYAQUIL</v>
      </c>
      <c r="R266" s="19">
        <v>95</v>
      </c>
      <c r="S266" s="19" t="str">
        <f t="shared" si="35"/>
        <v>Malvas</v>
      </c>
      <c r="T266" s="19">
        <f t="shared" si="36"/>
        <v>0</v>
      </c>
      <c r="U266" s="19" t="str">
        <f t="shared" si="37"/>
        <v>Mostrar</v>
      </c>
      <c r="V266" s="3" t="str">
        <f>VLOOKUP(A266,INFO!$A:$C,3,0)</f>
        <v>EGSF6046</v>
      </c>
      <c r="W266" s="3" t="str">
        <f>VLOOKUP(V266,INFO!$C:$D,2,0)</f>
        <v>Camioneta</v>
      </c>
      <c r="X266" s="17" t="str">
        <f>VLOOKUP(A266,INFO!A:F,5,0)</f>
        <v>POSTVENTA</v>
      </c>
      <c r="Y266" s="17" t="str">
        <f>VLOOKUP(A266,INFO!A:F,6,0)</f>
        <v>Kevin Perez</v>
      </c>
    </row>
    <row r="267" spans="1:25" x14ac:dyDescent="0.25">
      <c r="A267" s="3" t="s">
        <v>55</v>
      </c>
      <c r="B267" s="8">
        <v>3.9120370370370368E-3</v>
      </c>
      <c r="C267" s="8">
        <v>0</v>
      </c>
      <c r="D267" s="8">
        <v>3.9120370370370368E-3</v>
      </c>
      <c r="E267" s="4">
        <v>0.05</v>
      </c>
      <c r="F267" s="5">
        <v>0</v>
      </c>
      <c r="G267" s="5">
        <v>0.49</v>
      </c>
      <c r="H267" s="7" t="s">
        <v>24</v>
      </c>
      <c r="I267" s="7" t="s">
        <v>24</v>
      </c>
      <c r="J267" s="19" t="s">
        <v>321</v>
      </c>
      <c r="K267" s="19" t="s">
        <v>321</v>
      </c>
      <c r="L267" s="2">
        <v>43370</v>
      </c>
      <c r="M267" s="6" t="str">
        <f t="shared" si="31"/>
        <v>septiembre</v>
      </c>
      <c r="N267" s="19">
        <f t="shared" si="32"/>
        <v>39</v>
      </c>
      <c r="O267" s="7" t="str">
        <f t="shared" si="33"/>
        <v>jueves</v>
      </c>
      <c r="P267" s="7">
        <f t="shared" si="34"/>
        <v>2018</v>
      </c>
      <c r="Q267" s="3" t="str">
        <f>VLOOKUP(A267,INFO!$A:$B,2,0)</f>
        <v>GUAYAQUIL</v>
      </c>
      <c r="R267" s="19">
        <v>95</v>
      </c>
      <c r="S267" s="19" t="str">
        <f t="shared" si="35"/>
        <v>Durmió en Ainsa</v>
      </c>
      <c r="T267" s="19">
        <f t="shared" si="36"/>
        <v>1</v>
      </c>
      <c r="U267" s="19" t="str">
        <f t="shared" si="37"/>
        <v>Mostrar</v>
      </c>
      <c r="V267" s="3" t="str">
        <f>VLOOKUP(A267,INFO!$A:$C,3,0)</f>
        <v>EABE1400</v>
      </c>
      <c r="W267" s="3" t="str">
        <f>VLOOKUP(V267,INFO!$C:$D,2,0)</f>
        <v>Plataforma</v>
      </c>
      <c r="X267" s="17" t="str">
        <f>VLOOKUP(A267,INFO!A:F,5,0)</f>
        <v>LOGÍSTICA</v>
      </c>
      <c r="Y267" s="17" t="str">
        <f>VLOOKUP(A267,INFO!A:F,6,0)</f>
        <v>Cristobal Murillo</v>
      </c>
    </row>
    <row r="268" spans="1:25" x14ac:dyDescent="0.25">
      <c r="A268" s="3" t="s">
        <v>29</v>
      </c>
      <c r="B268" s="8">
        <v>8.5069444444444437E-3</v>
      </c>
      <c r="C268" s="8">
        <v>4.5023148148148149E-3</v>
      </c>
      <c r="D268" s="8">
        <v>4.0046296296296297E-3</v>
      </c>
      <c r="E268" s="4">
        <v>2.87</v>
      </c>
      <c r="F268" s="5">
        <v>61</v>
      </c>
      <c r="G268" s="5">
        <v>14.05</v>
      </c>
      <c r="H268" s="7" t="s">
        <v>24</v>
      </c>
      <c r="I268" s="7" t="s">
        <v>131</v>
      </c>
      <c r="J268" s="19" t="s">
        <v>321</v>
      </c>
      <c r="K268" s="19" t="s">
        <v>321</v>
      </c>
      <c r="L268" s="2">
        <v>43370</v>
      </c>
      <c r="M268" s="6" t="str">
        <f t="shared" si="31"/>
        <v>septiembre</v>
      </c>
      <c r="N268" s="19">
        <f t="shared" si="32"/>
        <v>39</v>
      </c>
      <c r="O268" s="7" t="str">
        <f t="shared" si="33"/>
        <v>jueves</v>
      </c>
      <c r="P268" s="7">
        <f t="shared" si="34"/>
        <v>2018</v>
      </c>
      <c r="Q268" s="3" t="str">
        <f>VLOOKUP(A268,INFO!$A:$B,2,0)</f>
        <v>GUAYAQUIL</v>
      </c>
      <c r="R268" s="19">
        <v>95</v>
      </c>
      <c r="S268" s="19" t="str">
        <f t="shared" si="35"/>
        <v>23 No, Guayaquil</v>
      </c>
      <c r="T268" s="19">
        <f t="shared" si="36"/>
        <v>1</v>
      </c>
      <c r="U268" s="19" t="str">
        <f t="shared" si="37"/>
        <v>Mostrar</v>
      </c>
      <c r="V268" s="3" t="str">
        <f>VLOOKUP(A268,INFO!$A:$C,3,0)</f>
        <v>EPCW6826</v>
      </c>
      <c r="W268" s="3" t="str">
        <f>VLOOKUP(V268,INFO!$C:$D,2,0)</f>
        <v>Camioneta</v>
      </c>
      <c r="X268" s="17" t="str">
        <f>VLOOKUP(A268,INFO!A:F,5,0)</f>
        <v>POSTVENTA</v>
      </c>
      <c r="Y268" s="17" t="str">
        <f>VLOOKUP(A268,INFO!A:F,6,0)</f>
        <v>Danny Salazar</v>
      </c>
    </row>
    <row r="269" spans="1:25" x14ac:dyDescent="0.25">
      <c r="A269" s="3" t="s">
        <v>29</v>
      </c>
      <c r="B269" s="8">
        <v>4.0972222222222226E-3</v>
      </c>
      <c r="C269" s="8">
        <v>0</v>
      </c>
      <c r="D269" s="8">
        <v>4.0972222222222226E-3</v>
      </c>
      <c r="E269" s="4">
        <v>0</v>
      </c>
      <c r="F269" s="5">
        <v>0</v>
      </c>
      <c r="G269" s="5">
        <v>0</v>
      </c>
      <c r="H269" s="7" t="s">
        <v>24</v>
      </c>
      <c r="I269" s="7" t="s">
        <v>24</v>
      </c>
      <c r="J269" s="19" t="s">
        <v>321</v>
      </c>
      <c r="K269" s="19" t="s">
        <v>321</v>
      </c>
      <c r="L269" s="2">
        <v>43370</v>
      </c>
      <c r="M269" s="6" t="str">
        <f t="shared" si="31"/>
        <v>septiembre</v>
      </c>
      <c r="N269" s="19">
        <f t="shared" si="32"/>
        <v>39</v>
      </c>
      <c r="O269" s="7" t="str">
        <f t="shared" si="33"/>
        <v>jueves</v>
      </c>
      <c r="P269" s="7">
        <f t="shared" si="34"/>
        <v>2018</v>
      </c>
      <c r="Q269" s="3" t="str">
        <f>VLOOKUP(A269,INFO!$A:$B,2,0)</f>
        <v>GUAYAQUIL</v>
      </c>
      <c r="R269" s="19">
        <v>95</v>
      </c>
      <c r="S269" s="19" t="str">
        <f t="shared" si="35"/>
        <v>Durmió en Ainsa</v>
      </c>
      <c r="T269" s="19">
        <f t="shared" si="36"/>
        <v>1</v>
      </c>
      <c r="U269" s="19" t="str">
        <f t="shared" si="37"/>
        <v>Mostrar</v>
      </c>
      <c r="V269" s="3" t="str">
        <f>VLOOKUP(A269,INFO!$A:$C,3,0)</f>
        <v>EPCW6826</v>
      </c>
      <c r="W269" s="3" t="str">
        <f>VLOOKUP(V269,INFO!$C:$D,2,0)</f>
        <v>Camioneta</v>
      </c>
      <c r="X269" s="17" t="str">
        <f>VLOOKUP(A269,INFO!A:F,5,0)</f>
        <v>POSTVENTA</v>
      </c>
      <c r="Y269" s="17" t="str">
        <f>VLOOKUP(A269,INFO!A:F,6,0)</f>
        <v>Danny Salazar</v>
      </c>
    </row>
    <row r="270" spans="1:25" x14ac:dyDescent="0.25">
      <c r="A270" s="3" t="s">
        <v>64</v>
      </c>
      <c r="B270" s="8">
        <v>6.3773148148148148E-3</v>
      </c>
      <c r="C270" s="8">
        <v>3.5879629629629635E-4</v>
      </c>
      <c r="D270" s="8">
        <v>4.1782407407407402E-3</v>
      </c>
      <c r="E270" s="4">
        <v>0.08</v>
      </c>
      <c r="F270" s="5">
        <v>3</v>
      </c>
      <c r="G270" s="5">
        <v>0.53</v>
      </c>
      <c r="H270" s="7" t="s">
        <v>3</v>
      </c>
      <c r="I270" s="7" t="s">
        <v>72</v>
      </c>
      <c r="J270" s="19" t="s">
        <v>321</v>
      </c>
      <c r="K270" s="19" t="s">
        <v>321</v>
      </c>
      <c r="L270" s="2">
        <v>43370</v>
      </c>
      <c r="M270" s="6" t="str">
        <f t="shared" si="31"/>
        <v>septiembre</v>
      </c>
      <c r="N270" s="19">
        <f t="shared" si="32"/>
        <v>39</v>
      </c>
      <c r="O270" s="7" t="str">
        <f t="shared" si="33"/>
        <v>jueves</v>
      </c>
      <c r="P270" s="7">
        <f t="shared" si="34"/>
        <v>2018</v>
      </c>
      <c r="Q270" s="3" t="str">
        <f>VLOOKUP(A270,INFO!$A:$B,2,0)</f>
        <v>GUAYAQUIL</v>
      </c>
      <c r="R270" s="19">
        <v>95</v>
      </c>
      <c r="S270" s="19" t="str">
        <f t="shared" si="35"/>
        <v>Avenida Juan Tanca Marengo, Guayaquil</v>
      </c>
      <c r="T270" s="19">
        <f t="shared" si="36"/>
        <v>0</v>
      </c>
      <c r="U270" s="19" t="str">
        <f t="shared" si="37"/>
        <v>Mostrar</v>
      </c>
      <c r="V270" s="3" t="str">
        <f>VLOOKUP(A270,INFO!$A:$C,3,0)</f>
        <v>EPCW5709</v>
      </c>
      <c r="W270" s="3" t="str">
        <f>VLOOKUP(V270,INFO!$C:$D,2,0)</f>
        <v>Camioneta</v>
      </c>
      <c r="X270" s="17" t="str">
        <f>VLOOKUP(A270,INFO!A:F,5,0)</f>
        <v>VENTAS</v>
      </c>
      <c r="Y270" s="17" t="str">
        <f>VLOOKUP(A270,INFO!A:F,6,0)</f>
        <v>Proyectos</v>
      </c>
    </row>
    <row r="271" spans="1:25" x14ac:dyDescent="0.25">
      <c r="A271" s="3" t="s">
        <v>55</v>
      </c>
      <c r="B271" s="8">
        <v>5.0231481481481481E-3</v>
      </c>
      <c r="C271" s="8">
        <v>6.9444444444444447E-4</v>
      </c>
      <c r="D271" s="8">
        <v>4.3287037037037035E-3</v>
      </c>
      <c r="E271" s="4">
        <v>0.17</v>
      </c>
      <c r="F271" s="5">
        <v>5</v>
      </c>
      <c r="G271" s="5">
        <v>1.43</v>
      </c>
      <c r="H271" s="7" t="s">
        <v>24</v>
      </c>
      <c r="I271" s="7" t="s">
        <v>24</v>
      </c>
      <c r="J271" s="19" t="s">
        <v>321</v>
      </c>
      <c r="K271" s="19" t="s">
        <v>321</v>
      </c>
      <c r="L271" s="2">
        <v>43370</v>
      </c>
      <c r="M271" s="6" t="str">
        <f t="shared" si="31"/>
        <v>septiembre</v>
      </c>
      <c r="N271" s="19">
        <f t="shared" si="32"/>
        <v>39</v>
      </c>
      <c r="O271" s="7" t="str">
        <f t="shared" si="33"/>
        <v>jueves</v>
      </c>
      <c r="P271" s="7">
        <f t="shared" si="34"/>
        <v>2018</v>
      </c>
      <c r="Q271" s="3" t="str">
        <f>VLOOKUP(A271,INFO!$A:$B,2,0)</f>
        <v>GUAYAQUIL</v>
      </c>
      <c r="R271" s="19">
        <v>95</v>
      </c>
      <c r="S271" s="19" t="str">
        <f t="shared" si="35"/>
        <v>Durmió en Ainsa</v>
      </c>
      <c r="T271" s="19">
        <f t="shared" si="36"/>
        <v>1</v>
      </c>
      <c r="U271" s="19" t="str">
        <f t="shared" si="37"/>
        <v>Mostrar</v>
      </c>
      <c r="V271" s="3" t="str">
        <f>VLOOKUP(A271,INFO!$A:$C,3,0)</f>
        <v>EABE1400</v>
      </c>
      <c r="W271" s="3" t="str">
        <f>VLOOKUP(V271,INFO!$C:$D,2,0)</f>
        <v>Plataforma</v>
      </c>
      <c r="X271" s="17" t="str">
        <f>VLOOKUP(A271,INFO!A:F,5,0)</f>
        <v>LOGÍSTICA</v>
      </c>
      <c r="Y271" s="17" t="str">
        <f>VLOOKUP(A271,INFO!A:F,6,0)</f>
        <v>Cristobal Murillo</v>
      </c>
    </row>
    <row r="272" spans="1:25" x14ac:dyDescent="0.25">
      <c r="A272" s="3" t="s">
        <v>29</v>
      </c>
      <c r="B272" s="8">
        <v>2.2430555555555554E-2</v>
      </c>
      <c r="C272" s="8">
        <v>1.8032407407407407E-2</v>
      </c>
      <c r="D272" s="8">
        <v>4.3981481481481484E-3</v>
      </c>
      <c r="E272" s="4">
        <v>10.57</v>
      </c>
      <c r="F272" s="5">
        <v>62</v>
      </c>
      <c r="G272" s="5">
        <v>19.63</v>
      </c>
      <c r="H272" s="7" t="s">
        <v>131</v>
      </c>
      <c r="I272" s="7" t="s">
        <v>156</v>
      </c>
      <c r="J272" s="19" t="s">
        <v>321</v>
      </c>
      <c r="K272" s="19" t="s">
        <v>321</v>
      </c>
      <c r="L272" s="2">
        <v>43370</v>
      </c>
      <c r="M272" s="6" t="str">
        <f t="shared" si="31"/>
        <v>septiembre</v>
      </c>
      <c r="N272" s="19">
        <f t="shared" si="32"/>
        <v>39</v>
      </c>
      <c r="O272" s="7" t="str">
        <f t="shared" si="33"/>
        <v>jueves</v>
      </c>
      <c r="P272" s="7">
        <f t="shared" si="34"/>
        <v>2018</v>
      </c>
      <c r="Q272" s="3" t="str">
        <f>VLOOKUP(A272,INFO!$A:$B,2,0)</f>
        <v>GUAYAQUIL</v>
      </c>
      <c r="R272" s="19">
        <v>95</v>
      </c>
      <c r="S272" s="19" t="str">
        <f t="shared" si="35"/>
        <v>Gonzalo Zaldumbide, Guayaquil</v>
      </c>
      <c r="T272" s="19">
        <f t="shared" si="36"/>
        <v>0</v>
      </c>
      <c r="U272" s="19" t="str">
        <f t="shared" si="37"/>
        <v>Mostrar</v>
      </c>
      <c r="V272" s="3" t="str">
        <f>VLOOKUP(A272,INFO!$A:$C,3,0)</f>
        <v>EPCW6826</v>
      </c>
      <c r="W272" s="3" t="str">
        <f>VLOOKUP(V272,INFO!$C:$D,2,0)</f>
        <v>Camioneta</v>
      </c>
      <c r="X272" s="17" t="str">
        <f>VLOOKUP(A272,INFO!A:F,5,0)</f>
        <v>POSTVENTA</v>
      </c>
      <c r="Y272" s="17" t="str">
        <f>VLOOKUP(A272,INFO!A:F,6,0)</f>
        <v>Danny Salazar</v>
      </c>
    </row>
    <row r="273" spans="1:25" x14ac:dyDescent="0.25">
      <c r="A273" s="3" t="s">
        <v>29</v>
      </c>
      <c r="B273" s="8">
        <v>2.6666666666666668E-2</v>
      </c>
      <c r="C273" s="8">
        <v>2.210648148148148E-2</v>
      </c>
      <c r="D273" s="8">
        <v>4.5601851851851853E-3</v>
      </c>
      <c r="E273" s="4">
        <v>22.41</v>
      </c>
      <c r="F273" s="5">
        <v>75</v>
      </c>
      <c r="G273" s="5">
        <v>35.01</v>
      </c>
      <c r="H273" s="7" t="s">
        <v>157</v>
      </c>
      <c r="I273" s="7" t="s">
        <v>24</v>
      </c>
      <c r="J273" s="19" t="s">
        <v>321</v>
      </c>
      <c r="K273" s="19" t="s">
        <v>321</v>
      </c>
      <c r="L273" s="2">
        <v>43370</v>
      </c>
      <c r="M273" s="6" t="str">
        <f t="shared" si="31"/>
        <v>septiembre</v>
      </c>
      <c r="N273" s="19">
        <f t="shared" si="32"/>
        <v>39</v>
      </c>
      <c r="O273" s="7" t="str">
        <f t="shared" si="33"/>
        <v>jueves</v>
      </c>
      <c r="P273" s="7">
        <f t="shared" si="34"/>
        <v>2018</v>
      </c>
      <c r="Q273" s="3" t="str">
        <f>VLOOKUP(A273,INFO!$A:$B,2,0)</f>
        <v>GUAYAQUIL</v>
      </c>
      <c r="R273" s="19">
        <v>95</v>
      </c>
      <c r="S273" s="19" t="str">
        <f t="shared" si="35"/>
        <v>Avenida 40 No, Guayaquil</v>
      </c>
      <c r="T273" s="19">
        <f t="shared" si="36"/>
        <v>0</v>
      </c>
      <c r="U273" s="19" t="str">
        <f t="shared" si="37"/>
        <v>Mostrar</v>
      </c>
      <c r="V273" s="3" t="str">
        <f>VLOOKUP(A273,INFO!$A:$C,3,0)</f>
        <v>EPCW6826</v>
      </c>
      <c r="W273" s="3" t="str">
        <f>VLOOKUP(V273,INFO!$C:$D,2,0)</f>
        <v>Camioneta</v>
      </c>
      <c r="X273" s="17" t="str">
        <f>VLOOKUP(A273,INFO!A:F,5,0)</f>
        <v>POSTVENTA</v>
      </c>
      <c r="Y273" s="17" t="str">
        <f>VLOOKUP(A273,INFO!A:F,6,0)</f>
        <v>Danny Salazar</v>
      </c>
    </row>
    <row r="274" spans="1:25" x14ac:dyDescent="0.25">
      <c r="A274" s="3" t="s">
        <v>68</v>
      </c>
      <c r="B274" s="8">
        <v>1.4155092592592592E-2</v>
      </c>
      <c r="C274" s="8">
        <v>8.6574074074074071E-3</v>
      </c>
      <c r="D274" s="8">
        <v>4.5601851851851853E-3</v>
      </c>
      <c r="E274" s="4">
        <v>3.33</v>
      </c>
      <c r="F274" s="5">
        <v>53</v>
      </c>
      <c r="G274" s="5">
        <v>9.7899999999999991</v>
      </c>
      <c r="H274" s="7" t="s">
        <v>72</v>
      </c>
      <c r="I274" s="7" t="s">
        <v>158</v>
      </c>
      <c r="J274" s="19" t="s">
        <v>321</v>
      </c>
      <c r="K274" s="19" t="s">
        <v>321</v>
      </c>
      <c r="L274" s="2">
        <v>43370</v>
      </c>
      <c r="M274" s="6" t="str">
        <f t="shared" si="31"/>
        <v>septiembre</v>
      </c>
      <c r="N274" s="19">
        <f t="shared" si="32"/>
        <v>39</v>
      </c>
      <c r="O274" s="7" t="str">
        <f t="shared" si="33"/>
        <v>jueves</v>
      </c>
      <c r="P274" s="7">
        <f t="shared" si="34"/>
        <v>2018</v>
      </c>
      <c r="Q274" s="3" t="str">
        <f>VLOOKUP(A274,INFO!$A:$B,2,0)</f>
        <v>QUITO</v>
      </c>
      <c r="R274" s="19">
        <v>95</v>
      </c>
      <c r="S274" s="19" t="str">
        <f t="shared" si="35"/>
        <v>Isla Fernandina, Guayaquil</v>
      </c>
      <c r="T274" s="19">
        <f t="shared" si="36"/>
        <v>1</v>
      </c>
      <c r="U274" s="19" t="str">
        <f t="shared" si="37"/>
        <v>Mostrar</v>
      </c>
      <c r="V274" s="3" t="str">
        <f>VLOOKUP(A274,INFO!$A:$C,3,0)</f>
        <v>EGSK6338</v>
      </c>
      <c r="W274" s="3" t="str">
        <f>VLOOKUP(V274,INFO!$C:$D,2,0)</f>
        <v>Automovil</v>
      </c>
      <c r="X274" s="17" t="str">
        <f>VLOOKUP(A274,INFO!A:F,5,0)</f>
        <v>VENTAS</v>
      </c>
      <c r="Y274" s="17" t="str">
        <f>VLOOKUP(A274,INFO!A:F,6,0)</f>
        <v>Josue Guillen</v>
      </c>
    </row>
    <row r="275" spans="1:25" x14ac:dyDescent="0.25">
      <c r="A275" s="3" t="s">
        <v>68</v>
      </c>
      <c r="B275" s="8">
        <v>2.5543981481481483E-2</v>
      </c>
      <c r="C275" s="8">
        <v>2.0925925925925928E-2</v>
      </c>
      <c r="D275" s="8">
        <v>4.6180555555555558E-3</v>
      </c>
      <c r="E275" s="4">
        <v>9.9499999999999993</v>
      </c>
      <c r="F275" s="5">
        <v>53</v>
      </c>
      <c r="G275" s="5">
        <v>16.23</v>
      </c>
      <c r="H275" s="7" t="s">
        <v>137</v>
      </c>
      <c r="I275" s="7" t="s">
        <v>150</v>
      </c>
      <c r="J275" s="19" t="s">
        <v>321</v>
      </c>
      <c r="K275" s="19" t="s">
        <v>321</v>
      </c>
      <c r="L275" s="2">
        <v>43370</v>
      </c>
      <c r="M275" s="6" t="str">
        <f t="shared" si="31"/>
        <v>septiembre</v>
      </c>
      <c r="N275" s="19">
        <f t="shared" si="32"/>
        <v>39</v>
      </c>
      <c r="O275" s="7" t="str">
        <f t="shared" si="33"/>
        <v>jueves</v>
      </c>
      <c r="P275" s="7">
        <f t="shared" si="34"/>
        <v>2018</v>
      </c>
      <c r="Q275" s="3" t="str">
        <f>VLOOKUP(A275,INFO!$A:$B,2,0)</f>
        <v>QUITO</v>
      </c>
      <c r="R275" s="19">
        <v>95</v>
      </c>
      <c r="S275" s="19" t="str">
        <f t="shared" si="35"/>
        <v>1 Pasaje 15 A S-O, Guayaquil</v>
      </c>
      <c r="T275" s="19">
        <f t="shared" si="36"/>
        <v>0</v>
      </c>
      <c r="U275" s="19" t="str">
        <f t="shared" si="37"/>
        <v>Mostrar</v>
      </c>
      <c r="V275" s="3" t="str">
        <f>VLOOKUP(A275,INFO!$A:$C,3,0)</f>
        <v>EGSK6338</v>
      </c>
      <c r="W275" s="3" t="str">
        <f>VLOOKUP(V275,INFO!$C:$D,2,0)</f>
        <v>Automovil</v>
      </c>
      <c r="X275" s="17" t="str">
        <f>VLOOKUP(A275,INFO!A:F,5,0)</f>
        <v>VENTAS</v>
      </c>
      <c r="Y275" s="17" t="str">
        <f>VLOOKUP(A275,INFO!A:F,6,0)</f>
        <v>Josue Guillen</v>
      </c>
    </row>
    <row r="276" spans="1:25" x14ac:dyDescent="0.25">
      <c r="A276" s="3" t="s">
        <v>70</v>
      </c>
      <c r="B276" s="8">
        <v>1.6134259259259261E-2</v>
      </c>
      <c r="C276" s="8">
        <v>1.1319444444444444E-2</v>
      </c>
      <c r="D276" s="8">
        <v>4.8148148148148152E-3</v>
      </c>
      <c r="E276" s="4">
        <v>8.52</v>
      </c>
      <c r="F276" s="5">
        <v>79</v>
      </c>
      <c r="G276" s="5">
        <v>22</v>
      </c>
      <c r="H276" s="7" t="s">
        <v>143</v>
      </c>
      <c r="I276" s="7" t="s">
        <v>72</v>
      </c>
      <c r="J276" s="19" t="s">
        <v>321</v>
      </c>
      <c r="K276" s="19" t="s">
        <v>321</v>
      </c>
      <c r="L276" s="2">
        <v>43370</v>
      </c>
      <c r="M276" s="6" t="str">
        <f t="shared" si="31"/>
        <v>septiembre</v>
      </c>
      <c r="N276" s="19">
        <f t="shared" si="32"/>
        <v>39</v>
      </c>
      <c r="O276" s="7" t="str">
        <f t="shared" si="33"/>
        <v>jueves</v>
      </c>
      <c r="P276" s="7">
        <f t="shared" si="34"/>
        <v>2018</v>
      </c>
      <c r="Q276" s="3" t="str">
        <f>VLOOKUP(A276,INFO!$A:$B,2,0)</f>
        <v>QUITO</v>
      </c>
      <c r="R276" s="19">
        <v>95</v>
      </c>
      <c r="S276" s="19" t="str">
        <f t="shared" si="35"/>
        <v>Avenida Juan Tanca Marengo, Guayaquil</v>
      </c>
      <c r="T276" s="19">
        <f t="shared" si="36"/>
        <v>0</v>
      </c>
      <c r="U276" s="19" t="str">
        <f t="shared" si="37"/>
        <v>Mostrar</v>
      </c>
      <c r="V276" s="3" t="str">
        <f>VLOOKUP(A276,INFO!$A:$C,3,0)</f>
        <v>EPCZ3313</v>
      </c>
      <c r="W276" s="3" t="str">
        <f>VLOOKUP(V276,INFO!$C:$D,2,0)</f>
        <v>Automovil</v>
      </c>
      <c r="X276" s="17" t="str">
        <f>VLOOKUP(A276,INFO!A:F,5,0)</f>
        <v>VENTAS</v>
      </c>
      <c r="Y276" s="17" t="str">
        <f>VLOOKUP(A276,INFO!A:F,6,0)</f>
        <v>Fernando Maldonado</v>
      </c>
    </row>
    <row r="277" spans="1:25" x14ac:dyDescent="0.25">
      <c r="A277" s="3" t="s">
        <v>70</v>
      </c>
      <c r="B277" s="8">
        <v>2.9328703703703704E-2</v>
      </c>
      <c r="C277" s="8">
        <v>2.4456018518518519E-2</v>
      </c>
      <c r="D277" s="8">
        <v>4.8726851851851856E-3</v>
      </c>
      <c r="E277" s="4">
        <v>23.79</v>
      </c>
      <c r="F277" s="5">
        <v>101</v>
      </c>
      <c r="G277" s="5">
        <v>33.79</v>
      </c>
      <c r="H277" s="7" t="s">
        <v>72</v>
      </c>
      <c r="I277" s="7" t="s">
        <v>142</v>
      </c>
      <c r="J277" s="19" t="s">
        <v>321</v>
      </c>
      <c r="K277" s="19" t="s">
        <v>321</v>
      </c>
      <c r="L277" s="2">
        <v>43370</v>
      </c>
      <c r="M277" s="6" t="str">
        <f t="shared" si="31"/>
        <v>septiembre</v>
      </c>
      <c r="N277" s="19">
        <f t="shared" si="32"/>
        <v>39</v>
      </c>
      <c r="O277" s="7" t="str">
        <f t="shared" si="33"/>
        <v>jueves</v>
      </c>
      <c r="P277" s="7">
        <f t="shared" si="34"/>
        <v>2018</v>
      </c>
      <c r="Q277" s="3" t="str">
        <f>VLOOKUP(A277,INFO!$A:$B,2,0)</f>
        <v>QUITO</v>
      </c>
      <c r="R277" s="19">
        <v>95</v>
      </c>
      <c r="S277" s="19" t="str">
        <f t="shared" si="35"/>
        <v>Guayaquil Daule, Guayaquil</v>
      </c>
      <c r="T277" s="19">
        <f t="shared" si="36"/>
        <v>1</v>
      </c>
      <c r="U277" s="19" t="str">
        <f t="shared" si="37"/>
        <v>Mostrar</v>
      </c>
      <c r="V277" s="3" t="str">
        <f>VLOOKUP(A277,INFO!$A:$C,3,0)</f>
        <v>EPCZ3313</v>
      </c>
      <c r="W277" s="3" t="str">
        <f>VLOOKUP(V277,INFO!$C:$D,2,0)</f>
        <v>Automovil</v>
      </c>
      <c r="X277" s="17" t="str">
        <f>VLOOKUP(A277,INFO!A:F,5,0)</f>
        <v>VENTAS</v>
      </c>
      <c r="Y277" s="17" t="str">
        <f>VLOOKUP(A277,INFO!A:F,6,0)</f>
        <v>Fernando Maldonado</v>
      </c>
    </row>
    <row r="278" spans="1:25" x14ac:dyDescent="0.25">
      <c r="A278" s="3" t="s">
        <v>28</v>
      </c>
      <c r="B278" s="8">
        <v>2.4131944444444445E-2</v>
      </c>
      <c r="C278" s="8">
        <v>1.90625E-2</v>
      </c>
      <c r="D278" s="8">
        <v>5.0694444444444441E-3</v>
      </c>
      <c r="E278" s="4">
        <v>20.53</v>
      </c>
      <c r="F278" s="5">
        <v>68</v>
      </c>
      <c r="G278" s="5">
        <v>35.44</v>
      </c>
      <c r="H278" s="7" t="s">
        <v>24</v>
      </c>
      <c r="I278" s="7" t="s">
        <v>159</v>
      </c>
      <c r="J278" s="19" t="s">
        <v>321</v>
      </c>
      <c r="K278" s="19" t="s">
        <v>321</v>
      </c>
      <c r="L278" s="2">
        <v>43370</v>
      </c>
      <c r="M278" s="6" t="str">
        <f t="shared" si="31"/>
        <v>septiembre</v>
      </c>
      <c r="N278" s="19">
        <f t="shared" si="32"/>
        <v>39</v>
      </c>
      <c r="O278" s="7" t="str">
        <f t="shared" si="33"/>
        <v>jueves</v>
      </c>
      <c r="P278" s="7">
        <f t="shared" si="34"/>
        <v>2018</v>
      </c>
      <c r="Q278" s="3" t="str">
        <f>VLOOKUP(A278,INFO!$A:$B,2,0)</f>
        <v>GUAYAQUIL</v>
      </c>
      <c r="R278" s="19">
        <v>95</v>
      </c>
      <c r="S278" s="19" t="str">
        <f t="shared" si="35"/>
        <v>Avenida De Las Americas, Guayaquil</v>
      </c>
      <c r="T278" s="19">
        <f t="shared" si="36"/>
        <v>1</v>
      </c>
      <c r="U278" s="19" t="str">
        <f t="shared" si="37"/>
        <v>Mostrar</v>
      </c>
      <c r="V278" s="3" t="str">
        <f>VLOOKUP(A278,INFO!$A:$C,3,0)</f>
        <v>EPCW1831</v>
      </c>
      <c r="W278" s="3" t="str">
        <f>VLOOKUP(V278,INFO!$C:$D,2,0)</f>
        <v>Camioneta</v>
      </c>
      <c r="X278" s="17" t="str">
        <f>VLOOKUP(A278,INFO!A:F,5,0)</f>
        <v>POSTVENTA</v>
      </c>
      <c r="Y278" s="17" t="str">
        <f>VLOOKUP(A278,INFO!A:F,6,0)</f>
        <v>Jose Luis vargas</v>
      </c>
    </row>
    <row r="279" spans="1:25" x14ac:dyDescent="0.25">
      <c r="A279" s="3" t="s">
        <v>78</v>
      </c>
      <c r="B279" s="8">
        <v>1.6643518518518519E-2</v>
      </c>
      <c r="C279" s="8">
        <v>1.1435185185185185E-2</v>
      </c>
      <c r="D279" s="8">
        <v>5.208333333333333E-3</v>
      </c>
      <c r="E279" s="4">
        <v>8.06</v>
      </c>
      <c r="F279" s="5">
        <v>68</v>
      </c>
      <c r="G279" s="5">
        <v>20.190000000000001</v>
      </c>
      <c r="H279" s="7" t="s">
        <v>139</v>
      </c>
      <c r="I279" s="7" t="s">
        <v>147</v>
      </c>
      <c r="J279" s="19" t="s">
        <v>321</v>
      </c>
      <c r="K279" s="19" t="s">
        <v>321</v>
      </c>
      <c r="L279" s="2">
        <v>43370</v>
      </c>
      <c r="M279" s="6" t="str">
        <f t="shared" si="31"/>
        <v>septiembre</v>
      </c>
      <c r="N279" s="19">
        <f t="shared" si="32"/>
        <v>39</v>
      </c>
      <c r="O279" s="7" t="str">
        <f t="shared" si="33"/>
        <v>jueves</v>
      </c>
      <c r="P279" s="7">
        <f t="shared" si="34"/>
        <v>2018</v>
      </c>
      <c r="Q279" s="3" t="str">
        <f>VLOOKUP(A279,INFO!$A:$B,2,0)</f>
        <v>GUAYAQUIL</v>
      </c>
      <c r="R279" s="19">
        <v>95</v>
      </c>
      <c r="S279" s="19" t="str">
        <f t="shared" si="35"/>
        <v>Carlos Julio Arosemena, Guayaquil</v>
      </c>
      <c r="T279" s="19">
        <f t="shared" si="36"/>
        <v>0</v>
      </c>
      <c r="U279" s="19" t="str">
        <f t="shared" si="37"/>
        <v>Mostrar</v>
      </c>
      <c r="V279" s="3" t="str">
        <f>VLOOKUP(A279,INFO!$A:$C,3,0)</f>
        <v>II765J</v>
      </c>
      <c r="W279" s="3" t="str">
        <f>VLOOKUP(V279,INFO!$C:$D,2,0)</f>
        <v>Motocicleta</v>
      </c>
      <c r="X279" s="17" t="str">
        <f>VLOOKUP(A279,INFO!A:F,5,0)</f>
        <v>ADMINISTRACIÓN</v>
      </c>
      <c r="Y279" s="17" t="str">
        <f>VLOOKUP(A279,INFO!A:F,6,0)</f>
        <v xml:space="preserve">Byron </v>
      </c>
    </row>
    <row r="280" spans="1:25" x14ac:dyDescent="0.25">
      <c r="A280" s="3" t="s">
        <v>64</v>
      </c>
      <c r="B280" s="8">
        <v>2.8865740740740744E-2</v>
      </c>
      <c r="C280" s="8">
        <v>2.361111111111111E-2</v>
      </c>
      <c r="D280" s="8">
        <v>5.2546296296296299E-3</v>
      </c>
      <c r="E280" s="4">
        <v>11.68</v>
      </c>
      <c r="F280" s="5">
        <v>61</v>
      </c>
      <c r="G280" s="5">
        <v>16.850000000000001</v>
      </c>
      <c r="H280" s="7" t="s">
        <v>160</v>
      </c>
      <c r="I280" s="7" t="s">
        <v>72</v>
      </c>
      <c r="J280" s="19" t="s">
        <v>321</v>
      </c>
      <c r="K280" s="19" t="s">
        <v>321</v>
      </c>
      <c r="L280" s="2">
        <v>43370</v>
      </c>
      <c r="M280" s="6" t="str">
        <f t="shared" si="31"/>
        <v>septiembre</v>
      </c>
      <c r="N280" s="19">
        <f t="shared" si="32"/>
        <v>39</v>
      </c>
      <c r="O280" s="7" t="str">
        <f t="shared" si="33"/>
        <v>jueves</v>
      </c>
      <c r="P280" s="7">
        <f t="shared" si="34"/>
        <v>2018</v>
      </c>
      <c r="Q280" s="3" t="str">
        <f>VLOOKUP(A280,INFO!$A:$B,2,0)</f>
        <v>GUAYAQUIL</v>
      </c>
      <c r="R280" s="19">
        <v>95</v>
      </c>
      <c r="S280" s="19" t="str">
        <f t="shared" si="35"/>
        <v>Avenida Juan Tanca Marengo, Guayaquil</v>
      </c>
      <c r="T280" s="19">
        <f t="shared" si="36"/>
        <v>0</v>
      </c>
      <c r="U280" s="19" t="str">
        <f t="shared" si="37"/>
        <v>Mostrar</v>
      </c>
      <c r="V280" s="3" t="str">
        <f>VLOOKUP(A280,INFO!$A:$C,3,0)</f>
        <v>EPCW5709</v>
      </c>
      <c r="W280" s="3" t="str">
        <f>VLOOKUP(V280,INFO!$C:$D,2,0)</f>
        <v>Camioneta</v>
      </c>
      <c r="X280" s="17" t="str">
        <f>VLOOKUP(A280,INFO!A:F,5,0)</f>
        <v>VENTAS</v>
      </c>
      <c r="Y280" s="17" t="str">
        <f>VLOOKUP(A280,INFO!A:F,6,0)</f>
        <v>Proyectos</v>
      </c>
    </row>
    <row r="281" spans="1:25" x14ac:dyDescent="0.25">
      <c r="A281" s="3" t="s">
        <v>53</v>
      </c>
      <c r="B281" s="8">
        <v>2.7905092592592592E-2</v>
      </c>
      <c r="C281" s="8">
        <v>2.2372685185185186E-2</v>
      </c>
      <c r="D281" s="8">
        <v>5.5324074074074069E-3</v>
      </c>
      <c r="E281" s="4">
        <v>17.71</v>
      </c>
      <c r="F281" s="5">
        <v>62</v>
      </c>
      <c r="G281" s="5">
        <v>26.44</v>
      </c>
      <c r="H281" s="7" t="s">
        <v>161</v>
      </c>
      <c r="I281" s="7" t="s">
        <v>24</v>
      </c>
      <c r="J281" s="19" t="s">
        <v>321</v>
      </c>
      <c r="K281" s="19" t="s">
        <v>321</v>
      </c>
      <c r="L281" s="2">
        <v>43370</v>
      </c>
      <c r="M281" s="6" t="str">
        <f t="shared" si="31"/>
        <v>septiembre</v>
      </c>
      <c r="N281" s="19">
        <f t="shared" si="32"/>
        <v>39</v>
      </c>
      <c r="O281" s="7" t="str">
        <f t="shared" si="33"/>
        <v>jueves</v>
      </c>
      <c r="P281" s="7">
        <f t="shared" si="34"/>
        <v>2018</v>
      </c>
      <c r="Q281" s="3" t="str">
        <f>VLOOKUP(A281,INFO!$A:$B,2,0)</f>
        <v>GUAYAQUIL</v>
      </c>
      <c r="R281" s="19">
        <v>95</v>
      </c>
      <c r="S281" s="19" t="str">
        <f t="shared" si="35"/>
        <v>Avenida 40 No, Guayaquil</v>
      </c>
      <c r="T281" s="19">
        <f t="shared" si="36"/>
        <v>0</v>
      </c>
      <c r="U281" s="19" t="str">
        <f t="shared" si="37"/>
        <v>Mostrar</v>
      </c>
      <c r="V281" s="3" t="str">
        <f>VLOOKUP(A281,INFO!$A:$C,3,0)</f>
        <v>EIBC3570</v>
      </c>
      <c r="W281" s="3" t="str">
        <f>VLOOKUP(V281,INFO!$C:$D,2,0)</f>
        <v>Camion</v>
      </c>
      <c r="X281" s="17" t="str">
        <f>VLOOKUP(A281,INFO!A:F,5,0)</f>
        <v>LOGÍSTICA</v>
      </c>
      <c r="Y281" s="17" t="str">
        <f>VLOOKUP(A281,INFO!A:F,6,0)</f>
        <v>Cristobal Murillo</v>
      </c>
    </row>
    <row r="282" spans="1:25" x14ac:dyDescent="0.25">
      <c r="A282" s="3" t="s">
        <v>55</v>
      </c>
      <c r="B282" s="8">
        <v>5.6134259259259271E-3</v>
      </c>
      <c r="C282" s="8">
        <v>0</v>
      </c>
      <c r="D282" s="8">
        <v>5.6134259259259271E-3</v>
      </c>
      <c r="E282" s="4">
        <v>0.05</v>
      </c>
      <c r="F282" s="5">
        <v>0</v>
      </c>
      <c r="G282" s="5">
        <v>0.4</v>
      </c>
      <c r="H282" s="7" t="s">
        <v>24</v>
      </c>
      <c r="I282" s="7" t="s">
        <v>24</v>
      </c>
      <c r="J282" s="19" t="s">
        <v>321</v>
      </c>
      <c r="K282" s="19" t="s">
        <v>321</v>
      </c>
      <c r="L282" s="2">
        <v>43370</v>
      </c>
      <c r="M282" s="6" t="str">
        <f t="shared" si="31"/>
        <v>septiembre</v>
      </c>
      <c r="N282" s="19">
        <f t="shared" si="32"/>
        <v>39</v>
      </c>
      <c r="O282" s="7" t="str">
        <f t="shared" si="33"/>
        <v>jueves</v>
      </c>
      <c r="P282" s="7">
        <f t="shared" si="34"/>
        <v>2018</v>
      </c>
      <c r="Q282" s="3" t="str">
        <f>VLOOKUP(A282,INFO!$A:$B,2,0)</f>
        <v>GUAYAQUIL</v>
      </c>
      <c r="R282" s="19">
        <v>95</v>
      </c>
      <c r="S282" s="19" t="str">
        <f t="shared" si="35"/>
        <v>Durmió en Ainsa</v>
      </c>
      <c r="T282" s="19">
        <f t="shared" si="36"/>
        <v>1</v>
      </c>
      <c r="U282" s="19" t="str">
        <f t="shared" si="37"/>
        <v>Mostrar</v>
      </c>
      <c r="V282" s="3" t="str">
        <f>VLOOKUP(A282,INFO!$A:$C,3,0)</f>
        <v>EABE1400</v>
      </c>
      <c r="W282" s="3" t="str">
        <f>VLOOKUP(V282,INFO!$C:$D,2,0)</f>
        <v>Plataforma</v>
      </c>
      <c r="X282" s="17" t="str">
        <f>VLOOKUP(A282,INFO!A:F,5,0)</f>
        <v>LOGÍSTICA</v>
      </c>
      <c r="Y282" s="17" t="str">
        <f>VLOOKUP(A282,INFO!A:F,6,0)</f>
        <v>Cristobal Murillo</v>
      </c>
    </row>
    <row r="283" spans="1:25" x14ac:dyDescent="0.25">
      <c r="A283" s="3" t="s">
        <v>55</v>
      </c>
      <c r="B283" s="8">
        <v>6.1921296296296299E-3</v>
      </c>
      <c r="C283" s="8">
        <v>0</v>
      </c>
      <c r="D283" s="8">
        <v>6.1921296296296299E-3</v>
      </c>
      <c r="E283" s="4">
        <v>7.0000000000000007E-2</v>
      </c>
      <c r="F283" s="5">
        <v>0</v>
      </c>
      <c r="G283" s="5">
        <v>0.46</v>
      </c>
      <c r="H283" s="7" t="s">
        <v>24</v>
      </c>
      <c r="I283" s="7" t="s">
        <v>24</v>
      </c>
      <c r="J283" s="19" t="s">
        <v>321</v>
      </c>
      <c r="K283" s="19" t="s">
        <v>321</v>
      </c>
      <c r="L283" s="2">
        <v>43370</v>
      </c>
      <c r="M283" s="6" t="str">
        <f t="shared" si="31"/>
        <v>septiembre</v>
      </c>
      <c r="N283" s="19">
        <f t="shared" si="32"/>
        <v>39</v>
      </c>
      <c r="O283" s="7" t="str">
        <f t="shared" si="33"/>
        <v>jueves</v>
      </c>
      <c r="P283" s="7">
        <f t="shared" si="34"/>
        <v>2018</v>
      </c>
      <c r="Q283" s="3" t="str">
        <f>VLOOKUP(A283,INFO!$A:$B,2,0)</f>
        <v>GUAYAQUIL</v>
      </c>
      <c r="R283" s="19">
        <v>95</v>
      </c>
      <c r="S283" s="19" t="str">
        <f t="shared" si="35"/>
        <v>Durmió en Ainsa</v>
      </c>
      <c r="T283" s="19">
        <f t="shared" si="36"/>
        <v>1</v>
      </c>
      <c r="U283" s="19" t="str">
        <f t="shared" si="37"/>
        <v>Mostrar</v>
      </c>
      <c r="V283" s="3" t="str">
        <f>VLOOKUP(A283,INFO!$A:$C,3,0)</f>
        <v>EABE1400</v>
      </c>
      <c r="W283" s="3" t="str">
        <f>VLOOKUP(V283,INFO!$C:$D,2,0)</f>
        <v>Plataforma</v>
      </c>
      <c r="X283" s="17" t="str">
        <f>VLOOKUP(A283,INFO!A:F,5,0)</f>
        <v>LOGÍSTICA</v>
      </c>
      <c r="Y283" s="17" t="str">
        <f>VLOOKUP(A283,INFO!A:F,6,0)</f>
        <v>Cristobal Murillo</v>
      </c>
    </row>
    <row r="284" spans="1:25" x14ac:dyDescent="0.25">
      <c r="A284" s="3" t="s">
        <v>2</v>
      </c>
      <c r="B284" s="8">
        <v>2.2349537037037032E-2</v>
      </c>
      <c r="C284" s="8">
        <v>1.545138888888889E-2</v>
      </c>
      <c r="D284" s="8">
        <v>6.2037037037037043E-3</v>
      </c>
      <c r="E284" s="4">
        <v>7.35</v>
      </c>
      <c r="F284" s="5">
        <v>53</v>
      </c>
      <c r="G284" s="5">
        <v>13.69</v>
      </c>
      <c r="H284" s="7" t="s">
        <v>3</v>
      </c>
      <c r="I284" s="7" t="s">
        <v>1</v>
      </c>
      <c r="J284" s="19" t="s">
        <v>321</v>
      </c>
      <c r="K284" s="19" t="s">
        <v>321</v>
      </c>
      <c r="L284" s="2">
        <v>43370</v>
      </c>
      <c r="M284" s="6" t="str">
        <f t="shared" si="31"/>
        <v>septiembre</v>
      </c>
      <c r="N284" s="19">
        <f t="shared" si="32"/>
        <v>39</v>
      </c>
      <c r="O284" s="7" t="str">
        <f t="shared" si="33"/>
        <v>jueves</v>
      </c>
      <c r="P284" s="7">
        <f t="shared" si="34"/>
        <v>2018</v>
      </c>
      <c r="Q284" s="3" t="str">
        <f>VLOOKUP(A284,INFO!$A:$B,2,0)</f>
        <v>QUITO</v>
      </c>
      <c r="R284" s="19">
        <v>95</v>
      </c>
      <c r="S284" s="19" t="str">
        <f t="shared" si="35"/>
        <v>Avenida 10 De Agosto 30-106, Quito</v>
      </c>
      <c r="T284" s="19">
        <f t="shared" si="36"/>
        <v>0</v>
      </c>
      <c r="U284" s="19" t="str">
        <f t="shared" si="37"/>
        <v>Mostrar</v>
      </c>
      <c r="V284" s="3" t="str">
        <f>VLOOKUP(A284,INFO!$A:$C,3,0)</f>
        <v>EPCW7500</v>
      </c>
      <c r="W284" s="3" t="str">
        <f>VLOOKUP(V284,INFO!$C:$D,2,0)</f>
        <v>Camioneta</v>
      </c>
      <c r="X284" s="17" t="str">
        <f>VLOOKUP(A284,INFO!A:F,5,0)</f>
        <v>SAT UIO</v>
      </c>
      <c r="Y284" s="17" t="str">
        <f>VLOOKUP(A284,INFO!A:F,6,0)</f>
        <v>Edison Arellano</v>
      </c>
    </row>
    <row r="285" spans="1:25" x14ac:dyDescent="0.25">
      <c r="A285" s="3" t="s">
        <v>28</v>
      </c>
      <c r="B285" s="8">
        <v>2.4733796296296295E-2</v>
      </c>
      <c r="C285" s="8">
        <v>1.8055555555555557E-2</v>
      </c>
      <c r="D285" s="8">
        <v>6.6782407407407415E-3</v>
      </c>
      <c r="E285" s="4">
        <v>16.78</v>
      </c>
      <c r="F285" s="5">
        <v>62</v>
      </c>
      <c r="G285" s="5">
        <v>28.27</v>
      </c>
      <c r="H285" s="7" t="s">
        <v>159</v>
      </c>
      <c r="I285" s="7" t="s">
        <v>24</v>
      </c>
      <c r="J285" s="19" t="s">
        <v>321</v>
      </c>
      <c r="K285" s="19" t="s">
        <v>321</v>
      </c>
      <c r="L285" s="2">
        <v>43370</v>
      </c>
      <c r="M285" s="6" t="str">
        <f t="shared" si="31"/>
        <v>septiembre</v>
      </c>
      <c r="N285" s="19">
        <f t="shared" si="32"/>
        <v>39</v>
      </c>
      <c r="O285" s="7" t="str">
        <f t="shared" si="33"/>
        <v>jueves</v>
      </c>
      <c r="P285" s="7">
        <f t="shared" si="34"/>
        <v>2018</v>
      </c>
      <c r="Q285" s="3" t="str">
        <f>VLOOKUP(A285,INFO!$A:$B,2,0)</f>
        <v>GUAYAQUIL</v>
      </c>
      <c r="R285" s="19">
        <v>95</v>
      </c>
      <c r="S285" s="19" t="str">
        <f t="shared" si="35"/>
        <v>Avenida 40 No, Guayaquil</v>
      </c>
      <c r="T285" s="19">
        <f t="shared" si="36"/>
        <v>0</v>
      </c>
      <c r="U285" s="19" t="str">
        <f t="shared" si="37"/>
        <v>Mostrar</v>
      </c>
      <c r="V285" s="3" t="str">
        <f>VLOOKUP(A285,INFO!$A:$C,3,0)</f>
        <v>EPCW1831</v>
      </c>
      <c r="W285" s="3" t="str">
        <f>VLOOKUP(V285,INFO!$C:$D,2,0)</f>
        <v>Camioneta</v>
      </c>
      <c r="X285" s="17" t="str">
        <f>VLOOKUP(A285,INFO!A:F,5,0)</f>
        <v>POSTVENTA</v>
      </c>
      <c r="Y285" s="17" t="str">
        <f>VLOOKUP(A285,INFO!A:F,6,0)</f>
        <v>Jose Luis vargas</v>
      </c>
    </row>
    <row r="286" spans="1:25" x14ac:dyDescent="0.25">
      <c r="A286" s="3" t="s">
        <v>51</v>
      </c>
      <c r="B286" s="8">
        <v>2.207175925925926E-2</v>
      </c>
      <c r="C286" s="8">
        <v>1.5277777777777777E-2</v>
      </c>
      <c r="D286" s="8">
        <v>6.7939814814814816E-3</v>
      </c>
      <c r="E286" s="4">
        <v>9.0500000000000007</v>
      </c>
      <c r="F286" s="5">
        <v>70</v>
      </c>
      <c r="G286" s="5">
        <v>17.079999999999998</v>
      </c>
      <c r="H286" s="7" t="s">
        <v>5</v>
      </c>
      <c r="I286" s="7" t="s">
        <v>162</v>
      </c>
      <c r="J286" s="19" t="s">
        <v>321</v>
      </c>
      <c r="K286" s="19" t="s">
        <v>321</v>
      </c>
      <c r="L286" s="2">
        <v>43370</v>
      </c>
      <c r="M286" s="6" t="str">
        <f t="shared" si="31"/>
        <v>septiembre</v>
      </c>
      <c r="N286" s="19">
        <f t="shared" si="32"/>
        <v>39</v>
      </c>
      <c r="O286" s="7" t="str">
        <f t="shared" si="33"/>
        <v>jueves</v>
      </c>
      <c r="P286" s="7">
        <f t="shared" si="34"/>
        <v>2018</v>
      </c>
      <c r="Q286" s="3" t="str">
        <f>VLOOKUP(A286,INFO!$A:$B,2,0)</f>
        <v>QUITO</v>
      </c>
      <c r="R286" s="19">
        <v>95</v>
      </c>
      <c r="S286" s="19" t="str">
        <f t="shared" si="35"/>
        <v>Galo Plaza Lasso 2-136, Quito</v>
      </c>
      <c r="T286" s="19">
        <f t="shared" si="36"/>
        <v>0</v>
      </c>
      <c r="U286" s="19" t="str">
        <f t="shared" si="37"/>
        <v>Mostrar</v>
      </c>
      <c r="V286" s="3" t="str">
        <f>VLOOKUP(A286,INFO!$A:$C,3,0)</f>
        <v>EPCT8869</v>
      </c>
      <c r="W286" s="3" t="str">
        <f>VLOOKUP(V286,INFO!$C:$D,2,0)</f>
        <v>Camioneta</v>
      </c>
      <c r="X286" s="17" t="str">
        <f>VLOOKUP(A286,INFO!A:F,5,0)</f>
        <v>SAT UIO</v>
      </c>
      <c r="Y286" s="17" t="str">
        <f>VLOOKUP(A286,INFO!A:F,6,0)</f>
        <v>Norberto Congo</v>
      </c>
    </row>
    <row r="287" spans="1:25" x14ac:dyDescent="0.25">
      <c r="A287" s="3" t="s">
        <v>29</v>
      </c>
      <c r="B287" s="8">
        <v>1.1851851851851851E-2</v>
      </c>
      <c r="C287" s="8">
        <v>4.8611111111111112E-3</v>
      </c>
      <c r="D287" s="8">
        <v>6.9907407407407409E-3</v>
      </c>
      <c r="E287" s="4">
        <v>2.52</v>
      </c>
      <c r="F287" s="5">
        <v>61</v>
      </c>
      <c r="G287" s="5">
        <v>8.84</v>
      </c>
      <c r="H287" s="7" t="s">
        <v>131</v>
      </c>
      <c r="I287" s="7" t="s">
        <v>24</v>
      </c>
      <c r="J287" s="19" t="s">
        <v>321</v>
      </c>
      <c r="K287" s="19" t="s">
        <v>321</v>
      </c>
      <c r="L287" s="2">
        <v>43370</v>
      </c>
      <c r="M287" s="6" t="str">
        <f t="shared" si="31"/>
        <v>septiembre</v>
      </c>
      <c r="N287" s="19">
        <f t="shared" si="32"/>
        <v>39</v>
      </c>
      <c r="O287" s="7" t="str">
        <f t="shared" si="33"/>
        <v>jueves</v>
      </c>
      <c r="P287" s="7">
        <f t="shared" si="34"/>
        <v>2018</v>
      </c>
      <c r="Q287" s="3" t="str">
        <f>VLOOKUP(A287,INFO!$A:$B,2,0)</f>
        <v>GUAYAQUIL</v>
      </c>
      <c r="R287" s="19">
        <v>95</v>
      </c>
      <c r="S287" s="19" t="str">
        <f t="shared" si="35"/>
        <v>Avenida 40 No, Guayaquil</v>
      </c>
      <c r="T287" s="19">
        <f t="shared" si="36"/>
        <v>0</v>
      </c>
      <c r="U287" s="19" t="str">
        <f t="shared" si="37"/>
        <v>Mostrar</v>
      </c>
      <c r="V287" s="3" t="str">
        <f>VLOOKUP(A287,INFO!$A:$C,3,0)</f>
        <v>EPCW6826</v>
      </c>
      <c r="W287" s="3" t="str">
        <f>VLOOKUP(V287,INFO!$C:$D,2,0)</f>
        <v>Camioneta</v>
      </c>
      <c r="X287" s="17" t="str">
        <f>VLOOKUP(A287,INFO!A:F,5,0)</f>
        <v>POSTVENTA</v>
      </c>
      <c r="Y287" s="17" t="str">
        <f>VLOOKUP(A287,INFO!A:F,6,0)</f>
        <v>Danny Salazar</v>
      </c>
    </row>
    <row r="288" spans="1:25" x14ac:dyDescent="0.25">
      <c r="A288" s="3" t="s">
        <v>29</v>
      </c>
      <c r="B288" s="8">
        <v>2.4594907407407409E-2</v>
      </c>
      <c r="C288" s="8">
        <v>1.7407407407407406E-2</v>
      </c>
      <c r="D288" s="8">
        <v>7.1874999999999994E-3</v>
      </c>
      <c r="E288" s="4">
        <v>12.16</v>
      </c>
      <c r="F288" s="5">
        <v>62</v>
      </c>
      <c r="G288" s="5">
        <v>20.6</v>
      </c>
      <c r="H288" s="7" t="s">
        <v>156</v>
      </c>
      <c r="I288" s="7" t="s">
        <v>131</v>
      </c>
      <c r="J288" s="19" t="s">
        <v>321</v>
      </c>
      <c r="K288" s="19" t="s">
        <v>321</v>
      </c>
      <c r="L288" s="2">
        <v>43370</v>
      </c>
      <c r="M288" s="6" t="str">
        <f t="shared" si="31"/>
        <v>septiembre</v>
      </c>
      <c r="N288" s="19">
        <f t="shared" si="32"/>
        <v>39</v>
      </c>
      <c r="O288" s="7" t="str">
        <f t="shared" si="33"/>
        <v>jueves</v>
      </c>
      <c r="P288" s="7">
        <f t="shared" si="34"/>
        <v>2018</v>
      </c>
      <c r="Q288" s="3" t="str">
        <f>VLOOKUP(A288,INFO!$A:$B,2,0)</f>
        <v>GUAYAQUIL</v>
      </c>
      <c r="R288" s="19">
        <v>95</v>
      </c>
      <c r="S288" s="19" t="str">
        <f t="shared" si="35"/>
        <v>23 No, Guayaquil</v>
      </c>
      <c r="T288" s="19">
        <f t="shared" si="36"/>
        <v>0</v>
      </c>
      <c r="U288" s="19" t="str">
        <f t="shared" si="37"/>
        <v>Mostrar</v>
      </c>
      <c r="V288" s="3" t="str">
        <f>VLOOKUP(A288,INFO!$A:$C,3,0)</f>
        <v>EPCW6826</v>
      </c>
      <c r="W288" s="3" t="str">
        <f>VLOOKUP(V288,INFO!$C:$D,2,0)</f>
        <v>Camioneta</v>
      </c>
      <c r="X288" s="17" t="str">
        <f>VLOOKUP(A288,INFO!A:F,5,0)</f>
        <v>POSTVENTA</v>
      </c>
      <c r="Y288" s="17" t="str">
        <f>VLOOKUP(A288,INFO!A:F,6,0)</f>
        <v>Danny Salazar</v>
      </c>
    </row>
    <row r="289" spans="1:25" x14ac:dyDescent="0.25">
      <c r="A289" s="3" t="s">
        <v>68</v>
      </c>
      <c r="B289" s="8">
        <v>2.3622685185185188E-2</v>
      </c>
      <c r="C289" s="8">
        <v>1.622685185185185E-2</v>
      </c>
      <c r="D289" s="8">
        <v>7.3958333333333341E-3</v>
      </c>
      <c r="E289" s="4">
        <v>15.36</v>
      </c>
      <c r="F289" s="5">
        <v>103</v>
      </c>
      <c r="G289" s="5">
        <v>27.09</v>
      </c>
      <c r="H289" s="7" t="s">
        <v>149</v>
      </c>
      <c r="I289" s="7" t="s">
        <v>72</v>
      </c>
      <c r="J289" s="19" t="s">
        <v>321</v>
      </c>
      <c r="K289" s="19" t="s">
        <v>321</v>
      </c>
      <c r="L289" s="2">
        <v>43370</v>
      </c>
      <c r="M289" s="6" t="str">
        <f t="shared" si="31"/>
        <v>septiembre</v>
      </c>
      <c r="N289" s="19">
        <f t="shared" si="32"/>
        <v>39</v>
      </c>
      <c r="O289" s="7" t="str">
        <f t="shared" si="33"/>
        <v>jueves</v>
      </c>
      <c r="P289" s="7">
        <f t="shared" si="34"/>
        <v>2018</v>
      </c>
      <c r="Q289" s="3" t="str">
        <f>VLOOKUP(A289,INFO!$A:$B,2,0)</f>
        <v>QUITO</v>
      </c>
      <c r="R289" s="19">
        <v>95</v>
      </c>
      <c r="S289" s="19" t="str">
        <f t="shared" si="35"/>
        <v>Avenida Juan Tanca Marengo, Guayaquil</v>
      </c>
      <c r="T289" s="19">
        <f t="shared" si="36"/>
        <v>0</v>
      </c>
      <c r="U289" s="19" t="str">
        <f t="shared" si="37"/>
        <v>Mostrar</v>
      </c>
      <c r="V289" s="3" t="str">
        <f>VLOOKUP(A289,INFO!$A:$C,3,0)</f>
        <v>EGSK6338</v>
      </c>
      <c r="W289" s="3" t="str">
        <f>VLOOKUP(V289,INFO!$C:$D,2,0)</f>
        <v>Automovil</v>
      </c>
      <c r="X289" s="17" t="str">
        <f>VLOOKUP(A289,INFO!A:F,5,0)</f>
        <v>VENTAS</v>
      </c>
      <c r="Y289" s="17" t="str">
        <f>VLOOKUP(A289,INFO!A:F,6,0)</f>
        <v>Josue Guillen</v>
      </c>
    </row>
    <row r="290" spans="1:25" x14ac:dyDescent="0.25">
      <c r="A290" s="3" t="s">
        <v>68</v>
      </c>
      <c r="B290" s="8">
        <v>2.9074074074074075E-2</v>
      </c>
      <c r="C290" s="8">
        <v>2.1226851851851854E-2</v>
      </c>
      <c r="D290" s="8">
        <v>7.8472222222222224E-3</v>
      </c>
      <c r="E290" s="4">
        <v>16.66</v>
      </c>
      <c r="F290" s="5">
        <v>96</v>
      </c>
      <c r="G290" s="5">
        <v>23.88</v>
      </c>
      <c r="H290" s="7" t="s">
        <v>163</v>
      </c>
      <c r="I290" s="7" t="s">
        <v>72</v>
      </c>
      <c r="J290" s="19" t="s">
        <v>321</v>
      </c>
      <c r="K290" s="19" t="s">
        <v>321</v>
      </c>
      <c r="L290" s="2">
        <v>43370</v>
      </c>
      <c r="M290" s="6" t="str">
        <f t="shared" si="31"/>
        <v>septiembre</v>
      </c>
      <c r="N290" s="19">
        <f t="shared" si="32"/>
        <v>39</v>
      </c>
      <c r="O290" s="7" t="str">
        <f t="shared" si="33"/>
        <v>jueves</v>
      </c>
      <c r="P290" s="7">
        <f t="shared" si="34"/>
        <v>2018</v>
      </c>
      <c r="Q290" s="3" t="str">
        <f>VLOOKUP(A290,INFO!$A:$B,2,0)</f>
        <v>QUITO</v>
      </c>
      <c r="R290" s="19">
        <v>95</v>
      </c>
      <c r="S290" s="19" t="str">
        <f t="shared" si="35"/>
        <v>Avenida Juan Tanca Marengo, Guayaquil</v>
      </c>
      <c r="T290" s="19">
        <f t="shared" si="36"/>
        <v>0</v>
      </c>
      <c r="U290" s="19" t="str">
        <f t="shared" si="37"/>
        <v>Mostrar</v>
      </c>
      <c r="V290" s="3" t="str">
        <f>VLOOKUP(A290,INFO!$A:$C,3,0)</f>
        <v>EGSK6338</v>
      </c>
      <c r="W290" s="3" t="str">
        <f>VLOOKUP(V290,INFO!$C:$D,2,0)</f>
        <v>Automovil</v>
      </c>
      <c r="X290" s="17" t="str">
        <f>VLOOKUP(A290,INFO!A:F,5,0)</f>
        <v>VENTAS</v>
      </c>
      <c r="Y290" s="17" t="str">
        <f>VLOOKUP(A290,INFO!A:F,6,0)</f>
        <v>Josue Guillen</v>
      </c>
    </row>
    <row r="291" spans="1:25" x14ac:dyDescent="0.25">
      <c r="A291" s="3" t="s">
        <v>26</v>
      </c>
      <c r="B291" s="8">
        <v>1.4548611111111111E-2</v>
      </c>
      <c r="C291" s="8">
        <v>6.5856481481481469E-3</v>
      </c>
      <c r="D291" s="8">
        <v>7.9629629629629634E-3</v>
      </c>
      <c r="E291" s="4">
        <v>3.69</v>
      </c>
      <c r="F291" s="5">
        <v>87</v>
      </c>
      <c r="G291" s="5">
        <v>10.56</v>
      </c>
      <c r="H291" s="7" t="s">
        <v>24</v>
      </c>
      <c r="I291" s="7" t="s">
        <v>24</v>
      </c>
      <c r="J291" s="19" t="s">
        <v>321</v>
      </c>
      <c r="K291" s="19" t="s">
        <v>321</v>
      </c>
      <c r="L291" s="2">
        <v>43370</v>
      </c>
      <c r="M291" s="6" t="str">
        <f t="shared" si="31"/>
        <v>septiembre</v>
      </c>
      <c r="N291" s="19">
        <f t="shared" si="32"/>
        <v>39</v>
      </c>
      <c r="O291" s="7" t="str">
        <f t="shared" si="33"/>
        <v>jueves</v>
      </c>
      <c r="P291" s="7">
        <f t="shared" si="34"/>
        <v>2018</v>
      </c>
      <c r="Q291" s="3" t="str">
        <f>VLOOKUP(A291,INFO!$A:$B,2,0)</f>
        <v>GUAYAQUIL</v>
      </c>
      <c r="R291" s="19">
        <v>95</v>
      </c>
      <c r="S291" s="19" t="str">
        <f t="shared" si="35"/>
        <v>Durmió en Ainsa</v>
      </c>
      <c r="T291" s="19">
        <f t="shared" si="36"/>
        <v>1</v>
      </c>
      <c r="U291" s="19" t="str">
        <f t="shared" si="37"/>
        <v>Mostrar</v>
      </c>
      <c r="V291" s="3" t="str">
        <f>VLOOKUP(A291,INFO!$A:$C,3,0)</f>
        <v>EGSI9179</v>
      </c>
      <c r="W291" s="3" t="str">
        <f>VLOOKUP(V291,INFO!$C:$D,2,0)</f>
        <v>Camioneta</v>
      </c>
      <c r="X291" s="17" t="str">
        <f>VLOOKUP(A291,INFO!A:F,5,0)</f>
        <v>POSTVENTA</v>
      </c>
      <c r="Y291" s="17" t="str">
        <f>VLOOKUP(A291,INFO!A:F,6,0)</f>
        <v>Deibi Banguera</v>
      </c>
    </row>
    <row r="292" spans="1:25" x14ac:dyDescent="0.25">
      <c r="A292" s="3" t="s">
        <v>53</v>
      </c>
      <c r="B292" s="8">
        <v>1.0833333333333334E-2</v>
      </c>
      <c r="C292" s="8">
        <v>2.7777777777777779E-3</v>
      </c>
      <c r="D292" s="8">
        <v>8.0555555555555554E-3</v>
      </c>
      <c r="E292" s="4">
        <v>0.82</v>
      </c>
      <c r="F292" s="5">
        <v>25</v>
      </c>
      <c r="G292" s="5">
        <v>3.17</v>
      </c>
      <c r="H292" s="7" t="s">
        <v>151</v>
      </c>
      <c r="I292" s="7" t="s">
        <v>161</v>
      </c>
      <c r="J292" s="19" t="s">
        <v>321</v>
      </c>
      <c r="K292" s="19" t="s">
        <v>321</v>
      </c>
      <c r="L292" s="2">
        <v>43370</v>
      </c>
      <c r="M292" s="6" t="str">
        <f t="shared" si="31"/>
        <v>septiembre</v>
      </c>
      <c r="N292" s="19">
        <f t="shared" si="32"/>
        <v>39</v>
      </c>
      <c r="O292" s="7" t="str">
        <f t="shared" si="33"/>
        <v>jueves</v>
      </c>
      <c r="P292" s="7">
        <f t="shared" si="34"/>
        <v>2018</v>
      </c>
      <c r="Q292" s="3" t="str">
        <f>VLOOKUP(A292,INFO!$A:$B,2,0)</f>
        <v>GUAYAQUIL</v>
      </c>
      <c r="R292" s="19">
        <v>95</v>
      </c>
      <c r="S292" s="19" t="str">
        <f t="shared" si="35"/>
        <v>Gustavo Ledesma, Guayaquil</v>
      </c>
      <c r="T292" s="19">
        <f t="shared" si="36"/>
        <v>0</v>
      </c>
      <c r="U292" s="19" t="str">
        <f t="shared" si="37"/>
        <v>Mostrar</v>
      </c>
      <c r="V292" s="3" t="str">
        <f>VLOOKUP(A292,INFO!$A:$C,3,0)</f>
        <v>EIBC3570</v>
      </c>
      <c r="W292" s="3" t="str">
        <f>VLOOKUP(V292,INFO!$C:$D,2,0)</f>
        <v>Camion</v>
      </c>
      <c r="X292" s="17" t="str">
        <f>VLOOKUP(A292,INFO!A:F,5,0)</f>
        <v>LOGÍSTICA</v>
      </c>
      <c r="Y292" s="17" t="str">
        <f>VLOOKUP(A292,INFO!A:F,6,0)</f>
        <v>Cristobal Murillo</v>
      </c>
    </row>
    <row r="293" spans="1:25" x14ac:dyDescent="0.25">
      <c r="A293" s="3" t="s">
        <v>59</v>
      </c>
      <c r="B293" s="8">
        <v>9.6874999999999999E-3</v>
      </c>
      <c r="C293" s="8">
        <v>1.3657407407407409E-3</v>
      </c>
      <c r="D293" s="8">
        <v>8.3217592592592596E-3</v>
      </c>
      <c r="E293" s="4">
        <v>0.1</v>
      </c>
      <c r="F293" s="5">
        <v>9</v>
      </c>
      <c r="G293" s="5">
        <v>0.43</v>
      </c>
      <c r="H293" s="7" t="s">
        <v>24</v>
      </c>
      <c r="I293" s="7" t="s">
        <v>24</v>
      </c>
      <c r="J293" s="19" t="s">
        <v>321</v>
      </c>
      <c r="K293" s="19" t="s">
        <v>321</v>
      </c>
      <c r="L293" s="2">
        <v>43370</v>
      </c>
      <c r="M293" s="6" t="str">
        <f t="shared" si="31"/>
        <v>septiembre</v>
      </c>
      <c r="N293" s="19">
        <f t="shared" si="32"/>
        <v>39</v>
      </c>
      <c r="O293" s="7" t="str">
        <f t="shared" si="33"/>
        <v>jueves</v>
      </c>
      <c r="P293" s="7">
        <f t="shared" si="34"/>
        <v>2018</v>
      </c>
      <c r="Q293" s="3" t="str">
        <f>VLOOKUP(A293,INFO!$A:$B,2,0)</f>
        <v>GUAYAQUIL</v>
      </c>
      <c r="R293" s="19">
        <v>95</v>
      </c>
      <c r="S293" s="19" t="str">
        <f t="shared" si="35"/>
        <v>Durmió en Ainsa</v>
      </c>
      <c r="T293" s="19">
        <f t="shared" si="36"/>
        <v>1</v>
      </c>
      <c r="U293" s="19" t="str">
        <f t="shared" si="37"/>
        <v>Mostrar</v>
      </c>
      <c r="V293" s="3" t="str">
        <f>VLOOKUP(A293,INFO!$A:$C,3,0)</f>
        <v>EPCI6941</v>
      </c>
      <c r="W293" s="3" t="str">
        <f>VLOOKUP(V293,INFO!$C:$D,2,0)</f>
        <v>Camioneta</v>
      </c>
      <c r="X293" s="17" t="str">
        <f>VLOOKUP(A293,INFO!A:F,5,0)</f>
        <v>POSTVENTA</v>
      </c>
      <c r="Y293" s="17" t="str">
        <f>VLOOKUP(A293,INFO!A:F,6,0)</f>
        <v>Michael Resabala</v>
      </c>
    </row>
    <row r="294" spans="1:25" x14ac:dyDescent="0.25">
      <c r="A294" s="3" t="s">
        <v>64</v>
      </c>
      <c r="B294" s="8">
        <v>2.6481481481481481E-2</v>
      </c>
      <c r="C294" s="8">
        <v>1.7812499999999998E-2</v>
      </c>
      <c r="D294" s="8">
        <v>8.6689814814814806E-3</v>
      </c>
      <c r="E294" s="4">
        <v>9.73</v>
      </c>
      <c r="F294" s="5">
        <v>61</v>
      </c>
      <c r="G294" s="5">
        <v>15.3</v>
      </c>
      <c r="H294" s="7" t="s">
        <v>72</v>
      </c>
      <c r="I294" s="7" t="s">
        <v>136</v>
      </c>
      <c r="J294" s="19" t="s">
        <v>321</v>
      </c>
      <c r="K294" s="19" t="s">
        <v>321</v>
      </c>
      <c r="L294" s="2">
        <v>43370</v>
      </c>
      <c r="M294" s="6" t="str">
        <f t="shared" si="31"/>
        <v>septiembre</v>
      </c>
      <c r="N294" s="19">
        <f t="shared" si="32"/>
        <v>39</v>
      </c>
      <c r="O294" s="7" t="str">
        <f t="shared" si="33"/>
        <v>jueves</v>
      </c>
      <c r="P294" s="7">
        <f t="shared" si="34"/>
        <v>2018</v>
      </c>
      <c r="Q294" s="3" t="str">
        <f>VLOOKUP(A294,INFO!$A:$B,2,0)</f>
        <v>GUAYAQUIL</v>
      </c>
      <c r="R294" s="19">
        <v>95</v>
      </c>
      <c r="S294" s="19" t="str">
        <f t="shared" si="35"/>
        <v>Francisco Robles, Guayaquil</v>
      </c>
      <c r="T294" s="19">
        <f t="shared" si="36"/>
        <v>1</v>
      </c>
      <c r="U294" s="19" t="str">
        <f t="shared" si="37"/>
        <v>Mostrar</v>
      </c>
      <c r="V294" s="3" t="str">
        <f>VLOOKUP(A294,INFO!$A:$C,3,0)</f>
        <v>EPCW5709</v>
      </c>
      <c r="W294" s="3" t="str">
        <f>VLOOKUP(V294,INFO!$C:$D,2,0)</f>
        <v>Camioneta</v>
      </c>
      <c r="X294" s="17" t="str">
        <f>VLOOKUP(A294,INFO!A:F,5,0)</f>
        <v>VENTAS</v>
      </c>
      <c r="Y294" s="17" t="str">
        <f>VLOOKUP(A294,INFO!A:F,6,0)</f>
        <v>Proyectos</v>
      </c>
    </row>
    <row r="295" spans="1:25" x14ac:dyDescent="0.25">
      <c r="A295" s="3" t="s">
        <v>53</v>
      </c>
      <c r="B295" s="8">
        <v>1.9467592592592595E-2</v>
      </c>
      <c r="C295" s="8">
        <v>9.5486111111111101E-3</v>
      </c>
      <c r="D295" s="8">
        <v>9.9189814814814817E-3</v>
      </c>
      <c r="E295" s="4">
        <v>6.91</v>
      </c>
      <c r="F295" s="5">
        <v>61</v>
      </c>
      <c r="G295" s="5">
        <v>14.78</v>
      </c>
      <c r="H295" s="7" t="s">
        <v>24</v>
      </c>
      <c r="I295" s="7" t="s">
        <v>72</v>
      </c>
      <c r="J295" s="19" t="s">
        <v>321</v>
      </c>
      <c r="K295" s="19" t="s">
        <v>321</v>
      </c>
      <c r="L295" s="2">
        <v>43370</v>
      </c>
      <c r="M295" s="6" t="str">
        <f t="shared" si="31"/>
        <v>septiembre</v>
      </c>
      <c r="N295" s="19">
        <f t="shared" si="32"/>
        <v>39</v>
      </c>
      <c r="O295" s="7" t="str">
        <f t="shared" si="33"/>
        <v>jueves</v>
      </c>
      <c r="P295" s="7">
        <f t="shared" si="34"/>
        <v>2018</v>
      </c>
      <c r="Q295" s="3" t="str">
        <f>VLOOKUP(A295,INFO!$A:$B,2,0)</f>
        <v>GUAYAQUIL</v>
      </c>
      <c r="R295" s="19">
        <v>95</v>
      </c>
      <c r="S295" s="19" t="str">
        <f t="shared" si="35"/>
        <v>Durmió en Ainsa</v>
      </c>
      <c r="T295" s="19">
        <f t="shared" si="36"/>
        <v>1</v>
      </c>
      <c r="U295" s="19" t="str">
        <f t="shared" si="37"/>
        <v>Mostrar</v>
      </c>
      <c r="V295" s="3" t="str">
        <f>VLOOKUP(A295,INFO!$A:$C,3,0)</f>
        <v>EIBC3570</v>
      </c>
      <c r="W295" s="3" t="str">
        <f>VLOOKUP(V295,INFO!$C:$D,2,0)</f>
        <v>Camion</v>
      </c>
      <c r="X295" s="17" t="str">
        <f>VLOOKUP(A295,INFO!A:F,5,0)</f>
        <v>LOGÍSTICA</v>
      </c>
      <c r="Y295" s="17" t="str">
        <f>VLOOKUP(A295,INFO!A:F,6,0)</f>
        <v>Cristobal Murillo</v>
      </c>
    </row>
    <row r="296" spans="1:25" x14ac:dyDescent="0.25">
      <c r="A296" s="3" t="s">
        <v>26</v>
      </c>
      <c r="B296" s="8">
        <v>1.3472222222222221E-2</v>
      </c>
      <c r="C296" s="8">
        <v>2.4189814814814816E-3</v>
      </c>
      <c r="D296" s="8">
        <v>1.105324074074074E-2</v>
      </c>
      <c r="E296" s="4">
        <v>0.24</v>
      </c>
      <c r="F296" s="5">
        <v>14</v>
      </c>
      <c r="G296" s="5">
        <v>0.75</v>
      </c>
      <c r="H296" s="7" t="s">
        <v>24</v>
      </c>
      <c r="I296" s="7" t="s">
        <v>24</v>
      </c>
      <c r="J296" s="19" t="s">
        <v>321</v>
      </c>
      <c r="K296" s="19" t="s">
        <v>321</v>
      </c>
      <c r="L296" s="2">
        <v>43370</v>
      </c>
      <c r="M296" s="6" t="str">
        <f t="shared" si="31"/>
        <v>septiembre</v>
      </c>
      <c r="N296" s="19">
        <f t="shared" si="32"/>
        <v>39</v>
      </c>
      <c r="O296" s="7" t="str">
        <f t="shared" si="33"/>
        <v>jueves</v>
      </c>
      <c r="P296" s="7">
        <f t="shared" si="34"/>
        <v>2018</v>
      </c>
      <c r="Q296" s="3" t="str">
        <f>VLOOKUP(A296,INFO!$A:$B,2,0)</f>
        <v>GUAYAQUIL</v>
      </c>
      <c r="R296" s="19">
        <v>95</v>
      </c>
      <c r="S296" s="19" t="str">
        <f t="shared" si="35"/>
        <v>Durmió en Ainsa</v>
      </c>
      <c r="T296" s="19">
        <f t="shared" si="36"/>
        <v>1</v>
      </c>
      <c r="U296" s="19" t="str">
        <f t="shared" si="37"/>
        <v>Mostrar</v>
      </c>
      <c r="V296" s="3" t="str">
        <f>VLOOKUP(A296,INFO!$A:$C,3,0)</f>
        <v>EGSI9179</v>
      </c>
      <c r="W296" s="3" t="str">
        <f>VLOOKUP(V296,INFO!$C:$D,2,0)</f>
        <v>Camioneta</v>
      </c>
      <c r="X296" s="17" t="str">
        <f>VLOOKUP(A296,INFO!A:F,5,0)</f>
        <v>POSTVENTA</v>
      </c>
      <c r="Y296" s="17" t="str">
        <f>VLOOKUP(A296,INFO!A:F,6,0)</f>
        <v>Deibi Banguera</v>
      </c>
    </row>
    <row r="297" spans="1:25" x14ac:dyDescent="0.25">
      <c r="A297" s="3" t="s">
        <v>68</v>
      </c>
      <c r="B297" s="8">
        <v>2.9641203703703701E-2</v>
      </c>
      <c r="C297" s="8">
        <v>1.8437499999999999E-2</v>
      </c>
      <c r="D297" s="8">
        <v>1.1203703703703704E-2</v>
      </c>
      <c r="E297" s="4">
        <v>17.440000000000001</v>
      </c>
      <c r="F297" s="5">
        <v>85</v>
      </c>
      <c r="G297" s="5">
        <v>24.51</v>
      </c>
      <c r="H297" s="7" t="s">
        <v>72</v>
      </c>
      <c r="I297" s="7" t="s">
        <v>163</v>
      </c>
      <c r="J297" s="19" t="s">
        <v>321</v>
      </c>
      <c r="K297" s="19" t="s">
        <v>321</v>
      </c>
      <c r="L297" s="2">
        <v>43370</v>
      </c>
      <c r="M297" s="6" t="str">
        <f t="shared" si="31"/>
        <v>septiembre</v>
      </c>
      <c r="N297" s="19">
        <f t="shared" si="32"/>
        <v>39</v>
      </c>
      <c r="O297" s="7" t="str">
        <f t="shared" si="33"/>
        <v>jueves</v>
      </c>
      <c r="P297" s="7">
        <f t="shared" si="34"/>
        <v>2018</v>
      </c>
      <c r="Q297" s="3" t="str">
        <f>VLOOKUP(A297,INFO!$A:$B,2,0)</f>
        <v>QUITO</v>
      </c>
      <c r="R297" s="19">
        <v>95</v>
      </c>
      <c r="S297" s="19" t="str">
        <f t="shared" si="35"/>
        <v>Leon Febres Cordero 2-924, Eloy Alfaro</v>
      </c>
      <c r="T297" s="19">
        <f t="shared" si="36"/>
        <v>1</v>
      </c>
      <c r="U297" s="19" t="str">
        <f t="shared" si="37"/>
        <v>Mostrar</v>
      </c>
      <c r="V297" s="3" t="str">
        <f>VLOOKUP(A297,INFO!$A:$C,3,0)</f>
        <v>EGSK6338</v>
      </c>
      <c r="W297" s="3" t="str">
        <f>VLOOKUP(V297,INFO!$C:$D,2,0)</f>
        <v>Automovil</v>
      </c>
      <c r="X297" s="17" t="str">
        <f>VLOOKUP(A297,INFO!A:F,5,0)</f>
        <v>VENTAS</v>
      </c>
      <c r="Y297" s="17" t="str">
        <f>VLOOKUP(A297,INFO!A:F,6,0)</f>
        <v>Josue Guillen</v>
      </c>
    </row>
    <row r="298" spans="1:25" x14ac:dyDescent="0.25">
      <c r="A298" s="3" t="s">
        <v>68</v>
      </c>
      <c r="B298" s="8">
        <v>3.8460648148148147E-2</v>
      </c>
      <c r="C298" s="8">
        <v>2.4699074074074078E-2</v>
      </c>
      <c r="D298" s="8">
        <v>1.3761574074074074E-2</v>
      </c>
      <c r="E298" s="4">
        <v>23.28</v>
      </c>
      <c r="F298" s="5">
        <v>92</v>
      </c>
      <c r="G298" s="5">
        <v>25.22</v>
      </c>
      <c r="H298" s="7" t="s">
        <v>72</v>
      </c>
      <c r="I298" s="7" t="s">
        <v>149</v>
      </c>
      <c r="J298" s="19" t="s">
        <v>321</v>
      </c>
      <c r="K298" s="19" t="s">
        <v>321</v>
      </c>
      <c r="L298" s="2">
        <v>43370</v>
      </c>
      <c r="M298" s="6" t="str">
        <f t="shared" si="31"/>
        <v>septiembre</v>
      </c>
      <c r="N298" s="19">
        <f t="shared" si="32"/>
        <v>39</v>
      </c>
      <c r="O298" s="7" t="str">
        <f t="shared" si="33"/>
        <v>jueves</v>
      </c>
      <c r="P298" s="7">
        <f t="shared" si="34"/>
        <v>2018</v>
      </c>
      <c r="Q298" s="3" t="str">
        <f>VLOOKUP(A298,INFO!$A:$B,2,0)</f>
        <v>QUITO</v>
      </c>
      <c r="R298" s="19">
        <v>95</v>
      </c>
      <c r="S298" s="19" t="str">
        <f t="shared" si="35"/>
        <v>Leon Febres Cordero 2-26, Eloy Alfaro</v>
      </c>
      <c r="T298" s="19">
        <f t="shared" si="36"/>
        <v>1</v>
      </c>
      <c r="U298" s="19" t="str">
        <f t="shared" si="37"/>
        <v>Mostrar</v>
      </c>
      <c r="V298" s="3" t="str">
        <f>VLOOKUP(A298,INFO!$A:$C,3,0)</f>
        <v>EGSK6338</v>
      </c>
      <c r="W298" s="3" t="str">
        <f>VLOOKUP(V298,INFO!$C:$D,2,0)</f>
        <v>Automovil</v>
      </c>
      <c r="X298" s="17" t="str">
        <f>VLOOKUP(A298,INFO!A:F,5,0)</f>
        <v>VENTAS</v>
      </c>
      <c r="Y298" s="17" t="str">
        <f>VLOOKUP(A298,INFO!A:F,6,0)</f>
        <v>Josue Guillen</v>
      </c>
    </row>
    <row r="299" spans="1:25" x14ac:dyDescent="0.25">
      <c r="A299" s="3" t="s">
        <v>70</v>
      </c>
      <c r="B299" s="8">
        <v>2.929398148148148E-2</v>
      </c>
      <c r="C299" s="8">
        <v>1.4618055555555556E-2</v>
      </c>
      <c r="D299" s="8">
        <v>1.4675925925925926E-2</v>
      </c>
      <c r="E299" s="4">
        <v>12.05</v>
      </c>
      <c r="F299" s="5">
        <v>92</v>
      </c>
      <c r="G299" s="5">
        <v>17.14</v>
      </c>
      <c r="H299" s="7" t="s">
        <v>134</v>
      </c>
      <c r="I299" s="7" t="s">
        <v>72</v>
      </c>
      <c r="J299" s="19" t="s">
        <v>321</v>
      </c>
      <c r="K299" s="19" t="s">
        <v>321</v>
      </c>
      <c r="L299" s="2">
        <v>43370</v>
      </c>
      <c r="M299" s="6" t="str">
        <f t="shared" si="31"/>
        <v>septiembre</v>
      </c>
      <c r="N299" s="19">
        <f t="shared" si="32"/>
        <v>39</v>
      </c>
      <c r="O299" s="7" t="str">
        <f t="shared" si="33"/>
        <v>jueves</v>
      </c>
      <c r="P299" s="7">
        <f t="shared" si="34"/>
        <v>2018</v>
      </c>
      <c r="Q299" s="3" t="str">
        <f>VLOOKUP(A299,INFO!$A:$B,2,0)</f>
        <v>QUITO</v>
      </c>
      <c r="R299" s="19">
        <v>95</v>
      </c>
      <c r="S299" s="19" t="str">
        <f t="shared" si="35"/>
        <v>Avenida Juan Tanca Marengo, Guayaquil</v>
      </c>
      <c r="T299" s="19">
        <f t="shared" si="36"/>
        <v>0</v>
      </c>
      <c r="U299" s="19" t="str">
        <f t="shared" si="37"/>
        <v>Mostrar</v>
      </c>
      <c r="V299" s="3" t="str">
        <f>VLOOKUP(A299,INFO!$A:$C,3,0)</f>
        <v>EPCZ3313</v>
      </c>
      <c r="W299" s="3" t="str">
        <f>VLOOKUP(V299,INFO!$C:$D,2,0)</f>
        <v>Automovil</v>
      </c>
      <c r="X299" s="17" t="str">
        <f>VLOOKUP(A299,INFO!A:F,5,0)</f>
        <v>VENTAS</v>
      </c>
      <c r="Y299" s="17" t="str">
        <f>VLOOKUP(A299,INFO!A:F,6,0)</f>
        <v>Fernando Maldonado</v>
      </c>
    </row>
    <row r="300" spans="1:25" x14ac:dyDescent="0.25">
      <c r="A300" s="3" t="s">
        <v>55</v>
      </c>
      <c r="B300" s="8">
        <v>1.622685185185185E-2</v>
      </c>
      <c r="C300" s="8">
        <v>0</v>
      </c>
      <c r="D300" s="8">
        <v>1.622685185185185E-2</v>
      </c>
      <c r="E300" s="4">
        <v>0.16</v>
      </c>
      <c r="F300" s="5">
        <v>0</v>
      </c>
      <c r="G300" s="5">
        <v>0.42</v>
      </c>
      <c r="H300" s="7" t="s">
        <v>24</v>
      </c>
      <c r="I300" s="7" t="s">
        <v>24</v>
      </c>
      <c r="J300" s="19" t="s">
        <v>321</v>
      </c>
      <c r="K300" s="19" t="s">
        <v>321</v>
      </c>
      <c r="L300" s="2">
        <v>43370</v>
      </c>
      <c r="M300" s="6" t="str">
        <f t="shared" si="31"/>
        <v>septiembre</v>
      </c>
      <c r="N300" s="19">
        <f t="shared" si="32"/>
        <v>39</v>
      </c>
      <c r="O300" s="7" t="str">
        <f t="shared" si="33"/>
        <v>jueves</v>
      </c>
      <c r="P300" s="7">
        <f t="shared" si="34"/>
        <v>2018</v>
      </c>
      <c r="Q300" s="3" t="str">
        <f>VLOOKUP(A300,INFO!$A:$B,2,0)</f>
        <v>GUAYAQUIL</v>
      </c>
      <c r="R300" s="19">
        <v>95</v>
      </c>
      <c r="S300" s="19" t="str">
        <f t="shared" si="35"/>
        <v>Durmió en Ainsa</v>
      </c>
      <c r="T300" s="19">
        <f t="shared" si="36"/>
        <v>1</v>
      </c>
      <c r="U300" s="19" t="str">
        <f t="shared" si="37"/>
        <v>Mostrar</v>
      </c>
      <c r="V300" s="3" t="str">
        <f>VLOOKUP(A300,INFO!$A:$C,3,0)</f>
        <v>EABE1400</v>
      </c>
      <c r="W300" s="3" t="str">
        <f>VLOOKUP(V300,INFO!$C:$D,2,0)</f>
        <v>Plataforma</v>
      </c>
      <c r="X300" s="17" t="str">
        <f>VLOOKUP(A300,INFO!A:F,5,0)</f>
        <v>LOGÍSTICA</v>
      </c>
      <c r="Y300" s="17" t="str">
        <f>VLOOKUP(A300,INFO!A:F,6,0)</f>
        <v>Cristobal Murillo</v>
      </c>
    </row>
    <row r="301" spans="1:25" x14ac:dyDescent="0.25">
      <c r="A301" s="3" t="s">
        <v>51</v>
      </c>
      <c r="B301" s="8">
        <v>2.193287037037037E-2</v>
      </c>
      <c r="C301" s="8">
        <v>5.5671296296296302E-3</v>
      </c>
      <c r="D301" s="8">
        <v>1.636574074074074E-2</v>
      </c>
      <c r="E301" s="4">
        <v>3.4</v>
      </c>
      <c r="F301" s="5">
        <v>44</v>
      </c>
      <c r="G301" s="5">
        <v>6.46</v>
      </c>
      <c r="H301" s="7" t="s">
        <v>162</v>
      </c>
      <c r="I301" s="7" t="s">
        <v>1</v>
      </c>
      <c r="J301" s="19" t="s">
        <v>321</v>
      </c>
      <c r="K301" s="19" t="s">
        <v>321</v>
      </c>
      <c r="L301" s="2">
        <v>43370</v>
      </c>
      <c r="M301" s="6" t="str">
        <f t="shared" si="31"/>
        <v>septiembre</v>
      </c>
      <c r="N301" s="19">
        <f t="shared" si="32"/>
        <v>39</v>
      </c>
      <c r="O301" s="7" t="str">
        <f t="shared" si="33"/>
        <v>jueves</v>
      </c>
      <c r="P301" s="7">
        <f t="shared" si="34"/>
        <v>2018</v>
      </c>
      <c r="Q301" s="3" t="str">
        <f>VLOOKUP(A301,INFO!$A:$B,2,0)</f>
        <v>QUITO</v>
      </c>
      <c r="R301" s="19">
        <v>95</v>
      </c>
      <c r="S301" s="19" t="str">
        <f t="shared" si="35"/>
        <v>Avenida 10 De Agosto 30-106, Quito</v>
      </c>
      <c r="T301" s="19">
        <f t="shared" si="36"/>
        <v>0</v>
      </c>
      <c r="U301" s="19" t="str">
        <f t="shared" si="37"/>
        <v>Mostrar</v>
      </c>
      <c r="V301" s="3" t="str">
        <f>VLOOKUP(A301,INFO!$A:$C,3,0)</f>
        <v>EPCT8869</v>
      </c>
      <c r="W301" s="3" t="str">
        <f>VLOOKUP(V301,INFO!$C:$D,2,0)</f>
        <v>Camioneta</v>
      </c>
      <c r="X301" s="17" t="str">
        <f>VLOOKUP(A301,INFO!A:F,5,0)</f>
        <v>SAT UIO</v>
      </c>
      <c r="Y301" s="17" t="str">
        <f>VLOOKUP(A301,INFO!A:F,6,0)</f>
        <v>Norberto Congo</v>
      </c>
    </row>
    <row r="302" spans="1:25" x14ac:dyDescent="0.25">
      <c r="A302" s="3" t="s">
        <v>55</v>
      </c>
      <c r="B302" s="8">
        <v>1.6562500000000001E-2</v>
      </c>
      <c r="C302" s="8">
        <v>0</v>
      </c>
      <c r="D302" s="8">
        <v>1.6562500000000001E-2</v>
      </c>
      <c r="E302" s="4">
        <v>0.22</v>
      </c>
      <c r="F302" s="5">
        <v>0</v>
      </c>
      <c r="G302" s="5">
        <v>0.56999999999999995</v>
      </c>
      <c r="H302" s="7" t="s">
        <v>24</v>
      </c>
      <c r="I302" s="7" t="s">
        <v>24</v>
      </c>
      <c r="J302" s="19" t="s">
        <v>321</v>
      </c>
      <c r="K302" s="19" t="s">
        <v>321</v>
      </c>
      <c r="L302" s="2">
        <v>43370</v>
      </c>
      <c r="M302" s="6" t="str">
        <f t="shared" si="31"/>
        <v>septiembre</v>
      </c>
      <c r="N302" s="19">
        <f t="shared" si="32"/>
        <v>39</v>
      </c>
      <c r="O302" s="7" t="str">
        <f t="shared" si="33"/>
        <v>jueves</v>
      </c>
      <c r="P302" s="7">
        <f t="shared" si="34"/>
        <v>2018</v>
      </c>
      <c r="Q302" s="3" t="str">
        <f>VLOOKUP(A302,INFO!$A:$B,2,0)</f>
        <v>GUAYAQUIL</v>
      </c>
      <c r="R302" s="19">
        <v>95</v>
      </c>
      <c r="S302" s="19" t="str">
        <f t="shared" si="35"/>
        <v>Durmió en Ainsa</v>
      </c>
      <c r="T302" s="19">
        <f t="shared" si="36"/>
        <v>1</v>
      </c>
      <c r="U302" s="19" t="str">
        <f t="shared" si="37"/>
        <v>Mostrar</v>
      </c>
      <c r="V302" s="3" t="str">
        <f>VLOOKUP(A302,INFO!$A:$C,3,0)</f>
        <v>EABE1400</v>
      </c>
      <c r="W302" s="3" t="str">
        <f>VLOOKUP(V302,INFO!$C:$D,2,0)</f>
        <v>Plataforma</v>
      </c>
      <c r="X302" s="17" t="str">
        <f>VLOOKUP(A302,INFO!A:F,5,0)</f>
        <v>LOGÍSTICA</v>
      </c>
      <c r="Y302" s="17" t="str">
        <f>VLOOKUP(A302,INFO!A:F,6,0)</f>
        <v>Cristobal Murillo</v>
      </c>
    </row>
    <row r="303" spans="1:25" x14ac:dyDescent="0.25">
      <c r="A303" s="3" t="s">
        <v>55</v>
      </c>
      <c r="B303" s="8">
        <v>1.6875000000000001E-2</v>
      </c>
      <c r="C303" s="8">
        <v>0</v>
      </c>
      <c r="D303" s="8">
        <v>1.6875000000000001E-2</v>
      </c>
      <c r="E303" s="4">
        <v>0</v>
      </c>
      <c r="F303" s="5">
        <v>0</v>
      </c>
      <c r="G303" s="5">
        <v>0</v>
      </c>
      <c r="H303" s="7" t="s">
        <v>24</v>
      </c>
      <c r="I303" s="7" t="s">
        <v>24</v>
      </c>
      <c r="J303" s="19" t="s">
        <v>321</v>
      </c>
      <c r="K303" s="19" t="s">
        <v>321</v>
      </c>
      <c r="L303" s="2">
        <v>43370</v>
      </c>
      <c r="M303" s="6" t="str">
        <f t="shared" si="31"/>
        <v>septiembre</v>
      </c>
      <c r="N303" s="19">
        <f t="shared" si="32"/>
        <v>39</v>
      </c>
      <c r="O303" s="7" t="str">
        <f t="shared" si="33"/>
        <v>jueves</v>
      </c>
      <c r="P303" s="7">
        <f t="shared" si="34"/>
        <v>2018</v>
      </c>
      <c r="Q303" s="3" t="str">
        <f>VLOOKUP(A303,INFO!$A:$B,2,0)</f>
        <v>GUAYAQUIL</v>
      </c>
      <c r="R303" s="19">
        <v>95</v>
      </c>
      <c r="S303" s="19" t="str">
        <f t="shared" si="35"/>
        <v>Durmió en Ainsa</v>
      </c>
      <c r="T303" s="19">
        <f t="shared" si="36"/>
        <v>1</v>
      </c>
      <c r="U303" s="19" t="str">
        <f t="shared" si="37"/>
        <v>Mostrar</v>
      </c>
      <c r="V303" s="3" t="str">
        <f>VLOOKUP(A303,INFO!$A:$C,3,0)</f>
        <v>EABE1400</v>
      </c>
      <c r="W303" s="3" t="str">
        <f>VLOOKUP(V303,INFO!$C:$D,2,0)</f>
        <v>Plataforma</v>
      </c>
      <c r="X303" s="17" t="str">
        <f>VLOOKUP(A303,INFO!A:F,5,0)</f>
        <v>LOGÍSTICA</v>
      </c>
      <c r="Y303" s="17" t="str">
        <f>VLOOKUP(A303,INFO!A:F,6,0)</f>
        <v>Cristobal Murillo</v>
      </c>
    </row>
    <row r="304" spans="1:25" x14ac:dyDescent="0.25">
      <c r="A304" s="3" t="s">
        <v>29</v>
      </c>
      <c r="B304" s="8">
        <v>4.4895833333333329E-2</v>
      </c>
      <c r="C304" s="8">
        <v>2.6400462962962962E-2</v>
      </c>
      <c r="D304" s="8">
        <v>1.849537037037037E-2</v>
      </c>
      <c r="E304" s="4">
        <v>27.63</v>
      </c>
      <c r="F304" s="5">
        <v>85</v>
      </c>
      <c r="G304" s="5">
        <v>25.65</v>
      </c>
      <c r="H304" s="7" t="s">
        <v>24</v>
      </c>
      <c r="I304" s="7" t="s">
        <v>142</v>
      </c>
      <c r="J304" s="19" t="s">
        <v>321</v>
      </c>
      <c r="K304" s="19" t="s">
        <v>321</v>
      </c>
      <c r="L304" s="2">
        <v>43370</v>
      </c>
      <c r="M304" s="6" t="str">
        <f t="shared" si="31"/>
        <v>septiembre</v>
      </c>
      <c r="N304" s="19">
        <f t="shared" si="32"/>
        <v>39</v>
      </c>
      <c r="O304" s="7" t="str">
        <f t="shared" si="33"/>
        <v>jueves</v>
      </c>
      <c r="P304" s="7">
        <f t="shared" si="34"/>
        <v>2018</v>
      </c>
      <c r="Q304" s="3" t="str">
        <f>VLOOKUP(A304,INFO!$A:$B,2,0)</f>
        <v>GUAYAQUIL</v>
      </c>
      <c r="R304" s="19">
        <v>95</v>
      </c>
      <c r="S304" s="19" t="str">
        <f t="shared" si="35"/>
        <v>Guayaquil Daule, Guayaquil</v>
      </c>
      <c r="T304" s="19">
        <f t="shared" si="36"/>
        <v>1</v>
      </c>
      <c r="U304" s="19" t="str">
        <f t="shared" si="37"/>
        <v>Mostrar</v>
      </c>
      <c r="V304" s="3" t="str">
        <f>VLOOKUP(A304,INFO!$A:$C,3,0)</f>
        <v>EPCW6826</v>
      </c>
      <c r="W304" s="3" t="str">
        <f>VLOOKUP(V304,INFO!$C:$D,2,0)</f>
        <v>Camioneta</v>
      </c>
      <c r="X304" s="17" t="str">
        <f>VLOOKUP(A304,INFO!A:F,5,0)</f>
        <v>POSTVENTA</v>
      </c>
      <c r="Y304" s="17" t="str">
        <f>VLOOKUP(A304,INFO!A:F,6,0)</f>
        <v>Danny Salazar</v>
      </c>
    </row>
    <row r="305" spans="1:25" x14ac:dyDescent="0.25">
      <c r="A305" s="3" t="s">
        <v>2</v>
      </c>
      <c r="B305" s="8">
        <v>2.9490740740740744E-2</v>
      </c>
      <c r="C305" s="8">
        <v>9.0509259259259258E-3</v>
      </c>
      <c r="D305" s="8">
        <v>2.0439814814814817E-2</v>
      </c>
      <c r="E305" s="4">
        <v>4.93</v>
      </c>
      <c r="F305" s="5">
        <v>53</v>
      </c>
      <c r="G305" s="5">
        <v>6.97</v>
      </c>
      <c r="H305" s="7" t="s">
        <v>1</v>
      </c>
      <c r="I305" s="7" t="s">
        <v>1</v>
      </c>
      <c r="J305" s="19" t="s">
        <v>321</v>
      </c>
      <c r="K305" s="19" t="s">
        <v>321</v>
      </c>
      <c r="L305" s="2">
        <v>43370</v>
      </c>
      <c r="M305" s="6" t="str">
        <f t="shared" si="31"/>
        <v>septiembre</v>
      </c>
      <c r="N305" s="19">
        <f t="shared" si="32"/>
        <v>39</v>
      </c>
      <c r="O305" s="7" t="str">
        <f t="shared" si="33"/>
        <v>jueves</v>
      </c>
      <c r="P305" s="7">
        <f t="shared" si="34"/>
        <v>2018</v>
      </c>
      <c r="Q305" s="3" t="str">
        <f>VLOOKUP(A305,INFO!$A:$B,2,0)</f>
        <v>QUITO</v>
      </c>
      <c r="R305" s="19">
        <v>95</v>
      </c>
      <c r="S305" s="19" t="str">
        <f t="shared" si="35"/>
        <v>Avenida 10 De Agosto 30-106, Quito</v>
      </c>
      <c r="T305" s="19">
        <f t="shared" si="36"/>
        <v>1</v>
      </c>
      <c r="U305" s="19" t="str">
        <f t="shared" si="37"/>
        <v>Mostrar</v>
      </c>
      <c r="V305" s="3" t="str">
        <f>VLOOKUP(A305,INFO!$A:$C,3,0)</f>
        <v>EPCW7500</v>
      </c>
      <c r="W305" s="3" t="str">
        <f>VLOOKUP(V305,INFO!$C:$D,2,0)</f>
        <v>Camioneta</v>
      </c>
      <c r="X305" s="17" t="str">
        <f>VLOOKUP(A305,INFO!A:F,5,0)</f>
        <v>SAT UIO</v>
      </c>
      <c r="Y305" s="17" t="str">
        <f>VLOOKUP(A305,INFO!A:F,6,0)</f>
        <v>Edison Arellano</v>
      </c>
    </row>
    <row r="306" spans="1:25" x14ac:dyDescent="0.25">
      <c r="A306" s="3" t="s">
        <v>25</v>
      </c>
      <c r="B306" s="8">
        <v>0.24395833333333336</v>
      </c>
      <c r="C306" s="8">
        <v>0.22138888888888889</v>
      </c>
      <c r="D306" s="8">
        <v>2.2569444444444444E-2</v>
      </c>
      <c r="E306" s="4">
        <v>322.89</v>
      </c>
      <c r="F306" s="5">
        <v>129</v>
      </c>
      <c r="G306" s="5">
        <v>55.15</v>
      </c>
      <c r="H306" s="7" t="s">
        <v>155</v>
      </c>
      <c r="I306" s="7" t="s">
        <v>84</v>
      </c>
      <c r="J306" s="19" t="s">
        <v>321</v>
      </c>
      <c r="K306" s="19" t="s">
        <v>321</v>
      </c>
      <c r="L306" s="2">
        <v>43370</v>
      </c>
      <c r="M306" s="6" t="str">
        <f t="shared" si="31"/>
        <v>septiembre</v>
      </c>
      <c r="N306" s="19">
        <f t="shared" si="32"/>
        <v>39</v>
      </c>
      <c r="O306" s="7" t="str">
        <f t="shared" si="33"/>
        <v>jueves</v>
      </c>
      <c r="P306" s="7">
        <f t="shared" si="34"/>
        <v>2018</v>
      </c>
      <c r="Q306" s="3" t="str">
        <f>VLOOKUP(A306,INFO!$A:$B,2,0)</f>
        <v>GUAYAQUIL</v>
      </c>
      <c r="R306" s="19">
        <v>95</v>
      </c>
      <c r="S306" s="19" t="str">
        <f t="shared" si="35"/>
        <v>Chongon</v>
      </c>
      <c r="T306" s="19">
        <f t="shared" si="36"/>
        <v>0</v>
      </c>
      <c r="U306" s="19" t="str">
        <f t="shared" si="37"/>
        <v>Mostrar</v>
      </c>
      <c r="V306" s="3" t="str">
        <f>VLOOKUP(A306,INFO!$A:$C,3,0)</f>
        <v>EGSF6046</v>
      </c>
      <c r="W306" s="3" t="str">
        <f>VLOOKUP(V306,INFO!$C:$D,2,0)</f>
        <v>Camioneta</v>
      </c>
      <c r="X306" s="17" t="str">
        <f>VLOOKUP(A306,INFO!A:F,5,0)</f>
        <v>POSTVENTA</v>
      </c>
      <c r="Y306" s="17" t="str">
        <f>VLOOKUP(A306,INFO!A:F,6,0)</f>
        <v>Kevin Perez</v>
      </c>
    </row>
    <row r="307" spans="1:25" x14ac:dyDescent="0.25">
      <c r="A307" s="3" t="s">
        <v>53</v>
      </c>
      <c r="B307" s="8">
        <v>3.6273148148148145E-2</v>
      </c>
      <c r="C307" s="8">
        <v>1.0393518518518519E-2</v>
      </c>
      <c r="D307" s="8">
        <v>2.5879629629629627E-2</v>
      </c>
      <c r="E307" s="4">
        <v>3.15</v>
      </c>
      <c r="F307" s="5">
        <v>25</v>
      </c>
      <c r="G307" s="5">
        <v>3.61</v>
      </c>
      <c r="H307" s="7" t="s">
        <v>141</v>
      </c>
      <c r="I307" s="7" t="s">
        <v>148</v>
      </c>
      <c r="J307" s="19" t="s">
        <v>321</v>
      </c>
      <c r="K307" s="19" t="s">
        <v>321</v>
      </c>
      <c r="L307" s="2">
        <v>43370</v>
      </c>
      <c r="M307" s="6" t="str">
        <f t="shared" si="31"/>
        <v>septiembre</v>
      </c>
      <c r="N307" s="19">
        <f t="shared" si="32"/>
        <v>39</v>
      </c>
      <c r="O307" s="7" t="str">
        <f t="shared" si="33"/>
        <v>jueves</v>
      </c>
      <c r="P307" s="7">
        <f t="shared" si="34"/>
        <v>2018</v>
      </c>
      <c r="Q307" s="3" t="str">
        <f>VLOOKUP(A307,INFO!$A:$B,2,0)</f>
        <v>GUAYAQUIL</v>
      </c>
      <c r="R307" s="19">
        <v>95</v>
      </c>
      <c r="S307" s="19" t="str">
        <f t="shared" si="35"/>
        <v>Lizardo García Sorroza, Guayaquil</v>
      </c>
      <c r="T307" s="19">
        <f t="shared" si="36"/>
        <v>0</v>
      </c>
      <c r="U307" s="19" t="str">
        <f t="shared" si="37"/>
        <v>Mostrar</v>
      </c>
      <c r="V307" s="3" t="str">
        <f>VLOOKUP(A307,INFO!$A:$C,3,0)</f>
        <v>EIBC3570</v>
      </c>
      <c r="W307" s="3" t="str">
        <f>VLOOKUP(V307,INFO!$C:$D,2,0)</f>
        <v>Camion</v>
      </c>
      <c r="X307" s="17" t="str">
        <f>VLOOKUP(A307,INFO!A:F,5,0)</f>
        <v>LOGÍSTICA</v>
      </c>
      <c r="Y307" s="17" t="str">
        <f>VLOOKUP(A307,INFO!A:F,6,0)</f>
        <v>Cristobal Murillo</v>
      </c>
    </row>
    <row r="308" spans="1:25" x14ac:dyDescent="0.25">
      <c r="A308" s="3" t="s">
        <v>73</v>
      </c>
      <c r="B308" s="8">
        <v>4.3321759259259261E-2</v>
      </c>
      <c r="C308" s="8">
        <v>1.4560185185185183E-2</v>
      </c>
      <c r="D308" s="8">
        <v>2.8761574074074075E-2</v>
      </c>
      <c r="E308" s="4">
        <v>5.7</v>
      </c>
      <c r="F308" s="5">
        <v>66</v>
      </c>
      <c r="G308" s="5">
        <v>5.48</v>
      </c>
      <c r="H308" s="7" t="s">
        <v>72</v>
      </c>
      <c r="I308" s="7" t="s">
        <v>72</v>
      </c>
      <c r="J308" s="19" t="s">
        <v>321</v>
      </c>
      <c r="K308" s="19" t="s">
        <v>321</v>
      </c>
      <c r="L308" s="2">
        <v>43370</v>
      </c>
      <c r="M308" s="6" t="str">
        <f t="shared" si="31"/>
        <v>septiembre</v>
      </c>
      <c r="N308" s="19">
        <f t="shared" si="32"/>
        <v>39</v>
      </c>
      <c r="O308" s="7" t="str">
        <f t="shared" si="33"/>
        <v>jueves</v>
      </c>
      <c r="P308" s="7">
        <f t="shared" si="34"/>
        <v>2018</v>
      </c>
      <c r="Q308" s="3" t="str">
        <f>VLOOKUP(A308,INFO!$A:$B,2,0)</f>
        <v>GUAYAQUIL</v>
      </c>
      <c r="R308" s="19">
        <v>95</v>
      </c>
      <c r="S308" s="19" t="str">
        <f t="shared" si="35"/>
        <v>Durmió en Ainsa</v>
      </c>
      <c r="T308" s="19">
        <f t="shared" si="36"/>
        <v>1</v>
      </c>
      <c r="U308" s="19" t="str">
        <f t="shared" si="37"/>
        <v>Mostrar</v>
      </c>
      <c r="V308" s="3" t="str">
        <f>VLOOKUP(A308,INFO!$A:$C,3,0)</f>
        <v>EGSG9568</v>
      </c>
      <c r="W308" s="3" t="str">
        <f>VLOOKUP(V308,INFO!$C:$D,2,0)</f>
        <v>Camioneta</v>
      </c>
      <c r="X308" s="17" t="str">
        <f>VLOOKUP(A308,INFO!A:F,5,0)</f>
        <v>ADMINISTRACIÓN</v>
      </c>
      <c r="Y308" s="17" t="str">
        <f>VLOOKUP(A308,INFO!A:F,6,0)</f>
        <v>Alejandro Adrian</v>
      </c>
    </row>
    <row r="309" spans="1:25" x14ac:dyDescent="0.25">
      <c r="A309" s="3" t="s">
        <v>55</v>
      </c>
      <c r="B309" s="8">
        <v>2.9571759259259259E-2</v>
      </c>
      <c r="C309" s="8">
        <v>0</v>
      </c>
      <c r="D309" s="8">
        <v>2.9571759259259259E-2</v>
      </c>
      <c r="E309" s="4">
        <v>0.18</v>
      </c>
      <c r="F309" s="5">
        <v>0</v>
      </c>
      <c r="G309" s="5">
        <v>0.25</v>
      </c>
      <c r="H309" s="7" t="s">
        <v>24</v>
      </c>
      <c r="I309" s="7" t="s">
        <v>24</v>
      </c>
      <c r="J309" s="19" t="s">
        <v>321</v>
      </c>
      <c r="K309" s="19" t="s">
        <v>321</v>
      </c>
      <c r="L309" s="2">
        <v>43370</v>
      </c>
      <c r="M309" s="6" t="str">
        <f t="shared" si="31"/>
        <v>septiembre</v>
      </c>
      <c r="N309" s="19">
        <f t="shared" si="32"/>
        <v>39</v>
      </c>
      <c r="O309" s="7" t="str">
        <f t="shared" si="33"/>
        <v>jueves</v>
      </c>
      <c r="P309" s="7">
        <f t="shared" si="34"/>
        <v>2018</v>
      </c>
      <c r="Q309" s="3" t="str">
        <f>VLOOKUP(A309,INFO!$A:$B,2,0)</f>
        <v>GUAYAQUIL</v>
      </c>
      <c r="R309" s="19">
        <v>95</v>
      </c>
      <c r="S309" s="19" t="str">
        <f t="shared" si="35"/>
        <v>Durmió en Ainsa</v>
      </c>
      <c r="T309" s="19">
        <f t="shared" si="36"/>
        <v>1</v>
      </c>
      <c r="U309" s="19" t="str">
        <f t="shared" si="37"/>
        <v>Mostrar</v>
      </c>
      <c r="V309" s="3" t="str">
        <f>VLOOKUP(A309,INFO!$A:$C,3,0)</f>
        <v>EABE1400</v>
      </c>
      <c r="W309" s="3" t="str">
        <f>VLOOKUP(V309,INFO!$C:$D,2,0)</f>
        <v>Plataforma</v>
      </c>
      <c r="X309" s="17" t="str">
        <f>VLOOKUP(A309,INFO!A:F,5,0)</f>
        <v>LOGÍSTICA</v>
      </c>
      <c r="Y309" s="17" t="str">
        <f>VLOOKUP(A309,INFO!A:F,6,0)</f>
        <v>Cristobal Murillo</v>
      </c>
    </row>
    <row r="310" spans="1:25" x14ac:dyDescent="0.25">
      <c r="A310" s="3" t="s">
        <v>25</v>
      </c>
      <c r="B310" s="8">
        <v>0.14222222222222222</v>
      </c>
      <c r="C310" s="8">
        <v>0.10524305555555556</v>
      </c>
      <c r="D310" s="8">
        <v>3.6979166666666667E-2</v>
      </c>
      <c r="E310" s="4">
        <v>169.84</v>
      </c>
      <c r="F310" s="5">
        <v>127</v>
      </c>
      <c r="G310" s="5">
        <v>49.76</v>
      </c>
      <c r="H310" s="7" t="s">
        <v>84</v>
      </c>
      <c r="I310" s="7" t="s">
        <v>77</v>
      </c>
      <c r="J310" s="19" t="s">
        <v>321</v>
      </c>
      <c r="K310" s="19" t="s">
        <v>321</v>
      </c>
      <c r="L310" s="2">
        <v>43370</v>
      </c>
      <c r="M310" s="6" t="str">
        <f t="shared" si="31"/>
        <v>septiembre</v>
      </c>
      <c r="N310" s="19">
        <f t="shared" si="32"/>
        <v>39</v>
      </c>
      <c r="O310" s="7" t="str">
        <f t="shared" si="33"/>
        <v>jueves</v>
      </c>
      <c r="P310" s="7">
        <f t="shared" si="34"/>
        <v>2018</v>
      </c>
      <c r="Q310" s="3" t="str">
        <f>VLOOKUP(A310,INFO!$A:$B,2,0)</f>
        <v>GUAYAQUIL</v>
      </c>
      <c r="R310" s="19">
        <v>95</v>
      </c>
      <c r="S310" s="19" t="str">
        <f t="shared" si="35"/>
        <v>E25, Camilo Ponce Enríquez</v>
      </c>
      <c r="T310" s="19">
        <f t="shared" si="36"/>
        <v>0</v>
      </c>
      <c r="U310" s="19" t="str">
        <f t="shared" si="37"/>
        <v>Mostrar</v>
      </c>
      <c r="V310" s="3" t="str">
        <f>VLOOKUP(A310,INFO!$A:$C,3,0)</f>
        <v>EGSF6046</v>
      </c>
      <c r="W310" s="3" t="str">
        <f>VLOOKUP(V310,INFO!$C:$D,2,0)</f>
        <v>Camioneta</v>
      </c>
      <c r="X310" s="17" t="str">
        <f>VLOOKUP(A310,INFO!A:F,5,0)</f>
        <v>POSTVENTA</v>
      </c>
      <c r="Y310" s="17" t="str">
        <f>VLOOKUP(A310,INFO!A:F,6,0)</f>
        <v>Kevin Perez</v>
      </c>
    </row>
    <row r="311" spans="1:25" x14ac:dyDescent="0.25">
      <c r="A311" s="3" t="s">
        <v>36</v>
      </c>
      <c r="B311" s="8">
        <v>3.9594907407407405E-2</v>
      </c>
      <c r="C311" s="8">
        <v>6.9444444444444447E-4</v>
      </c>
      <c r="D311" s="8">
        <v>3.8900462962962963E-2</v>
      </c>
      <c r="E311" s="4">
        <v>0.24</v>
      </c>
      <c r="F311" s="5">
        <v>7</v>
      </c>
      <c r="G311" s="5">
        <v>0.25</v>
      </c>
      <c r="H311" s="7" t="s">
        <v>24</v>
      </c>
      <c r="I311" s="7" t="s">
        <v>24</v>
      </c>
      <c r="J311" s="19" t="s">
        <v>321</v>
      </c>
      <c r="K311" s="19" t="s">
        <v>321</v>
      </c>
      <c r="L311" s="2">
        <v>43370</v>
      </c>
      <c r="M311" s="6" t="str">
        <f t="shared" si="31"/>
        <v>septiembre</v>
      </c>
      <c r="N311" s="19">
        <f t="shared" si="32"/>
        <v>39</v>
      </c>
      <c r="O311" s="7" t="str">
        <f t="shared" si="33"/>
        <v>jueves</v>
      </c>
      <c r="P311" s="7">
        <f t="shared" si="34"/>
        <v>2018</v>
      </c>
      <c r="Q311" s="3" t="str">
        <f>VLOOKUP(A311,INFO!$A:$B,2,0)</f>
        <v>GUAYAQUIL</v>
      </c>
      <c r="R311" s="19">
        <v>95</v>
      </c>
      <c r="S311" s="19" t="str">
        <f t="shared" si="35"/>
        <v>Durmió en Ainsa</v>
      </c>
      <c r="T311" s="19">
        <f t="shared" si="36"/>
        <v>1</v>
      </c>
      <c r="U311" s="19" t="str">
        <f t="shared" si="37"/>
        <v>Mostrar</v>
      </c>
      <c r="V311" s="3" t="str">
        <f>VLOOKUP(A311,INFO!$A:$C,3,0)</f>
        <v>EPCA4311</v>
      </c>
      <c r="W311" s="3" t="str">
        <f>VLOOKUP(V311,INFO!$C:$D,2,0)</f>
        <v>Plataforma</v>
      </c>
      <c r="X311" s="17" t="str">
        <f>VLOOKUP(A311,INFO!A:F,5,0)</f>
        <v>LOGÍSTICA</v>
      </c>
      <c r="Y311" s="17" t="str">
        <f>VLOOKUP(A311,INFO!A:F,6,0)</f>
        <v>Cristobal Murillo</v>
      </c>
    </row>
    <row r="312" spans="1:25" x14ac:dyDescent="0.25">
      <c r="A312" s="3" t="s">
        <v>36</v>
      </c>
      <c r="B312" s="8">
        <v>0.27275462962962965</v>
      </c>
      <c r="C312" s="8">
        <v>0.22719907407407405</v>
      </c>
      <c r="D312" s="8">
        <v>4.5555555555555551E-2</v>
      </c>
      <c r="E312" s="4">
        <v>278.61</v>
      </c>
      <c r="F312" s="5">
        <v>90</v>
      </c>
      <c r="G312" s="5">
        <v>42.56</v>
      </c>
      <c r="H312" s="7" t="s">
        <v>24</v>
      </c>
      <c r="I312" s="7" t="s">
        <v>24</v>
      </c>
      <c r="J312" s="19" t="s">
        <v>321</v>
      </c>
      <c r="K312" s="19" t="s">
        <v>321</v>
      </c>
      <c r="L312" s="2">
        <v>43370</v>
      </c>
      <c r="M312" s="6" t="str">
        <f t="shared" si="31"/>
        <v>septiembre</v>
      </c>
      <c r="N312" s="19">
        <f t="shared" si="32"/>
        <v>39</v>
      </c>
      <c r="O312" s="7" t="str">
        <f t="shared" si="33"/>
        <v>jueves</v>
      </c>
      <c r="P312" s="7">
        <f t="shared" si="34"/>
        <v>2018</v>
      </c>
      <c r="Q312" s="3" t="str">
        <f>VLOOKUP(A312,INFO!$A:$B,2,0)</f>
        <v>GUAYAQUIL</v>
      </c>
      <c r="R312" s="19">
        <v>95</v>
      </c>
      <c r="S312" s="19" t="str">
        <f t="shared" si="35"/>
        <v>Durmió en Ainsa</v>
      </c>
      <c r="T312" s="19">
        <f t="shared" si="36"/>
        <v>1</v>
      </c>
      <c r="U312" s="19" t="str">
        <f t="shared" si="37"/>
        <v>Mostrar</v>
      </c>
      <c r="V312" s="3" t="str">
        <f>VLOOKUP(A312,INFO!$A:$C,3,0)</f>
        <v>EPCA4311</v>
      </c>
      <c r="W312" s="3" t="str">
        <f>VLOOKUP(V312,INFO!$C:$D,2,0)</f>
        <v>Plataforma</v>
      </c>
      <c r="X312" s="17" t="str">
        <f>VLOOKUP(A312,INFO!A:F,5,0)</f>
        <v>LOGÍSTICA</v>
      </c>
      <c r="Y312" s="17" t="str">
        <f>VLOOKUP(A312,INFO!A:F,6,0)</f>
        <v>Cristobal Murillo</v>
      </c>
    </row>
    <row r="313" spans="1:25" x14ac:dyDescent="0.25">
      <c r="A313" s="3" t="s">
        <v>23</v>
      </c>
      <c r="B313" s="8">
        <v>9.1087962962962954E-2</v>
      </c>
      <c r="C313" s="8">
        <v>3.5729166666666666E-2</v>
      </c>
      <c r="D313" s="8">
        <v>5.5358796296296288E-2</v>
      </c>
      <c r="E313" s="4">
        <v>21.53</v>
      </c>
      <c r="F313" s="5">
        <v>81</v>
      </c>
      <c r="G313" s="5">
        <v>9.85</v>
      </c>
      <c r="H313" s="7" t="s">
        <v>24</v>
      </c>
      <c r="I313" s="7" t="s">
        <v>24</v>
      </c>
      <c r="J313" s="19" t="s">
        <v>321</v>
      </c>
      <c r="K313" s="19" t="s">
        <v>321</v>
      </c>
      <c r="L313" s="2">
        <v>43370</v>
      </c>
      <c r="M313" s="6" t="str">
        <f t="shared" si="31"/>
        <v>septiembre</v>
      </c>
      <c r="N313" s="19">
        <f t="shared" si="32"/>
        <v>39</v>
      </c>
      <c r="O313" s="7" t="str">
        <f t="shared" si="33"/>
        <v>jueves</v>
      </c>
      <c r="P313" s="7">
        <f t="shared" si="34"/>
        <v>2018</v>
      </c>
      <c r="Q313" s="3" t="str">
        <f>VLOOKUP(A313,INFO!$A:$B,2,0)</f>
        <v>GUAYAQUIL</v>
      </c>
      <c r="R313" s="19">
        <v>95</v>
      </c>
      <c r="S313" s="19" t="str">
        <f t="shared" si="35"/>
        <v>Durmió en Ainsa</v>
      </c>
      <c r="T313" s="19">
        <f t="shared" si="36"/>
        <v>1</v>
      </c>
      <c r="U313" s="19" t="str">
        <f t="shared" si="37"/>
        <v>Mostrar</v>
      </c>
      <c r="V313" s="3" t="str">
        <f>VLOOKUP(A313,INFO!$A:$C,3,0)</f>
        <v>EGSF6029</v>
      </c>
      <c r="W313" s="3" t="str">
        <f>VLOOKUP(V313,INFO!$C:$D,2,0)</f>
        <v>Camioneta</v>
      </c>
      <c r="X313" s="17" t="str">
        <f>VLOOKUP(A313,INFO!A:F,5,0)</f>
        <v>POSTVENTA</v>
      </c>
      <c r="Y313" s="17" t="str">
        <f>VLOOKUP(A313,INFO!A:F,6,0)</f>
        <v>Jacob Soriano</v>
      </c>
    </row>
    <row r="314" spans="1:25" x14ac:dyDescent="0.25">
      <c r="A314" s="3" t="s">
        <v>55</v>
      </c>
      <c r="B314" s="8">
        <v>0.10471064814814816</v>
      </c>
      <c r="C314" s="8">
        <v>4.7233796296296295E-2</v>
      </c>
      <c r="D314" s="8">
        <v>5.7476851851851855E-2</v>
      </c>
      <c r="E314" s="4">
        <v>37.200000000000003</v>
      </c>
      <c r="F314" s="5">
        <v>70</v>
      </c>
      <c r="G314" s="5">
        <v>14.8</v>
      </c>
      <c r="H314" s="7" t="s">
        <v>164</v>
      </c>
      <c r="I314" s="7" t="s">
        <v>24</v>
      </c>
      <c r="J314" s="19" t="s">
        <v>321</v>
      </c>
      <c r="K314" s="19" t="s">
        <v>321</v>
      </c>
      <c r="L314" s="2">
        <v>43370</v>
      </c>
      <c r="M314" s="6" t="str">
        <f t="shared" si="31"/>
        <v>septiembre</v>
      </c>
      <c r="N314" s="19">
        <f t="shared" si="32"/>
        <v>39</v>
      </c>
      <c r="O314" s="7" t="str">
        <f t="shared" si="33"/>
        <v>jueves</v>
      </c>
      <c r="P314" s="7">
        <f t="shared" si="34"/>
        <v>2018</v>
      </c>
      <c r="Q314" s="3" t="str">
        <f>VLOOKUP(A314,INFO!$A:$B,2,0)</f>
        <v>GUAYAQUIL</v>
      </c>
      <c r="R314" s="19">
        <v>95</v>
      </c>
      <c r="S314" s="19" t="str">
        <f t="shared" si="35"/>
        <v>Avenida 40 No, Guayaquil</v>
      </c>
      <c r="T314" s="19">
        <f t="shared" si="36"/>
        <v>0</v>
      </c>
      <c r="U314" s="19" t="str">
        <f t="shared" si="37"/>
        <v>Mostrar</v>
      </c>
      <c r="V314" s="3" t="str">
        <f>VLOOKUP(A314,INFO!$A:$C,3,0)</f>
        <v>EABE1400</v>
      </c>
      <c r="W314" s="3" t="str">
        <f>VLOOKUP(V314,INFO!$C:$D,2,0)</f>
        <v>Plataforma</v>
      </c>
      <c r="X314" s="17" t="str">
        <f>VLOOKUP(A314,INFO!A:F,5,0)</f>
        <v>LOGÍSTICA</v>
      </c>
      <c r="Y314" s="17" t="str">
        <f>VLOOKUP(A314,INFO!A:F,6,0)</f>
        <v>Cristobal Murillo</v>
      </c>
    </row>
    <row r="315" spans="1:25" x14ac:dyDescent="0.25">
      <c r="A315" s="3" t="s">
        <v>74</v>
      </c>
      <c r="B315" s="8">
        <v>0.45854166666666668</v>
      </c>
      <c r="C315" s="8">
        <v>0.39567129629629627</v>
      </c>
      <c r="D315" s="8">
        <v>6.2870370370370368E-2</v>
      </c>
      <c r="E315" s="4">
        <v>439.87</v>
      </c>
      <c r="F315" s="5">
        <v>111</v>
      </c>
      <c r="G315" s="5">
        <v>39.97</v>
      </c>
      <c r="H315" s="7" t="s">
        <v>81</v>
      </c>
      <c r="I315" s="7" t="s">
        <v>24</v>
      </c>
      <c r="J315" s="19" t="s">
        <v>321</v>
      </c>
      <c r="K315" s="19" t="s">
        <v>321</v>
      </c>
      <c r="L315" s="2">
        <v>43370</v>
      </c>
      <c r="M315" s="6" t="str">
        <f t="shared" si="31"/>
        <v>septiembre</v>
      </c>
      <c r="N315" s="19">
        <f t="shared" si="32"/>
        <v>39</v>
      </c>
      <c r="O315" s="7" t="str">
        <f t="shared" si="33"/>
        <v>jueves</v>
      </c>
      <c r="P315" s="7">
        <f t="shared" si="34"/>
        <v>2018</v>
      </c>
      <c r="Q315" s="3" t="str">
        <f>VLOOKUP(A315,INFO!$A:$B,2,0)</f>
        <v>GUAYAQUIL</v>
      </c>
      <c r="R315" s="19">
        <v>95</v>
      </c>
      <c r="S315" s="19" t="str">
        <f t="shared" si="35"/>
        <v>Avenida 40 No, Guayaquil</v>
      </c>
      <c r="T315" s="19">
        <f t="shared" si="36"/>
        <v>0</v>
      </c>
      <c r="U315" s="19" t="str">
        <f t="shared" si="37"/>
        <v>Mostrar</v>
      </c>
      <c r="V315" s="3" t="str">
        <f>VLOOKUP(A315,INFO!$A:$C,3,0)</f>
        <v>EGSI9191</v>
      </c>
      <c r="W315" s="3" t="str">
        <f>VLOOKUP(V315,INFO!$C:$D,2,0)</f>
        <v>Camioneta</v>
      </c>
      <c r="X315" s="17" t="str">
        <f>VLOOKUP(A315,INFO!A:F,5,0)</f>
        <v>POSTVENTA</v>
      </c>
      <c r="Y315" s="17" t="str">
        <f>VLOOKUP(A315,INFO!A:F,6,0)</f>
        <v>Patricio Olaya</v>
      </c>
    </row>
    <row r="316" spans="1:25" x14ac:dyDescent="0.25">
      <c r="A316" s="3" t="s">
        <v>55</v>
      </c>
      <c r="B316" s="8">
        <v>7.7905092592592595E-2</v>
      </c>
      <c r="C316" s="8">
        <v>0</v>
      </c>
      <c r="D316" s="8">
        <v>7.7905092592592595E-2</v>
      </c>
      <c r="E316" s="4">
        <v>0.9</v>
      </c>
      <c r="F316" s="5">
        <v>0</v>
      </c>
      <c r="G316" s="5">
        <v>0.48</v>
      </c>
      <c r="H316" s="7" t="s">
        <v>24</v>
      </c>
      <c r="I316" s="7" t="s">
        <v>24</v>
      </c>
      <c r="J316" s="19" t="s">
        <v>321</v>
      </c>
      <c r="K316" s="19" t="s">
        <v>321</v>
      </c>
      <c r="L316" s="2">
        <v>43370</v>
      </c>
      <c r="M316" s="6" t="str">
        <f t="shared" si="31"/>
        <v>septiembre</v>
      </c>
      <c r="N316" s="19">
        <f t="shared" si="32"/>
        <v>39</v>
      </c>
      <c r="O316" s="7" t="str">
        <f t="shared" si="33"/>
        <v>jueves</v>
      </c>
      <c r="P316" s="7">
        <f t="shared" si="34"/>
        <v>2018</v>
      </c>
      <c r="Q316" s="3" t="str">
        <f>VLOOKUP(A316,INFO!$A:$B,2,0)</f>
        <v>GUAYAQUIL</v>
      </c>
      <c r="R316" s="19">
        <v>95</v>
      </c>
      <c r="S316" s="19" t="str">
        <f t="shared" si="35"/>
        <v>Durmió en Ainsa</v>
      </c>
      <c r="T316" s="19">
        <f t="shared" si="36"/>
        <v>1</v>
      </c>
      <c r="U316" s="19" t="str">
        <f t="shared" si="37"/>
        <v>Mostrar</v>
      </c>
      <c r="V316" s="3" t="str">
        <f>VLOOKUP(A316,INFO!$A:$C,3,0)</f>
        <v>EABE1400</v>
      </c>
      <c r="W316" s="3" t="str">
        <f>VLOOKUP(V316,INFO!$C:$D,2,0)</f>
        <v>Plataforma</v>
      </c>
      <c r="X316" s="17" t="str">
        <f>VLOOKUP(A316,INFO!A:F,5,0)</f>
        <v>LOGÍSTICA</v>
      </c>
      <c r="Y316" s="17" t="str">
        <f>VLOOKUP(A316,INFO!A:F,6,0)</f>
        <v>Cristobal Murillo</v>
      </c>
    </row>
    <row r="317" spans="1:25" x14ac:dyDescent="0.25">
      <c r="A317" s="3" t="s">
        <v>59</v>
      </c>
      <c r="B317" s="8">
        <v>0.13239583333333335</v>
      </c>
      <c r="C317" s="8">
        <v>4.8611111111111112E-3</v>
      </c>
      <c r="D317" s="8">
        <v>0.12753472222222223</v>
      </c>
      <c r="E317" s="4">
        <v>1.29</v>
      </c>
      <c r="F317" s="5">
        <v>14</v>
      </c>
      <c r="G317" s="5">
        <v>0.41</v>
      </c>
      <c r="H317" s="7" t="s">
        <v>24</v>
      </c>
      <c r="I317" s="7" t="s">
        <v>24</v>
      </c>
      <c r="J317" s="19" t="s">
        <v>321</v>
      </c>
      <c r="K317" s="19" t="s">
        <v>321</v>
      </c>
      <c r="L317" s="2">
        <v>43370</v>
      </c>
      <c r="M317" s="6" t="str">
        <f t="shared" si="31"/>
        <v>septiembre</v>
      </c>
      <c r="N317" s="19">
        <f t="shared" si="32"/>
        <v>39</v>
      </c>
      <c r="O317" s="7" t="str">
        <f t="shared" si="33"/>
        <v>jueves</v>
      </c>
      <c r="P317" s="7">
        <f t="shared" si="34"/>
        <v>2018</v>
      </c>
      <c r="Q317" s="3" t="str">
        <f>VLOOKUP(A317,INFO!$A:$B,2,0)</f>
        <v>GUAYAQUIL</v>
      </c>
      <c r="R317" s="19">
        <v>95</v>
      </c>
      <c r="S317" s="19" t="str">
        <f t="shared" si="35"/>
        <v>Durmió en Ainsa</v>
      </c>
      <c r="T317" s="19">
        <f t="shared" si="36"/>
        <v>1</v>
      </c>
      <c r="U317" s="19" t="str">
        <f t="shared" si="37"/>
        <v>Mostrar</v>
      </c>
      <c r="V317" s="3" t="str">
        <f>VLOOKUP(A317,INFO!$A:$C,3,0)</f>
        <v>EPCI6941</v>
      </c>
      <c r="W317" s="3" t="str">
        <f>VLOOKUP(V317,INFO!$C:$D,2,0)</f>
        <v>Camioneta</v>
      </c>
      <c r="X317" s="17" t="str">
        <f>VLOOKUP(A317,INFO!A:F,5,0)</f>
        <v>POSTVENTA</v>
      </c>
      <c r="Y317" s="17" t="str">
        <f>VLOOKUP(A317,INFO!A:F,6,0)</f>
        <v>Michael Resabala</v>
      </c>
    </row>
    <row r="318" spans="1:25" x14ac:dyDescent="0.25">
      <c r="A318" s="3" t="s">
        <v>64</v>
      </c>
      <c r="B318" s="8">
        <v>0</v>
      </c>
      <c r="C318" s="8">
        <v>0</v>
      </c>
      <c r="D318" s="8">
        <v>0</v>
      </c>
      <c r="E318" s="4">
        <v>0</v>
      </c>
      <c r="F318" s="5">
        <v>0</v>
      </c>
      <c r="G318" s="5">
        <v>0</v>
      </c>
      <c r="H318" s="7" t="s">
        <v>3</v>
      </c>
      <c r="I318" s="7" t="s">
        <v>3</v>
      </c>
      <c r="J318" s="19" t="s">
        <v>321</v>
      </c>
      <c r="K318" s="19" t="s">
        <v>321</v>
      </c>
      <c r="L318" s="2">
        <v>43371</v>
      </c>
      <c r="M318" s="6" t="str">
        <f t="shared" si="31"/>
        <v>septiembre</v>
      </c>
      <c r="N318" s="19">
        <f t="shared" si="32"/>
        <v>39</v>
      </c>
      <c r="O318" s="7" t="str">
        <f t="shared" si="33"/>
        <v>viernes</v>
      </c>
      <c r="P318" s="7">
        <f t="shared" si="34"/>
        <v>2018</v>
      </c>
      <c r="Q318" s="3" t="str">
        <f>VLOOKUP(A318,INFO!$A:$B,2,0)</f>
        <v>GUAYAQUIL</v>
      </c>
      <c r="R318" s="19">
        <v>95</v>
      </c>
      <c r="S318" s="19" t="str">
        <f t="shared" si="35"/>
        <v>-----</v>
      </c>
      <c r="T318" s="19">
        <f t="shared" si="36"/>
        <v>1</v>
      </c>
      <c r="U318" s="19" t="str">
        <f t="shared" si="37"/>
        <v>No Mostrar</v>
      </c>
      <c r="V318" s="3" t="str">
        <f>VLOOKUP(A318,INFO!$A:$C,3,0)</f>
        <v>EPCW5709</v>
      </c>
      <c r="W318" s="3" t="str">
        <f>VLOOKUP(V318,INFO!$C:$D,2,0)</f>
        <v>Camioneta</v>
      </c>
      <c r="X318" s="17" t="str">
        <f>VLOOKUP(A318,INFO!A:F,5,0)</f>
        <v>VENTAS</v>
      </c>
      <c r="Y318" s="17" t="str">
        <f>VLOOKUP(A318,INFO!A:F,6,0)</f>
        <v>Proyectos</v>
      </c>
    </row>
    <row r="319" spans="1:25" x14ac:dyDescent="0.25">
      <c r="A319" s="3" t="s">
        <v>61</v>
      </c>
      <c r="B319" s="8">
        <v>0</v>
      </c>
      <c r="C319" s="8">
        <v>0</v>
      </c>
      <c r="D319" s="8">
        <v>0</v>
      </c>
      <c r="E319" s="4">
        <v>0</v>
      </c>
      <c r="F319" s="5">
        <v>0</v>
      </c>
      <c r="G319" s="5">
        <v>0</v>
      </c>
      <c r="H319" s="7" t="s">
        <v>3</v>
      </c>
      <c r="I319" s="7" t="s">
        <v>3</v>
      </c>
      <c r="J319" s="19" t="s">
        <v>321</v>
      </c>
      <c r="K319" s="19" t="s">
        <v>321</v>
      </c>
      <c r="L319" s="2">
        <v>43371</v>
      </c>
      <c r="M319" s="6" t="str">
        <f t="shared" si="31"/>
        <v>septiembre</v>
      </c>
      <c r="N319" s="19">
        <f t="shared" si="32"/>
        <v>39</v>
      </c>
      <c r="O319" s="7" t="str">
        <f t="shared" si="33"/>
        <v>viernes</v>
      </c>
      <c r="P319" s="7">
        <f t="shared" si="34"/>
        <v>2018</v>
      </c>
      <c r="Q319" s="3" t="str">
        <f>VLOOKUP(A319,INFO!$A:$B,2,0)</f>
        <v>GUAYAQUIL</v>
      </c>
      <c r="R319" s="19">
        <v>95</v>
      </c>
      <c r="S319" s="19" t="str">
        <f t="shared" si="35"/>
        <v>-----</v>
      </c>
      <c r="T319" s="19">
        <f t="shared" si="36"/>
        <v>1</v>
      </c>
      <c r="U319" s="19" t="str">
        <f t="shared" si="37"/>
        <v>No Mostrar</v>
      </c>
      <c r="V319" s="3" t="str">
        <f>VLOOKUP(A319,INFO!$A:$C,3,0)</f>
        <v>EGSK6663</v>
      </c>
      <c r="W319" s="3" t="str">
        <f>VLOOKUP(V319,INFO!$C:$D,2,0)</f>
        <v>Camioneta</v>
      </c>
      <c r="X319" s="17" t="str">
        <f>VLOOKUP(A319,INFO!A:F,5,0)</f>
        <v>LOGÍSTICA</v>
      </c>
      <c r="Y319" s="17" t="str">
        <f>VLOOKUP(A319,INFO!A:F,6,0)</f>
        <v>Patricio Hidalgo</v>
      </c>
    </row>
    <row r="320" spans="1:25" x14ac:dyDescent="0.25">
      <c r="A320" s="3" t="s">
        <v>0</v>
      </c>
      <c r="B320" s="8">
        <v>0</v>
      </c>
      <c r="C320" s="8">
        <v>0</v>
      </c>
      <c r="D320" s="8">
        <v>0</v>
      </c>
      <c r="E320" s="4">
        <v>0</v>
      </c>
      <c r="F320" s="5">
        <v>0</v>
      </c>
      <c r="G320" s="5">
        <v>0</v>
      </c>
      <c r="H320" s="7" t="s">
        <v>3</v>
      </c>
      <c r="I320" s="7" t="s">
        <v>3</v>
      </c>
      <c r="J320" s="19" t="s">
        <v>321</v>
      </c>
      <c r="K320" s="19" t="s">
        <v>321</v>
      </c>
      <c r="L320" s="2">
        <v>43371</v>
      </c>
      <c r="M320" s="6" t="str">
        <f t="shared" si="31"/>
        <v>septiembre</v>
      </c>
      <c r="N320" s="19">
        <f t="shared" si="32"/>
        <v>39</v>
      </c>
      <c r="O320" s="7" t="str">
        <f t="shared" si="33"/>
        <v>viernes</v>
      </c>
      <c r="P320" s="7">
        <f t="shared" si="34"/>
        <v>2018</v>
      </c>
      <c r="Q320" s="3" t="str">
        <f>VLOOKUP(A320,INFO!$A:$B,2,0)</f>
        <v>QUITO</v>
      </c>
      <c r="R320" s="19">
        <v>95</v>
      </c>
      <c r="S320" s="19" t="str">
        <f t="shared" si="35"/>
        <v>-----</v>
      </c>
      <c r="T320" s="19">
        <f t="shared" si="36"/>
        <v>1</v>
      </c>
      <c r="U320" s="19" t="str">
        <f t="shared" si="37"/>
        <v>No Mostrar</v>
      </c>
      <c r="V320" s="3" t="str">
        <f>VLOOKUP(A320,INFO!$A:$C,3,0)</f>
        <v>EGSF6013</v>
      </c>
      <c r="W320" s="3" t="str">
        <f>VLOOKUP(V320,INFO!$C:$D,2,0)</f>
        <v>Camioneta</v>
      </c>
      <c r="X320" s="17" t="str">
        <f>VLOOKUP(A320,INFO!A:F,5,0)</f>
        <v>SAT UIO</v>
      </c>
      <c r="Y320" s="17" t="str">
        <f>VLOOKUP(A320,INFO!A:F,6,0)</f>
        <v>Darwin Vargas</v>
      </c>
    </row>
    <row r="321" spans="1:25" x14ac:dyDescent="0.25">
      <c r="A321" s="3" t="s">
        <v>78</v>
      </c>
      <c r="B321" s="8">
        <v>0.18548611111111113</v>
      </c>
      <c r="C321" s="8">
        <v>0</v>
      </c>
      <c r="D321" s="8">
        <v>0</v>
      </c>
      <c r="E321" s="4">
        <v>0</v>
      </c>
      <c r="F321" s="5">
        <v>0</v>
      </c>
      <c r="G321" s="5">
        <v>0</v>
      </c>
      <c r="H321" s="7" t="s">
        <v>3</v>
      </c>
      <c r="I321" s="7" t="s">
        <v>3</v>
      </c>
      <c r="J321" s="19" t="s">
        <v>321</v>
      </c>
      <c r="K321" s="19" t="s">
        <v>321</v>
      </c>
      <c r="L321" s="2">
        <v>43371</v>
      </c>
      <c r="M321" s="6" t="str">
        <f t="shared" si="31"/>
        <v>septiembre</v>
      </c>
      <c r="N321" s="19">
        <f t="shared" si="32"/>
        <v>39</v>
      </c>
      <c r="O321" s="7" t="str">
        <f t="shared" si="33"/>
        <v>viernes</v>
      </c>
      <c r="P321" s="7">
        <f t="shared" si="34"/>
        <v>2018</v>
      </c>
      <c r="Q321" s="3" t="str">
        <f>VLOOKUP(A321,INFO!$A:$B,2,0)</f>
        <v>GUAYAQUIL</v>
      </c>
      <c r="R321" s="19">
        <v>95</v>
      </c>
      <c r="S321" s="19" t="str">
        <f t="shared" si="35"/>
        <v>-----</v>
      </c>
      <c r="T321" s="19">
        <f t="shared" si="36"/>
        <v>1</v>
      </c>
      <c r="U321" s="19" t="str">
        <f t="shared" si="37"/>
        <v>No Mostrar</v>
      </c>
      <c r="V321" s="3" t="str">
        <f>VLOOKUP(A321,INFO!$A:$C,3,0)</f>
        <v>II765J</v>
      </c>
      <c r="W321" s="3" t="str">
        <f>VLOOKUP(V321,INFO!$C:$D,2,0)</f>
        <v>Motocicleta</v>
      </c>
      <c r="X321" s="17" t="str">
        <f>VLOOKUP(A321,INFO!A:F,5,0)</f>
        <v>ADMINISTRACIÓN</v>
      </c>
      <c r="Y321" s="17" t="str">
        <f>VLOOKUP(A321,INFO!A:F,6,0)</f>
        <v xml:space="preserve">Byron </v>
      </c>
    </row>
    <row r="322" spans="1:25" x14ac:dyDescent="0.25">
      <c r="A322" s="3" t="s">
        <v>78</v>
      </c>
      <c r="B322" s="8">
        <v>2.4918981481481483E-2</v>
      </c>
      <c r="C322" s="8">
        <v>1.0729166666666666E-2</v>
      </c>
      <c r="D322" s="8">
        <v>0</v>
      </c>
      <c r="E322" s="4">
        <v>8.85</v>
      </c>
      <c r="F322" s="5">
        <v>62</v>
      </c>
      <c r="G322" s="5">
        <v>14.8</v>
      </c>
      <c r="H322" s="7" t="s">
        <v>3</v>
      </c>
      <c r="I322" s="7" t="s">
        <v>132</v>
      </c>
      <c r="J322" s="19" t="s">
        <v>321</v>
      </c>
      <c r="K322" s="19" t="s">
        <v>321</v>
      </c>
      <c r="L322" s="2">
        <v>43371</v>
      </c>
      <c r="M322" s="6" t="str">
        <f t="shared" si="31"/>
        <v>septiembre</v>
      </c>
      <c r="N322" s="19">
        <f t="shared" si="32"/>
        <v>39</v>
      </c>
      <c r="O322" s="7" t="str">
        <f t="shared" si="33"/>
        <v>viernes</v>
      </c>
      <c r="P322" s="7">
        <f t="shared" si="34"/>
        <v>2018</v>
      </c>
      <c r="Q322" s="3" t="str">
        <f>VLOOKUP(A322,INFO!$A:$B,2,0)</f>
        <v>GUAYAQUIL</v>
      </c>
      <c r="R322" s="19">
        <v>95</v>
      </c>
      <c r="S322" s="19" t="str">
        <f t="shared" si="35"/>
        <v>Calle 23C, Guayaquil</v>
      </c>
      <c r="T322" s="19">
        <f t="shared" si="36"/>
        <v>0</v>
      </c>
      <c r="U322" s="19" t="str">
        <f t="shared" si="37"/>
        <v>Mostrar</v>
      </c>
      <c r="V322" s="3" t="str">
        <f>VLOOKUP(A322,INFO!$A:$C,3,0)</f>
        <v>II765J</v>
      </c>
      <c r="W322" s="3" t="str">
        <f>VLOOKUP(V322,INFO!$C:$D,2,0)</f>
        <v>Motocicleta</v>
      </c>
      <c r="X322" s="17" t="str">
        <f>VLOOKUP(A322,INFO!A:F,5,0)</f>
        <v>ADMINISTRACIÓN</v>
      </c>
      <c r="Y322" s="17" t="str">
        <f>VLOOKUP(A322,INFO!A:F,6,0)</f>
        <v xml:space="preserve">Byron </v>
      </c>
    </row>
    <row r="323" spans="1:25" x14ac:dyDescent="0.25">
      <c r="A323" s="3" t="s">
        <v>73</v>
      </c>
      <c r="B323" s="8">
        <v>6.0995370370370361E-3</v>
      </c>
      <c r="C323" s="8">
        <v>6.0995370370370361E-3</v>
      </c>
      <c r="D323" s="8">
        <v>0</v>
      </c>
      <c r="E323" s="4">
        <v>0.04</v>
      </c>
      <c r="F323" s="5">
        <v>5</v>
      </c>
      <c r="G323" s="5">
        <v>0.25</v>
      </c>
      <c r="H323" s="7" t="s">
        <v>72</v>
      </c>
      <c r="I323" s="7" t="s">
        <v>72</v>
      </c>
      <c r="J323" s="19" t="s">
        <v>321</v>
      </c>
      <c r="K323" s="19" t="s">
        <v>321</v>
      </c>
      <c r="L323" s="2">
        <v>43371</v>
      </c>
      <c r="M323" s="6" t="str">
        <f t="shared" ref="M323:M386" si="38">TEXT(L323,"mmmm")</f>
        <v>septiembre</v>
      </c>
      <c r="N323" s="19">
        <f t="shared" ref="N323:N386" si="39">IF(O323="domingo",WEEKNUM(L323)-1,WEEKNUM(L323))</f>
        <v>39</v>
      </c>
      <c r="O323" s="7" t="str">
        <f t="shared" ref="O323:O386" si="40">TEXT(L323,"dddd")</f>
        <v>viernes</v>
      </c>
      <c r="P323" s="7">
        <f t="shared" ref="P323:P386" si="41">YEAR(L323)</f>
        <v>2018</v>
      </c>
      <c r="Q323" s="3" t="str">
        <f>VLOOKUP(A323,INFO!$A:$B,2,0)</f>
        <v>GUAYAQUIL</v>
      </c>
      <c r="R323" s="19">
        <v>95</v>
      </c>
      <c r="S323" s="19" t="str">
        <f t="shared" ref="S323:S386" si="42">IF(AND(T323=1,OR(I323=$Z$2,I323=$Z$3)),$Z$4,I323)</f>
        <v>Durmió en Ainsa</v>
      </c>
      <c r="T323" s="19">
        <f t="shared" ref="T323:T386" si="43">IF(OR(H323=I323,H323=$Z$2,H323=$Z$3),1,0)</f>
        <v>1</v>
      </c>
      <c r="U323" s="19" t="str">
        <f t="shared" ref="U323:U386" si="44">IF(AND(C323=$AA$2,D323=$AA$2),"No Mostrar","Mostrar")</f>
        <v>Mostrar</v>
      </c>
      <c r="V323" s="3" t="str">
        <f>VLOOKUP(A323,INFO!$A:$C,3,0)</f>
        <v>EGSG9568</v>
      </c>
      <c r="W323" s="3" t="str">
        <f>VLOOKUP(V323,INFO!$C:$D,2,0)</f>
        <v>Camioneta</v>
      </c>
      <c r="X323" s="17" t="str">
        <f>VLOOKUP(A323,INFO!A:F,5,0)</f>
        <v>ADMINISTRACIÓN</v>
      </c>
      <c r="Y323" s="17" t="str">
        <f>VLOOKUP(A323,INFO!A:F,6,0)</f>
        <v>Alejandro Adrian</v>
      </c>
    </row>
    <row r="324" spans="1:25" x14ac:dyDescent="0.25">
      <c r="A324" s="3" t="s">
        <v>78</v>
      </c>
      <c r="B324" s="8">
        <v>3.1481481481481482E-3</v>
      </c>
      <c r="C324" s="8">
        <v>3.1481481481481482E-3</v>
      </c>
      <c r="D324" s="8">
        <v>0</v>
      </c>
      <c r="E324" s="4">
        <v>1.29</v>
      </c>
      <c r="F324" s="5">
        <v>38</v>
      </c>
      <c r="G324" s="5">
        <v>17.05</v>
      </c>
      <c r="H324" s="7" t="s">
        <v>132</v>
      </c>
      <c r="I324" s="7" t="s">
        <v>24</v>
      </c>
      <c r="J324" s="19" t="s">
        <v>321</v>
      </c>
      <c r="K324" s="19" t="s">
        <v>321</v>
      </c>
      <c r="L324" s="2">
        <v>43371</v>
      </c>
      <c r="M324" s="6" t="str">
        <f t="shared" si="38"/>
        <v>septiembre</v>
      </c>
      <c r="N324" s="19">
        <f t="shared" si="39"/>
        <v>39</v>
      </c>
      <c r="O324" s="7" t="str">
        <f t="shared" si="40"/>
        <v>viernes</v>
      </c>
      <c r="P324" s="7">
        <f t="shared" si="41"/>
        <v>2018</v>
      </c>
      <c r="Q324" s="3" t="str">
        <f>VLOOKUP(A324,INFO!$A:$B,2,0)</f>
        <v>GUAYAQUIL</v>
      </c>
      <c r="R324" s="19">
        <v>95</v>
      </c>
      <c r="S324" s="19" t="str">
        <f t="shared" si="42"/>
        <v>Avenida 40 No, Guayaquil</v>
      </c>
      <c r="T324" s="19">
        <f t="shared" si="43"/>
        <v>0</v>
      </c>
      <c r="U324" s="19" t="str">
        <f t="shared" si="44"/>
        <v>Mostrar</v>
      </c>
      <c r="V324" s="3" t="str">
        <f>VLOOKUP(A324,INFO!$A:$C,3,0)</f>
        <v>II765J</v>
      </c>
      <c r="W324" s="3" t="str">
        <f>VLOOKUP(V324,INFO!$C:$D,2,0)</f>
        <v>Motocicleta</v>
      </c>
      <c r="X324" s="17" t="str">
        <f>VLOOKUP(A324,INFO!A:F,5,0)</f>
        <v>ADMINISTRACIÓN</v>
      </c>
      <c r="Y324" s="17" t="str">
        <f>VLOOKUP(A324,INFO!A:F,6,0)</f>
        <v xml:space="preserve">Byron </v>
      </c>
    </row>
    <row r="325" spans="1:25" x14ac:dyDescent="0.25">
      <c r="A325" s="3" t="s">
        <v>78</v>
      </c>
      <c r="B325" s="8">
        <v>1.8402777777777777E-3</v>
      </c>
      <c r="C325" s="8">
        <v>1.8402777777777777E-3</v>
      </c>
      <c r="D325" s="8">
        <v>0</v>
      </c>
      <c r="E325" s="4">
        <v>0.48</v>
      </c>
      <c r="F325" s="5">
        <v>16</v>
      </c>
      <c r="G325" s="5">
        <v>10.77</v>
      </c>
      <c r="H325" s="7" t="s">
        <v>167</v>
      </c>
      <c r="I325" s="7" t="s">
        <v>134</v>
      </c>
      <c r="J325" s="19" t="s">
        <v>321</v>
      </c>
      <c r="K325" s="19" t="s">
        <v>321</v>
      </c>
      <c r="L325" s="2">
        <v>43371</v>
      </c>
      <c r="M325" s="6" t="str">
        <f t="shared" si="38"/>
        <v>septiembre</v>
      </c>
      <c r="N325" s="19">
        <f t="shared" si="39"/>
        <v>39</v>
      </c>
      <c r="O325" s="7" t="str">
        <f t="shared" si="40"/>
        <v>viernes</v>
      </c>
      <c r="P325" s="7">
        <f t="shared" si="41"/>
        <v>2018</v>
      </c>
      <c r="Q325" s="3" t="str">
        <f>VLOOKUP(A325,INFO!$A:$B,2,0)</f>
        <v>GUAYAQUIL</v>
      </c>
      <c r="R325" s="19">
        <v>95</v>
      </c>
      <c r="S325" s="19" t="str">
        <f t="shared" si="42"/>
        <v>Camilo Ponce Enriquez, Guayaquil</v>
      </c>
      <c r="T325" s="19">
        <f t="shared" si="43"/>
        <v>0</v>
      </c>
      <c r="U325" s="19" t="str">
        <f t="shared" si="44"/>
        <v>Mostrar</v>
      </c>
      <c r="V325" s="3" t="str">
        <f>VLOOKUP(A325,INFO!$A:$C,3,0)</f>
        <v>II765J</v>
      </c>
      <c r="W325" s="3" t="str">
        <f>VLOOKUP(V325,INFO!$C:$D,2,0)</f>
        <v>Motocicleta</v>
      </c>
      <c r="X325" s="17" t="str">
        <f>VLOOKUP(A325,INFO!A:F,5,0)</f>
        <v>ADMINISTRACIÓN</v>
      </c>
      <c r="Y325" s="17" t="str">
        <f>VLOOKUP(A325,INFO!A:F,6,0)</f>
        <v xml:space="preserve">Byron </v>
      </c>
    </row>
    <row r="326" spans="1:25" x14ac:dyDescent="0.25">
      <c r="A326" s="3" t="s">
        <v>78</v>
      </c>
      <c r="B326" s="8">
        <v>2.6967592592592594E-3</v>
      </c>
      <c r="C326" s="8">
        <v>2.6967592592592594E-3</v>
      </c>
      <c r="D326" s="8">
        <v>0</v>
      </c>
      <c r="E326" s="4">
        <v>1.8</v>
      </c>
      <c r="F326" s="5">
        <v>59</v>
      </c>
      <c r="G326" s="5">
        <v>27.85</v>
      </c>
      <c r="H326" s="7" t="s">
        <v>134</v>
      </c>
      <c r="I326" s="7" t="s">
        <v>134</v>
      </c>
      <c r="J326" s="19" t="s">
        <v>321</v>
      </c>
      <c r="K326" s="19" t="s">
        <v>321</v>
      </c>
      <c r="L326" s="2">
        <v>43371</v>
      </c>
      <c r="M326" s="6" t="str">
        <f t="shared" si="38"/>
        <v>septiembre</v>
      </c>
      <c r="N326" s="19">
        <f t="shared" si="39"/>
        <v>39</v>
      </c>
      <c r="O326" s="7" t="str">
        <f t="shared" si="40"/>
        <v>viernes</v>
      </c>
      <c r="P326" s="7">
        <f t="shared" si="41"/>
        <v>2018</v>
      </c>
      <c r="Q326" s="3" t="str">
        <f>VLOOKUP(A326,INFO!$A:$B,2,0)</f>
        <v>GUAYAQUIL</v>
      </c>
      <c r="R326" s="19">
        <v>95</v>
      </c>
      <c r="S326" s="19" t="str">
        <f t="shared" si="42"/>
        <v>Camilo Ponce Enriquez, Guayaquil</v>
      </c>
      <c r="T326" s="19">
        <f t="shared" si="43"/>
        <v>1</v>
      </c>
      <c r="U326" s="19" t="str">
        <f t="shared" si="44"/>
        <v>Mostrar</v>
      </c>
      <c r="V326" s="3" t="str">
        <f>VLOOKUP(A326,INFO!$A:$C,3,0)</f>
        <v>II765J</v>
      </c>
      <c r="W326" s="3" t="str">
        <f>VLOOKUP(V326,INFO!$C:$D,2,0)</f>
        <v>Motocicleta</v>
      </c>
      <c r="X326" s="17" t="str">
        <f>VLOOKUP(A326,INFO!A:F,5,0)</f>
        <v>ADMINISTRACIÓN</v>
      </c>
      <c r="Y326" s="17" t="str">
        <f>VLOOKUP(A326,INFO!A:F,6,0)</f>
        <v xml:space="preserve">Byron </v>
      </c>
    </row>
    <row r="327" spans="1:25" x14ac:dyDescent="0.25">
      <c r="A327" s="3" t="s">
        <v>78</v>
      </c>
      <c r="B327" s="8">
        <v>9.9305555555555553E-3</v>
      </c>
      <c r="C327" s="8">
        <v>9.9305555555555553E-3</v>
      </c>
      <c r="D327" s="8">
        <v>0</v>
      </c>
      <c r="E327" s="4">
        <v>8.09</v>
      </c>
      <c r="F327" s="5">
        <v>64</v>
      </c>
      <c r="G327" s="5">
        <v>33.94</v>
      </c>
      <c r="H327" s="7" t="s">
        <v>72</v>
      </c>
      <c r="I327" s="7" t="s">
        <v>133</v>
      </c>
      <c r="J327" s="19" t="s">
        <v>321</v>
      </c>
      <c r="K327" s="19" t="s">
        <v>321</v>
      </c>
      <c r="L327" s="2">
        <v>43371</v>
      </c>
      <c r="M327" s="6" t="str">
        <f t="shared" si="38"/>
        <v>septiembre</v>
      </c>
      <c r="N327" s="19">
        <f t="shared" si="39"/>
        <v>39</v>
      </c>
      <c r="O327" s="7" t="str">
        <f t="shared" si="40"/>
        <v>viernes</v>
      </c>
      <c r="P327" s="7">
        <f t="shared" si="41"/>
        <v>2018</v>
      </c>
      <c r="Q327" s="3" t="str">
        <f>VLOOKUP(A327,INFO!$A:$B,2,0)</f>
        <v>GUAYAQUIL</v>
      </c>
      <c r="R327" s="19">
        <v>95</v>
      </c>
      <c r="S327" s="19" t="str">
        <f t="shared" si="42"/>
        <v>Avenida 38E, Guayaquil</v>
      </c>
      <c r="T327" s="19">
        <f t="shared" si="43"/>
        <v>1</v>
      </c>
      <c r="U327" s="19" t="str">
        <f t="shared" si="44"/>
        <v>Mostrar</v>
      </c>
      <c r="V327" s="3" t="str">
        <f>VLOOKUP(A327,INFO!$A:$C,3,0)</f>
        <v>II765J</v>
      </c>
      <c r="W327" s="3" t="str">
        <f>VLOOKUP(V327,INFO!$C:$D,2,0)</f>
        <v>Motocicleta</v>
      </c>
      <c r="X327" s="17" t="str">
        <f>VLOOKUP(A327,INFO!A:F,5,0)</f>
        <v>ADMINISTRACIÓN</v>
      </c>
      <c r="Y327" s="17" t="str">
        <f>VLOOKUP(A327,INFO!A:F,6,0)</f>
        <v xml:space="preserve">Byron </v>
      </c>
    </row>
    <row r="328" spans="1:25" x14ac:dyDescent="0.25">
      <c r="A328" s="3" t="s">
        <v>25</v>
      </c>
      <c r="B328" s="8">
        <v>6.2500000000000001E-4</v>
      </c>
      <c r="C328" s="8">
        <v>6.2500000000000001E-4</v>
      </c>
      <c r="D328" s="8">
        <v>0</v>
      </c>
      <c r="E328" s="4">
        <v>0.1</v>
      </c>
      <c r="F328" s="5">
        <v>14</v>
      </c>
      <c r="G328" s="5">
        <v>6.39</v>
      </c>
      <c r="H328" s="7" t="s">
        <v>24</v>
      </c>
      <c r="I328" s="7" t="s">
        <v>24</v>
      </c>
      <c r="J328" s="19" t="s">
        <v>321</v>
      </c>
      <c r="K328" s="19" t="s">
        <v>321</v>
      </c>
      <c r="L328" s="2">
        <v>43371</v>
      </c>
      <c r="M328" s="6" t="str">
        <f t="shared" si="38"/>
        <v>septiembre</v>
      </c>
      <c r="N328" s="19">
        <f t="shared" si="39"/>
        <v>39</v>
      </c>
      <c r="O328" s="7" t="str">
        <f t="shared" si="40"/>
        <v>viernes</v>
      </c>
      <c r="P328" s="7">
        <f t="shared" si="41"/>
        <v>2018</v>
      </c>
      <c r="Q328" s="3" t="str">
        <f>VLOOKUP(A328,INFO!$A:$B,2,0)</f>
        <v>GUAYAQUIL</v>
      </c>
      <c r="R328" s="19">
        <v>95</v>
      </c>
      <c r="S328" s="19" t="str">
        <f t="shared" si="42"/>
        <v>Durmió en Ainsa</v>
      </c>
      <c r="T328" s="19">
        <f t="shared" si="43"/>
        <v>1</v>
      </c>
      <c r="U328" s="19" t="str">
        <f t="shared" si="44"/>
        <v>Mostrar</v>
      </c>
      <c r="V328" s="3" t="str">
        <f>VLOOKUP(A328,INFO!$A:$C,3,0)</f>
        <v>EGSF6046</v>
      </c>
      <c r="W328" s="3" t="str">
        <f>VLOOKUP(V328,INFO!$C:$D,2,0)</f>
        <v>Camioneta</v>
      </c>
      <c r="X328" s="17" t="str">
        <f>VLOOKUP(A328,INFO!A:F,5,0)</f>
        <v>POSTVENTA</v>
      </c>
      <c r="Y328" s="17" t="str">
        <f>VLOOKUP(A328,INFO!A:F,6,0)</f>
        <v>Kevin Perez</v>
      </c>
    </row>
    <row r="329" spans="1:25" x14ac:dyDescent="0.25">
      <c r="A329" s="3" t="s">
        <v>4</v>
      </c>
      <c r="B329" s="8">
        <v>3.1817129629629633E-2</v>
      </c>
      <c r="C329" s="8">
        <v>3.1817129629629633E-2</v>
      </c>
      <c r="D329" s="8">
        <v>0</v>
      </c>
      <c r="E329" s="4">
        <v>40.369999999999997</v>
      </c>
      <c r="F329" s="5">
        <v>83</v>
      </c>
      <c r="G329" s="5">
        <v>52.86</v>
      </c>
      <c r="H329" s="7" t="s">
        <v>168</v>
      </c>
      <c r="I329" s="7" t="s">
        <v>169</v>
      </c>
      <c r="J329" s="19" t="s">
        <v>321</v>
      </c>
      <c r="K329" s="19" t="s">
        <v>321</v>
      </c>
      <c r="L329" s="2">
        <v>43371</v>
      </c>
      <c r="M329" s="6" t="str">
        <f t="shared" si="38"/>
        <v>septiembre</v>
      </c>
      <c r="N329" s="19">
        <f t="shared" si="39"/>
        <v>39</v>
      </c>
      <c r="O329" s="7" t="str">
        <f t="shared" si="40"/>
        <v>viernes</v>
      </c>
      <c r="P329" s="7">
        <f t="shared" si="41"/>
        <v>2018</v>
      </c>
      <c r="Q329" s="3" t="str">
        <f>VLOOKUP(A329,INFO!$A:$B,2,0)</f>
        <v>QUITO</v>
      </c>
      <c r="R329" s="19">
        <v>95</v>
      </c>
      <c r="S329" s="19" t="str">
        <f t="shared" si="42"/>
        <v>José Ordoñez 1-115, Quito</v>
      </c>
      <c r="T329" s="19">
        <f t="shared" si="43"/>
        <v>0</v>
      </c>
      <c r="U329" s="19" t="str">
        <f t="shared" si="44"/>
        <v>Mostrar</v>
      </c>
      <c r="V329" s="3" t="str">
        <f>VLOOKUP(A329,INFO!$A:$C,3,0)</f>
        <v>HW228P</v>
      </c>
      <c r="W329" s="3" t="str">
        <f>VLOOKUP(V329,INFO!$C:$D,2,0)</f>
        <v>Motocicleta</v>
      </c>
      <c r="X329" s="17" t="str">
        <f>VLOOKUP(A329,INFO!A:F,5,0)</f>
        <v>SAT UIO</v>
      </c>
      <c r="Y329" s="17" t="str">
        <f>VLOOKUP(A329,INFO!A:F,6,0)</f>
        <v>Quito</v>
      </c>
    </row>
    <row r="330" spans="1:25" x14ac:dyDescent="0.25">
      <c r="A330" s="3" t="s">
        <v>78</v>
      </c>
      <c r="B330" s="8">
        <v>2.8935185185185188E-3</v>
      </c>
      <c r="C330" s="8">
        <v>2.8935185185185188E-3</v>
      </c>
      <c r="D330" s="8">
        <v>0</v>
      </c>
      <c r="E330" s="4">
        <v>1.17</v>
      </c>
      <c r="F330" s="5">
        <v>25</v>
      </c>
      <c r="G330" s="5">
        <v>16.809999999999999</v>
      </c>
      <c r="H330" s="7" t="s">
        <v>133</v>
      </c>
      <c r="I330" s="7" t="s">
        <v>170</v>
      </c>
      <c r="J330" s="19" t="s">
        <v>321</v>
      </c>
      <c r="K330" s="19" t="s">
        <v>321</v>
      </c>
      <c r="L330" s="2">
        <v>43371</v>
      </c>
      <c r="M330" s="6" t="str">
        <f t="shared" si="38"/>
        <v>septiembre</v>
      </c>
      <c r="N330" s="19">
        <f t="shared" si="39"/>
        <v>39</v>
      </c>
      <c r="O330" s="7" t="str">
        <f t="shared" si="40"/>
        <v>viernes</v>
      </c>
      <c r="P330" s="7">
        <f t="shared" si="41"/>
        <v>2018</v>
      </c>
      <c r="Q330" s="3" t="str">
        <f>VLOOKUP(A330,INFO!$A:$B,2,0)</f>
        <v>GUAYAQUIL</v>
      </c>
      <c r="R330" s="19">
        <v>95</v>
      </c>
      <c r="S330" s="19" t="str">
        <f t="shared" si="42"/>
        <v>Calle 24A, Guayaquil</v>
      </c>
      <c r="T330" s="19">
        <f t="shared" si="43"/>
        <v>0</v>
      </c>
      <c r="U330" s="19" t="str">
        <f t="shared" si="44"/>
        <v>Mostrar</v>
      </c>
      <c r="V330" s="3" t="str">
        <f>VLOOKUP(A330,INFO!$A:$C,3,0)</f>
        <v>II765J</v>
      </c>
      <c r="W330" s="3" t="str">
        <f>VLOOKUP(V330,INFO!$C:$D,2,0)</f>
        <v>Motocicleta</v>
      </c>
      <c r="X330" s="17" t="str">
        <f>VLOOKUP(A330,INFO!A:F,5,0)</f>
        <v>ADMINISTRACIÓN</v>
      </c>
      <c r="Y330" s="17" t="str">
        <f>VLOOKUP(A330,INFO!A:F,6,0)</f>
        <v xml:space="preserve">Byron </v>
      </c>
    </row>
    <row r="331" spans="1:25" x14ac:dyDescent="0.25">
      <c r="A331" s="3" t="s">
        <v>78</v>
      </c>
      <c r="B331" s="8">
        <v>2.2222222222222222E-3</v>
      </c>
      <c r="C331" s="8">
        <v>2.2222222222222222E-3</v>
      </c>
      <c r="D331" s="8">
        <v>0</v>
      </c>
      <c r="E331" s="4">
        <v>1.4</v>
      </c>
      <c r="F331" s="5">
        <v>51</v>
      </c>
      <c r="G331" s="5">
        <v>26.32</v>
      </c>
      <c r="H331" s="7" t="s">
        <v>72</v>
      </c>
      <c r="I331" s="7" t="s">
        <v>72</v>
      </c>
      <c r="J331" s="19" t="s">
        <v>321</v>
      </c>
      <c r="K331" s="19" t="s">
        <v>321</v>
      </c>
      <c r="L331" s="2">
        <v>43371</v>
      </c>
      <c r="M331" s="6" t="str">
        <f t="shared" si="38"/>
        <v>septiembre</v>
      </c>
      <c r="N331" s="19">
        <f t="shared" si="39"/>
        <v>39</v>
      </c>
      <c r="O331" s="7" t="str">
        <f t="shared" si="40"/>
        <v>viernes</v>
      </c>
      <c r="P331" s="7">
        <f t="shared" si="41"/>
        <v>2018</v>
      </c>
      <c r="Q331" s="3" t="str">
        <f>VLOOKUP(A331,INFO!$A:$B,2,0)</f>
        <v>GUAYAQUIL</v>
      </c>
      <c r="R331" s="19">
        <v>95</v>
      </c>
      <c r="S331" s="19" t="str">
        <f t="shared" si="42"/>
        <v>Durmió en Ainsa</v>
      </c>
      <c r="T331" s="19">
        <f t="shared" si="43"/>
        <v>1</v>
      </c>
      <c r="U331" s="19" t="str">
        <f t="shared" si="44"/>
        <v>Mostrar</v>
      </c>
      <c r="V331" s="3" t="str">
        <f>VLOOKUP(A331,INFO!$A:$C,3,0)</f>
        <v>II765J</v>
      </c>
      <c r="W331" s="3" t="str">
        <f>VLOOKUP(V331,INFO!$C:$D,2,0)</f>
        <v>Motocicleta</v>
      </c>
      <c r="X331" s="17" t="str">
        <f>VLOOKUP(A331,INFO!A:F,5,0)</f>
        <v>ADMINISTRACIÓN</v>
      </c>
      <c r="Y331" s="17" t="str">
        <f>VLOOKUP(A331,INFO!A:F,6,0)</f>
        <v xml:space="preserve">Byron </v>
      </c>
    </row>
    <row r="332" spans="1:25" x14ac:dyDescent="0.25">
      <c r="A332" s="3" t="s">
        <v>78</v>
      </c>
      <c r="B332" s="8">
        <v>6.3773148148148148E-3</v>
      </c>
      <c r="C332" s="8">
        <v>6.3773148148148148E-3</v>
      </c>
      <c r="D332" s="8">
        <v>0</v>
      </c>
      <c r="E332" s="4">
        <v>2.4300000000000002</v>
      </c>
      <c r="F332" s="5">
        <v>38</v>
      </c>
      <c r="G332" s="5">
        <v>15.91</v>
      </c>
      <c r="H332" s="7" t="s">
        <v>72</v>
      </c>
      <c r="I332" s="7" t="s">
        <v>171</v>
      </c>
      <c r="J332" s="19" t="s">
        <v>321</v>
      </c>
      <c r="K332" s="19" t="s">
        <v>321</v>
      </c>
      <c r="L332" s="2">
        <v>43371</v>
      </c>
      <c r="M332" s="6" t="str">
        <f t="shared" si="38"/>
        <v>septiembre</v>
      </c>
      <c r="N332" s="19">
        <f t="shared" si="39"/>
        <v>39</v>
      </c>
      <c r="O332" s="7" t="str">
        <f t="shared" si="40"/>
        <v>viernes</v>
      </c>
      <c r="P332" s="7">
        <f t="shared" si="41"/>
        <v>2018</v>
      </c>
      <c r="Q332" s="3" t="str">
        <f>VLOOKUP(A332,INFO!$A:$B,2,0)</f>
        <v>GUAYAQUIL</v>
      </c>
      <c r="R332" s="19">
        <v>95</v>
      </c>
      <c r="S332" s="19" t="str">
        <f t="shared" si="42"/>
        <v>Benjamin Carrión, Guayaquil</v>
      </c>
      <c r="T332" s="19">
        <f t="shared" si="43"/>
        <v>1</v>
      </c>
      <c r="U332" s="19" t="str">
        <f t="shared" si="44"/>
        <v>Mostrar</v>
      </c>
      <c r="V332" s="3" t="str">
        <f>VLOOKUP(A332,INFO!$A:$C,3,0)</f>
        <v>II765J</v>
      </c>
      <c r="W332" s="3" t="str">
        <f>VLOOKUP(V332,INFO!$C:$D,2,0)</f>
        <v>Motocicleta</v>
      </c>
      <c r="X332" s="17" t="str">
        <f>VLOOKUP(A332,INFO!A:F,5,0)</f>
        <v>ADMINISTRACIÓN</v>
      </c>
      <c r="Y332" s="17" t="str">
        <f>VLOOKUP(A332,INFO!A:F,6,0)</f>
        <v xml:space="preserve">Byron </v>
      </c>
    </row>
    <row r="333" spans="1:25" x14ac:dyDescent="0.25">
      <c r="A333" s="3" t="s">
        <v>4</v>
      </c>
      <c r="B333" s="8">
        <v>1.25E-3</v>
      </c>
      <c r="C333" s="8">
        <v>1.25E-3</v>
      </c>
      <c r="D333" s="8">
        <v>0</v>
      </c>
      <c r="E333" s="4">
        <v>0.51</v>
      </c>
      <c r="F333" s="5">
        <v>35</v>
      </c>
      <c r="G333" s="5">
        <v>16.84</v>
      </c>
      <c r="H333" s="7" t="s">
        <v>172</v>
      </c>
      <c r="I333" s="7" t="s">
        <v>173</v>
      </c>
      <c r="J333" s="19" t="s">
        <v>321</v>
      </c>
      <c r="K333" s="19" t="s">
        <v>321</v>
      </c>
      <c r="L333" s="2">
        <v>43371</v>
      </c>
      <c r="M333" s="6" t="str">
        <f t="shared" si="38"/>
        <v>septiembre</v>
      </c>
      <c r="N333" s="19">
        <f t="shared" si="39"/>
        <v>39</v>
      </c>
      <c r="O333" s="7" t="str">
        <f t="shared" si="40"/>
        <v>viernes</v>
      </c>
      <c r="P333" s="7">
        <f t="shared" si="41"/>
        <v>2018</v>
      </c>
      <c r="Q333" s="3" t="str">
        <f>VLOOKUP(A333,INFO!$A:$B,2,0)</f>
        <v>QUITO</v>
      </c>
      <c r="R333" s="19">
        <v>95</v>
      </c>
      <c r="S333" s="19" t="str">
        <f t="shared" si="42"/>
        <v>Avenida 6 De Diciembre 2-172, Quito</v>
      </c>
      <c r="T333" s="19">
        <f t="shared" si="43"/>
        <v>0</v>
      </c>
      <c r="U333" s="19" t="str">
        <f t="shared" si="44"/>
        <v>Mostrar</v>
      </c>
      <c r="V333" s="3" t="str">
        <f>VLOOKUP(A333,INFO!$A:$C,3,0)</f>
        <v>HW228P</v>
      </c>
      <c r="W333" s="3" t="str">
        <f>VLOOKUP(V333,INFO!$C:$D,2,0)</f>
        <v>Motocicleta</v>
      </c>
      <c r="X333" s="17" t="str">
        <f>VLOOKUP(A333,INFO!A:F,5,0)</f>
        <v>SAT UIO</v>
      </c>
      <c r="Y333" s="17" t="str">
        <f>VLOOKUP(A333,INFO!A:F,6,0)</f>
        <v>Quito</v>
      </c>
    </row>
    <row r="334" spans="1:25" x14ac:dyDescent="0.25">
      <c r="A334" s="3" t="s">
        <v>78</v>
      </c>
      <c r="B334" s="8">
        <v>5.4398148148148149E-3</v>
      </c>
      <c r="C334" s="8">
        <v>5.4398148148148149E-3</v>
      </c>
      <c r="D334" s="8">
        <v>0</v>
      </c>
      <c r="E334" s="4">
        <v>3.66</v>
      </c>
      <c r="F334" s="5">
        <v>57</v>
      </c>
      <c r="G334" s="5">
        <v>28</v>
      </c>
      <c r="H334" s="7" t="s">
        <v>72</v>
      </c>
      <c r="I334" s="7" t="s">
        <v>134</v>
      </c>
      <c r="J334" s="19" t="s">
        <v>321</v>
      </c>
      <c r="K334" s="19" t="s">
        <v>321</v>
      </c>
      <c r="L334" s="2">
        <v>43371</v>
      </c>
      <c r="M334" s="6" t="str">
        <f t="shared" si="38"/>
        <v>septiembre</v>
      </c>
      <c r="N334" s="19">
        <f t="shared" si="39"/>
        <v>39</v>
      </c>
      <c r="O334" s="7" t="str">
        <f t="shared" si="40"/>
        <v>viernes</v>
      </c>
      <c r="P334" s="7">
        <f t="shared" si="41"/>
        <v>2018</v>
      </c>
      <c r="Q334" s="3" t="str">
        <f>VLOOKUP(A334,INFO!$A:$B,2,0)</f>
        <v>GUAYAQUIL</v>
      </c>
      <c r="R334" s="19">
        <v>95</v>
      </c>
      <c r="S334" s="19" t="str">
        <f t="shared" si="42"/>
        <v>Camilo Ponce Enriquez, Guayaquil</v>
      </c>
      <c r="T334" s="19">
        <f t="shared" si="43"/>
        <v>1</v>
      </c>
      <c r="U334" s="19" t="str">
        <f t="shared" si="44"/>
        <v>Mostrar</v>
      </c>
      <c r="V334" s="3" t="str">
        <f>VLOOKUP(A334,INFO!$A:$C,3,0)</f>
        <v>II765J</v>
      </c>
      <c r="W334" s="3" t="str">
        <f>VLOOKUP(V334,INFO!$C:$D,2,0)</f>
        <v>Motocicleta</v>
      </c>
      <c r="X334" s="17" t="str">
        <f>VLOOKUP(A334,INFO!A:F,5,0)</f>
        <v>ADMINISTRACIÓN</v>
      </c>
      <c r="Y334" s="17" t="str">
        <f>VLOOKUP(A334,INFO!A:F,6,0)</f>
        <v xml:space="preserve">Byron </v>
      </c>
    </row>
    <row r="335" spans="1:25" x14ac:dyDescent="0.25">
      <c r="A335" s="3" t="s">
        <v>4</v>
      </c>
      <c r="B335" s="8">
        <v>8.9120370370370362E-4</v>
      </c>
      <c r="C335" s="8">
        <v>7.9861111111111105E-4</v>
      </c>
      <c r="D335" s="8">
        <v>0</v>
      </c>
      <c r="E335" s="4">
        <v>0.24</v>
      </c>
      <c r="F335" s="5">
        <v>38</v>
      </c>
      <c r="G335" s="5">
        <v>11.34</v>
      </c>
      <c r="H335" s="7" t="s">
        <v>173</v>
      </c>
      <c r="I335" s="7" t="s">
        <v>174</v>
      </c>
      <c r="J335" s="19" t="s">
        <v>321</v>
      </c>
      <c r="K335" s="19" t="s">
        <v>321</v>
      </c>
      <c r="L335" s="2">
        <v>43371</v>
      </c>
      <c r="M335" s="6" t="str">
        <f t="shared" si="38"/>
        <v>septiembre</v>
      </c>
      <c r="N335" s="19">
        <f t="shared" si="39"/>
        <v>39</v>
      </c>
      <c r="O335" s="7" t="str">
        <f t="shared" si="40"/>
        <v>viernes</v>
      </c>
      <c r="P335" s="7">
        <f t="shared" si="41"/>
        <v>2018</v>
      </c>
      <c r="Q335" s="3" t="str">
        <f>VLOOKUP(A335,INFO!$A:$B,2,0)</f>
        <v>QUITO</v>
      </c>
      <c r="R335" s="19">
        <v>95</v>
      </c>
      <c r="S335" s="19" t="str">
        <f t="shared" si="42"/>
        <v>Avenida 6 De Diciembre 142-255, Quito</v>
      </c>
      <c r="T335" s="19">
        <f t="shared" si="43"/>
        <v>0</v>
      </c>
      <c r="U335" s="19" t="str">
        <f t="shared" si="44"/>
        <v>Mostrar</v>
      </c>
      <c r="V335" s="3" t="str">
        <f>VLOOKUP(A335,INFO!$A:$C,3,0)</f>
        <v>HW228P</v>
      </c>
      <c r="W335" s="3" t="str">
        <f>VLOOKUP(V335,INFO!$C:$D,2,0)</f>
        <v>Motocicleta</v>
      </c>
      <c r="X335" s="17" t="str">
        <f>VLOOKUP(A335,INFO!A:F,5,0)</f>
        <v>SAT UIO</v>
      </c>
      <c r="Y335" s="17" t="str">
        <f>VLOOKUP(A335,INFO!A:F,6,0)</f>
        <v>Quito</v>
      </c>
    </row>
    <row r="336" spans="1:25" x14ac:dyDescent="0.25">
      <c r="A336" s="3" t="s">
        <v>78</v>
      </c>
      <c r="B336" s="8">
        <v>2.627314814814815E-3</v>
      </c>
      <c r="C336" s="8">
        <v>2.627314814814815E-3</v>
      </c>
      <c r="D336" s="8">
        <v>0</v>
      </c>
      <c r="E336" s="4">
        <v>0.63</v>
      </c>
      <c r="F336" s="5">
        <v>18</v>
      </c>
      <c r="G336" s="5">
        <v>9.98</v>
      </c>
      <c r="H336" s="7" t="s">
        <v>134</v>
      </c>
      <c r="I336" s="7" t="s">
        <v>175</v>
      </c>
      <c r="J336" s="19" t="s">
        <v>321</v>
      </c>
      <c r="K336" s="19" t="s">
        <v>321</v>
      </c>
      <c r="L336" s="2">
        <v>43371</v>
      </c>
      <c r="M336" s="6" t="str">
        <f t="shared" si="38"/>
        <v>septiembre</v>
      </c>
      <c r="N336" s="19">
        <f t="shared" si="39"/>
        <v>39</v>
      </c>
      <c r="O336" s="7" t="str">
        <f t="shared" si="40"/>
        <v>viernes</v>
      </c>
      <c r="P336" s="7">
        <f t="shared" si="41"/>
        <v>2018</v>
      </c>
      <c r="Q336" s="3" t="str">
        <f>VLOOKUP(A336,INFO!$A:$B,2,0)</f>
        <v>GUAYAQUIL</v>
      </c>
      <c r="R336" s="19">
        <v>95</v>
      </c>
      <c r="S336" s="19" t="str">
        <f t="shared" si="42"/>
        <v>Avenida 41 No, Guayaquil</v>
      </c>
      <c r="T336" s="19">
        <f t="shared" si="43"/>
        <v>0</v>
      </c>
      <c r="U336" s="19" t="str">
        <f t="shared" si="44"/>
        <v>Mostrar</v>
      </c>
      <c r="V336" s="3" t="str">
        <f>VLOOKUP(A336,INFO!$A:$C,3,0)</f>
        <v>II765J</v>
      </c>
      <c r="W336" s="3" t="str">
        <f>VLOOKUP(V336,INFO!$C:$D,2,0)</f>
        <v>Motocicleta</v>
      </c>
      <c r="X336" s="17" t="str">
        <f>VLOOKUP(A336,INFO!A:F,5,0)</f>
        <v>ADMINISTRACIÓN</v>
      </c>
      <c r="Y336" s="17" t="str">
        <f>VLOOKUP(A336,INFO!A:F,6,0)</f>
        <v xml:space="preserve">Byron </v>
      </c>
    </row>
    <row r="337" spans="1:25" x14ac:dyDescent="0.25">
      <c r="A337" s="3" t="s">
        <v>78</v>
      </c>
      <c r="B337" s="8">
        <v>9.7222222222222209E-4</v>
      </c>
      <c r="C337" s="8">
        <v>9.7222222222222209E-4</v>
      </c>
      <c r="D337" s="8">
        <v>0</v>
      </c>
      <c r="E337" s="4">
        <v>0.59</v>
      </c>
      <c r="F337" s="5">
        <v>38</v>
      </c>
      <c r="G337" s="5">
        <v>25.24</v>
      </c>
      <c r="H337" s="7" t="s">
        <v>175</v>
      </c>
      <c r="I337" s="7" t="s">
        <v>129</v>
      </c>
      <c r="J337" s="19" t="s">
        <v>321</v>
      </c>
      <c r="K337" s="19" t="s">
        <v>321</v>
      </c>
      <c r="L337" s="2">
        <v>43371</v>
      </c>
      <c r="M337" s="6" t="str">
        <f t="shared" si="38"/>
        <v>septiembre</v>
      </c>
      <c r="N337" s="19">
        <f t="shared" si="39"/>
        <v>39</v>
      </c>
      <c r="O337" s="7" t="str">
        <f t="shared" si="40"/>
        <v>viernes</v>
      </c>
      <c r="P337" s="7">
        <f t="shared" si="41"/>
        <v>2018</v>
      </c>
      <c r="Q337" s="3" t="str">
        <f>VLOOKUP(A337,INFO!$A:$B,2,0)</f>
        <v>GUAYAQUIL</v>
      </c>
      <c r="R337" s="19">
        <v>95</v>
      </c>
      <c r="S337" s="19" t="str">
        <f t="shared" si="42"/>
        <v>Avenida 39 No, Guayaquil</v>
      </c>
      <c r="T337" s="19">
        <f t="shared" si="43"/>
        <v>0</v>
      </c>
      <c r="U337" s="19" t="str">
        <f t="shared" si="44"/>
        <v>Mostrar</v>
      </c>
      <c r="V337" s="3" t="str">
        <f>VLOOKUP(A337,INFO!$A:$C,3,0)</f>
        <v>II765J</v>
      </c>
      <c r="W337" s="3" t="str">
        <f>VLOOKUP(V337,INFO!$C:$D,2,0)</f>
        <v>Motocicleta</v>
      </c>
      <c r="X337" s="17" t="str">
        <f>VLOOKUP(A337,INFO!A:F,5,0)</f>
        <v>ADMINISTRACIÓN</v>
      </c>
      <c r="Y337" s="17" t="str">
        <f>VLOOKUP(A337,INFO!A:F,6,0)</f>
        <v xml:space="preserve">Byron </v>
      </c>
    </row>
    <row r="338" spans="1:25" x14ac:dyDescent="0.25">
      <c r="A338" s="3" t="s">
        <v>78</v>
      </c>
      <c r="B338" s="8">
        <v>7.905092592592592E-3</v>
      </c>
      <c r="C338" s="8">
        <v>7.905092592592592E-3</v>
      </c>
      <c r="D338" s="8">
        <v>0</v>
      </c>
      <c r="E338" s="4">
        <v>5.46</v>
      </c>
      <c r="F338" s="5">
        <v>66</v>
      </c>
      <c r="G338" s="5">
        <v>28.77</v>
      </c>
      <c r="H338" s="7" t="s">
        <v>129</v>
      </c>
      <c r="I338" s="7" t="s">
        <v>147</v>
      </c>
      <c r="J338" s="19" t="s">
        <v>321</v>
      </c>
      <c r="K338" s="19" t="s">
        <v>321</v>
      </c>
      <c r="L338" s="2">
        <v>43371</v>
      </c>
      <c r="M338" s="6" t="str">
        <f t="shared" si="38"/>
        <v>septiembre</v>
      </c>
      <c r="N338" s="19">
        <f t="shared" si="39"/>
        <v>39</v>
      </c>
      <c r="O338" s="7" t="str">
        <f t="shared" si="40"/>
        <v>viernes</v>
      </c>
      <c r="P338" s="7">
        <f t="shared" si="41"/>
        <v>2018</v>
      </c>
      <c r="Q338" s="3" t="str">
        <f>VLOOKUP(A338,INFO!$A:$B,2,0)</f>
        <v>GUAYAQUIL</v>
      </c>
      <c r="R338" s="19">
        <v>95</v>
      </c>
      <c r="S338" s="19" t="str">
        <f t="shared" si="42"/>
        <v>Carlos Julio Arosemena, Guayaquil</v>
      </c>
      <c r="T338" s="19">
        <f t="shared" si="43"/>
        <v>0</v>
      </c>
      <c r="U338" s="19" t="str">
        <f t="shared" si="44"/>
        <v>Mostrar</v>
      </c>
      <c r="V338" s="3" t="str">
        <f>VLOOKUP(A338,INFO!$A:$C,3,0)</f>
        <v>II765J</v>
      </c>
      <c r="W338" s="3" t="str">
        <f>VLOOKUP(V338,INFO!$C:$D,2,0)</f>
        <v>Motocicleta</v>
      </c>
      <c r="X338" s="17" t="str">
        <f>VLOOKUP(A338,INFO!A:F,5,0)</f>
        <v>ADMINISTRACIÓN</v>
      </c>
      <c r="Y338" s="17" t="str">
        <f>VLOOKUP(A338,INFO!A:F,6,0)</f>
        <v xml:space="preserve">Byron </v>
      </c>
    </row>
    <row r="339" spans="1:25" x14ac:dyDescent="0.25">
      <c r="A339" s="3" t="s">
        <v>4</v>
      </c>
      <c r="B339" s="8">
        <v>2.3263888888888887E-3</v>
      </c>
      <c r="C339" s="8">
        <v>2.3263888888888887E-3</v>
      </c>
      <c r="D339" s="8">
        <v>0</v>
      </c>
      <c r="E339" s="4">
        <v>1.62</v>
      </c>
      <c r="F339" s="5">
        <v>46</v>
      </c>
      <c r="G339" s="5">
        <v>29.07</v>
      </c>
      <c r="H339" s="7" t="s">
        <v>176</v>
      </c>
      <c r="I339" s="7" t="s">
        <v>177</v>
      </c>
      <c r="J339" s="19" t="s">
        <v>321</v>
      </c>
      <c r="K339" s="19" t="s">
        <v>321</v>
      </c>
      <c r="L339" s="2">
        <v>43371</v>
      </c>
      <c r="M339" s="6" t="str">
        <f t="shared" si="38"/>
        <v>septiembre</v>
      </c>
      <c r="N339" s="19">
        <f t="shared" si="39"/>
        <v>39</v>
      </c>
      <c r="O339" s="7" t="str">
        <f t="shared" si="40"/>
        <v>viernes</v>
      </c>
      <c r="P339" s="7">
        <f t="shared" si="41"/>
        <v>2018</v>
      </c>
      <c r="Q339" s="3" t="str">
        <f>VLOOKUP(A339,INFO!$A:$B,2,0)</f>
        <v>QUITO</v>
      </c>
      <c r="R339" s="19">
        <v>95</v>
      </c>
      <c r="S339" s="19" t="str">
        <f t="shared" si="42"/>
        <v>O 3M, Quito</v>
      </c>
      <c r="T339" s="19">
        <f t="shared" si="43"/>
        <v>0</v>
      </c>
      <c r="U339" s="19" t="str">
        <f t="shared" si="44"/>
        <v>Mostrar</v>
      </c>
      <c r="V339" s="3" t="str">
        <f>VLOOKUP(A339,INFO!$A:$C,3,0)</f>
        <v>HW228P</v>
      </c>
      <c r="W339" s="3" t="str">
        <f>VLOOKUP(V339,INFO!$C:$D,2,0)</f>
        <v>Motocicleta</v>
      </c>
      <c r="X339" s="17" t="str">
        <f>VLOOKUP(A339,INFO!A:F,5,0)</f>
        <v>SAT UIO</v>
      </c>
      <c r="Y339" s="17" t="str">
        <f>VLOOKUP(A339,INFO!A:F,6,0)</f>
        <v>Quito</v>
      </c>
    </row>
    <row r="340" spans="1:25" x14ac:dyDescent="0.25">
      <c r="A340" s="3" t="s">
        <v>4</v>
      </c>
      <c r="B340" s="8">
        <v>8.7800925925925921E-2</v>
      </c>
      <c r="C340" s="8">
        <v>8.6064814814814816E-2</v>
      </c>
      <c r="D340" s="8">
        <v>0</v>
      </c>
      <c r="E340" s="4">
        <v>4.83</v>
      </c>
      <c r="F340" s="5">
        <v>55</v>
      </c>
      <c r="G340" s="5">
        <v>2.29</v>
      </c>
      <c r="H340" s="7" t="s">
        <v>177</v>
      </c>
      <c r="I340" s="7" t="s">
        <v>178</v>
      </c>
      <c r="J340" s="19" t="s">
        <v>321</v>
      </c>
      <c r="K340" s="19" t="s">
        <v>321</v>
      </c>
      <c r="L340" s="2">
        <v>43371</v>
      </c>
      <c r="M340" s="6" t="str">
        <f t="shared" si="38"/>
        <v>septiembre</v>
      </c>
      <c r="N340" s="19">
        <f t="shared" si="39"/>
        <v>39</v>
      </c>
      <c r="O340" s="7" t="str">
        <f t="shared" si="40"/>
        <v>viernes</v>
      </c>
      <c r="P340" s="7">
        <f t="shared" si="41"/>
        <v>2018</v>
      </c>
      <c r="Q340" s="3" t="str">
        <f>VLOOKUP(A340,INFO!$A:$B,2,0)</f>
        <v>QUITO</v>
      </c>
      <c r="R340" s="19">
        <v>95</v>
      </c>
      <c r="S340" s="19" t="str">
        <f t="shared" si="42"/>
        <v>Juncal 1-248, Quito</v>
      </c>
      <c r="T340" s="19">
        <f t="shared" si="43"/>
        <v>0</v>
      </c>
      <c r="U340" s="19" t="str">
        <f t="shared" si="44"/>
        <v>Mostrar</v>
      </c>
      <c r="V340" s="3" t="str">
        <f>VLOOKUP(A340,INFO!$A:$C,3,0)</f>
        <v>HW228P</v>
      </c>
      <c r="W340" s="3" t="str">
        <f>VLOOKUP(V340,INFO!$C:$D,2,0)</f>
        <v>Motocicleta</v>
      </c>
      <c r="X340" s="17" t="str">
        <f>VLOOKUP(A340,INFO!A:F,5,0)</f>
        <v>SAT UIO</v>
      </c>
      <c r="Y340" s="17" t="str">
        <f>VLOOKUP(A340,INFO!A:F,6,0)</f>
        <v>Quito</v>
      </c>
    </row>
    <row r="341" spans="1:25" x14ac:dyDescent="0.25">
      <c r="A341" s="3" t="s">
        <v>26</v>
      </c>
      <c r="B341" s="8">
        <v>5.6712962962962956E-4</v>
      </c>
      <c r="C341" s="8">
        <v>5.6712962962962956E-4</v>
      </c>
      <c r="D341" s="8">
        <v>0</v>
      </c>
      <c r="E341" s="4">
        <v>0.02</v>
      </c>
      <c r="F341" s="5">
        <v>5</v>
      </c>
      <c r="G341" s="5">
        <v>1.22</v>
      </c>
      <c r="H341" s="7" t="s">
        <v>24</v>
      </c>
      <c r="I341" s="7" t="s">
        <v>24</v>
      </c>
      <c r="J341" s="19" t="s">
        <v>321</v>
      </c>
      <c r="K341" s="19" t="s">
        <v>321</v>
      </c>
      <c r="L341" s="2">
        <v>43371</v>
      </c>
      <c r="M341" s="6" t="str">
        <f t="shared" si="38"/>
        <v>septiembre</v>
      </c>
      <c r="N341" s="19">
        <f t="shared" si="39"/>
        <v>39</v>
      </c>
      <c r="O341" s="7" t="str">
        <f t="shared" si="40"/>
        <v>viernes</v>
      </c>
      <c r="P341" s="7">
        <f t="shared" si="41"/>
        <v>2018</v>
      </c>
      <c r="Q341" s="3" t="str">
        <f>VLOOKUP(A341,INFO!$A:$B,2,0)</f>
        <v>GUAYAQUIL</v>
      </c>
      <c r="R341" s="19">
        <v>95</v>
      </c>
      <c r="S341" s="19" t="str">
        <f t="shared" si="42"/>
        <v>Durmió en Ainsa</v>
      </c>
      <c r="T341" s="19">
        <f t="shared" si="43"/>
        <v>1</v>
      </c>
      <c r="U341" s="19" t="str">
        <f t="shared" si="44"/>
        <v>Mostrar</v>
      </c>
      <c r="V341" s="3" t="str">
        <f>VLOOKUP(A341,INFO!$A:$C,3,0)</f>
        <v>EGSI9179</v>
      </c>
      <c r="W341" s="3" t="str">
        <f>VLOOKUP(V341,INFO!$C:$D,2,0)</f>
        <v>Camioneta</v>
      </c>
      <c r="X341" s="17" t="str">
        <f>VLOOKUP(A341,INFO!A:F,5,0)</f>
        <v>POSTVENTA</v>
      </c>
      <c r="Y341" s="17" t="str">
        <f>VLOOKUP(A341,INFO!A:F,6,0)</f>
        <v>Deibi Banguera</v>
      </c>
    </row>
    <row r="342" spans="1:25" x14ac:dyDescent="0.25">
      <c r="A342" s="3" t="s">
        <v>78</v>
      </c>
      <c r="B342" s="8">
        <v>3.8194444444444446E-4</v>
      </c>
      <c r="C342" s="8">
        <v>3.4722222222222224E-4</v>
      </c>
      <c r="D342" s="8">
        <v>3.4722222222222222E-5</v>
      </c>
      <c r="E342" s="4">
        <v>0.14000000000000001</v>
      </c>
      <c r="F342" s="5">
        <v>9</v>
      </c>
      <c r="G342" s="5">
        <v>15.23</v>
      </c>
      <c r="H342" s="7" t="s">
        <v>171</v>
      </c>
      <c r="I342" s="7" t="s">
        <v>171</v>
      </c>
      <c r="J342" s="19" t="s">
        <v>321</v>
      </c>
      <c r="K342" s="19" t="s">
        <v>321</v>
      </c>
      <c r="L342" s="2">
        <v>43371</v>
      </c>
      <c r="M342" s="6" t="str">
        <f t="shared" si="38"/>
        <v>septiembre</v>
      </c>
      <c r="N342" s="19">
        <f t="shared" si="39"/>
        <v>39</v>
      </c>
      <c r="O342" s="7" t="str">
        <f t="shared" si="40"/>
        <v>viernes</v>
      </c>
      <c r="P342" s="7">
        <f t="shared" si="41"/>
        <v>2018</v>
      </c>
      <c r="Q342" s="3" t="str">
        <f>VLOOKUP(A342,INFO!$A:$B,2,0)</f>
        <v>GUAYAQUIL</v>
      </c>
      <c r="R342" s="19">
        <v>95</v>
      </c>
      <c r="S342" s="19" t="str">
        <f t="shared" si="42"/>
        <v>Benjamin Carrión, Guayaquil</v>
      </c>
      <c r="T342" s="19">
        <f t="shared" si="43"/>
        <v>1</v>
      </c>
      <c r="U342" s="19" t="str">
        <f t="shared" si="44"/>
        <v>Mostrar</v>
      </c>
      <c r="V342" s="3" t="str">
        <f>VLOOKUP(A342,INFO!$A:$C,3,0)</f>
        <v>II765J</v>
      </c>
      <c r="W342" s="3" t="str">
        <f>VLOOKUP(V342,INFO!$C:$D,2,0)</f>
        <v>Motocicleta</v>
      </c>
      <c r="X342" s="17" t="str">
        <f>VLOOKUP(A342,INFO!A:F,5,0)</f>
        <v>ADMINISTRACIÓN</v>
      </c>
      <c r="Y342" s="17" t="str">
        <f>VLOOKUP(A342,INFO!A:F,6,0)</f>
        <v xml:space="preserve">Byron </v>
      </c>
    </row>
    <row r="343" spans="1:25" x14ac:dyDescent="0.25">
      <c r="A343" s="3" t="s">
        <v>122</v>
      </c>
      <c r="B343" s="8">
        <v>4.6250000000000006E-2</v>
      </c>
      <c r="C343" s="8">
        <v>4.6180555555555558E-2</v>
      </c>
      <c r="D343" s="8">
        <v>6.9444444444444444E-5</v>
      </c>
      <c r="E343" s="4">
        <v>67.75</v>
      </c>
      <c r="F343" s="5">
        <v>120</v>
      </c>
      <c r="G343" s="5">
        <v>61.04</v>
      </c>
      <c r="H343" s="7" t="s">
        <v>179</v>
      </c>
      <c r="I343" s="7" t="s">
        <v>77</v>
      </c>
      <c r="J343" s="19" t="s">
        <v>321</v>
      </c>
      <c r="K343" s="19" t="s">
        <v>321</v>
      </c>
      <c r="L343" s="2">
        <v>43371</v>
      </c>
      <c r="M343" s="6" t="str">
        <f t="shared" si="38"/>
        <v>septiembre</v>
      </c>
      <c r="N343" s="19">
        <f t="shared" si="39"/>
        <v>39</v>
      </c>
      <c r="O343" s="7" t="str">
        <f t="shared" si="40"/>
        <v>viernes</v>
      </c>
      <c r="P343" s="7">
        <f t="shared" si="41"/>
        <v>2018</v>
      </c>
      <c r="Q343" s="3" t="str">
        <f>VLOOKUP(A343,INFO!$A:$B,2,0)</f>
        <v>GUAYAQUIL</v>
      </c>
      <c r="R343" s="19">
        <v>95</v>
      </c>
      <c r="S343" s="19" t="str">
        <f t="shared" si="42"/>
        <v>E25, Camilo Ponce Enríquez</v>
      </c>
      <c r="T343" s="19">
        <f t="shared" si="43"/>
        <v>0</v>
      </c>
      <c r="U343" s="19" t="str">
        <f t="shared" si="44"/>
        <v>Mostrar</v>
      </c>
      <c r="V343" s="3" t="str">
        <f>VLOOKUP(A343,INFO!$A:$C,3,0)</f>
        <v>EHCN0517</v>
      </c>
      <c r="W343" s="3" t="str">
        <f>VLOOKUP(V343,INFO!$C:$D,2,0)</f>
        <v>Camioneta</v>
      </c>
      <c r="X343" s="17" t="str">
        <f>VLOOKUP(A343,INFO!A:F,5,0)</f>
        <v>POSTVENTA</v>
      </c>
      <c r="Y343" s="17" t="str">
        <f>VLOOKUP(A343,INFO!A:F,6,0)</f>
        <v>Marcelo Murillo</v>
      </c>
    </row>
    <row r="344" spans="1:25" x14ac:dyDescent="0.25">
      <c r="A344" s="3" t="s">
        <v>4</v>
      </c>
      <c r="B344" s="8">
        <v>4.2824074074074075E-4</v>
      </c>
      <c r="C344" s="8">
        <v>3.2407407407407406E-4</v>
      </c>
      <c r="D344" s="8">
        <v>1.0416666666666667E-4</v>
      </c>
      <c r="E344" s="4">
        <v>0.15</v>
      </c>
      <c r="F344" s="5">
        <v>7</v>
      </c>
      <c r="G344" s="5">
        <v>14.58</v>
      </c>
      <c r="H344" s="7" t="s">
        <v>180</v>
      </c>
      <c r="I344" s="7" t="s">
        <v>181</v>
      </c>
      <c r="J344" s="19" t="s">
        <v>321</v>
      </c>
      <c r="K344" s="19" t="s">
        <v>321</v>
      </c>
      <c r="L344" s="2">
        <v>43371</v>
      </c>
      <c r="M344" s="6" t="str">
        <f t="shared" si="38"/>
        <v>septiembre</v>
      </c>
      <c r="N344" s="19">
        <f t="shared" si="39"/>
        <v>39</v>
      </c>
      <c r="O344" s="7" t="str">
        <f t="shared" si="40"/>
        <v>viernes</v>
      </c>
      <c r="P344" s="7">
        <f t="shared" si="41"/>
        <v>2018</v>
      </c>
      <c r="Q344" s="3" t="str">
        <f>VLOOKUP(A344,INFO!$A:$B,2,0)</f>
        <v>QUITO</v>
      </c>
      <c r="R344" s="19">
        <v>95</v>
      </c>
      <c r="S344" s="19" t="str">
        <f t="shared" si="42"/>
        <v>Avenida 6 De Diciembre 2-74, Quito</v>
      </c>
      <c r="T344" s="19">
        <f t="shared" si="43"/>
        <v>0</v>
      </c>
      <c r="U344" s="19" t="str">
        <f t="shared" si="44"/>
        <v>Mostrar</v>
      </c>
      <c r="V344" s="3" t="str">
        <f>VLOOKUP(A344,INFO!$A:$C,3,0)</f>
        <v>HW228P</v>
      </c>
      <c r="W344" s="3" t="str">
        <f>VLOOKUP(V344,INFO!$C:$D,2,0)</f>
        <v>Motocicleta</v>
      </c>
      <c r="X344" s="17" t="str">
        <f>VLOOKUP(A344,INFO!A:F,5,0)</f>
        <v>SAT UIO</v>
      </c>
      <c r="Y344" s="17" t="str">
        <f>VLOOKUP(A344,INFO!A:F,6,0)</f>
        <v>Quito</v>
      </c>
    </row>
    <row r="345" spans="1:25" x14ac:dyDescent="0.25">
      <c r="A345" s="3" t="s">
        <v>59</v>
      </c>
      <c r="B345" s="8">
        <v>1.0416666666666667E-4</v>
      </c>
      <c r="C345" s="8">
        <v>0</v>
      </c>
      <c r="D345" s="8">
        <v>1.0416666666666667E-4</v>
      </c>
      <c r="E345" s="4">
        <v>0</v>
      </c>
      <c r="F345" s="5">
        <v>0</v>
      </c>
      <c r="G345" s="5">
        <v>0.13</v>
      </c>
      <c r="H345" s="7" t="s">
        <v>24</v>
      </c>
      <c r="I345" s="7" t="s">
        <v>24</v>
      </c>
      <c r="J345" s="19" t="s">
        <v>321</v>
      </c>
      <c r="K345" s="19" t="s">
        <v>321</v>
      </c>
      <c r="L345" s="2">
        <v>43371</v>
      </c>
      <c r="M345" s="6" t="str">
        <f t="shared" si="38"/>
        <v>septiembre</v>
      </c>
      <c r="N345" s="19">
        <f t="shared" si="39"/>
        <v>39</v>
      </c>
      <c r="O345" s="7" t="str">
        <f t="shared" si="40"/>
        <v>viernes</v>
      </c>
      <c r="P345" s="7">
        <f t="shared" si="41"/>
        <v>2018</v>
      </c>
      <c r="Q345" s="3" t="str">
        <f>VLOOKUP(A345,INFO!$A:$B,2,0)</f>
        <v>GUAYAQUIL</v>
      </c>
      <c r="R345" s="19">
        <v>95</v>
      </c>
      <c r="S345" s="19" t="str">
        <f t="shared" si="42"/>
        <v>Durmió en Ainsa</v>
      </c>
      <c r="T345" s="19">
        <f t="shared" si="43"/>
        <v>1</v>
      </c>
      <c r="U345" s="19" t="str">
        <f t="shared" si="44"/>
        <v>Mostrar</v>
      </c>
      <c r="V345" s="3" t="str">
        <f>VLOOKUP(A345,INFO!$A:$C,3,0)</f>
        <v>EPCI6941</v>
      </c>
      <c r="W345" s="3" t="str">
        <f>VLOOKUP(V345,INFO!$C:$D,2,0)</f>
        <v>Camioneta</v>
      </c>
      <c r="X345" s="17" t="str">
        <f>VLOOKUP(A345,INFO!A:F,5,0)</f>
        <v>POSTVENTA</v>
      </c>
      <c r="Y345" s="17" t="str">
        <f>VLOOKUP(A345,INFO!A:F,6,0)</f>
        <v>Michael Resabala</v>
      </c>
    </row>
    <row r="346" spans="1:25" x14ac:dyDescent="0.25">
      <c r="A346" s="3" t="s">
        <v>78</v>
      </c>
      <c r="B346" s="8">
        <v>1.1574074074074073E-4</v>
      </c>
      <c r="C346" s="8">
        <v>0</v>
      </c>
      <c r="D346" s="8">
        <v>1.1574074074074073E-4</v>
      </c>
      <c r="E346" s="4">
        <v>0</v>
      </c>
      <c r="F346" s="5">
        <v>0</v>
      </c>
      <c r="G346" s="5">
        <v>0.8</v>
      </c>
      <c r="H346" s="7" t="s">
        <v>175</v>
      </c>
      <c r="I346" s="7" t="s">
        <v>175</v>
      </c>
      <c r="J346" s="19" t="s">
        <v>321</v>
      </c>
      <c r="K346" s="19" t="s">
        <v>321</v>
      </c>
      <c r="L346" s="2">
        <v>43371</v>
      </c>
      <c r="M346" s="6" t="str">
        <f t="shared" si="38"/>
        <v>septiembre</v>
      </c>
      <c r="N346" s="19">
        <f t="shared" si="39"/>
        <v>39</v>
      </c>
      <c r="O346" s="7" t="str">
        <f t="shared" si="40"/>
        <v>viernes</v>
      </c>
      <c r="P346" s="7">
        <f t="shared" si="41"/>
        <v>2018</v>
      </c>
      <c r="Q346" s="3" t="str">
        <f>VLOOKUP(A346,INFO!$A:$B,2,0)</f>
        <v>GUAYAQUIL</v>
      </c>
      <c r="R346" s="19">
        <v>95</v>
      </c>
      <c r="S346" s="19" t="str">
        <f t="shared" si="42"/>
        <v>Avenida 41 No, Guayaquil</v>
      </c>
      <c r="T346" s="19">
        <f t="shared" si="43"/>
        <v>1</v>
      </c>
      <c r="U346" s="19" t="str">
        <f t="shared" si="44"/>
        <v>Mostrar</v>
      </c>
      <c r="V346" s="3" t="str">
        <f>VLOOKUP(A346,INFO!$A:$C,3,0)</f>
        <v>II765J</v>
      </c>
      <c r="W346" s="3" t="str">
        <f>VLOOKUP(V346,INFO!$C:$D,2,0)</f>
        <v>Motocicleta</v>
      </c>
      <c r="X346" s="17" t="str">
        <f>VLOOKUP(A346,INFO!A:F,5,0)</f>
        <v>ADMINISTRACIÓN</v>
      </c>
      <c r="Y346" s="17" t="str">
        <f>VLOOKUP(A346,INFO!A:F,6,0)</f>
        <v xml:space="preserve">Byron </v>
      </c>
    </row>
    <row r="347" spans="1:25" x14ac:dyDescent="0.25">
      <c r="A347" s="3" t="s">
        <v>122</v>
      </c>
      <c r="B347" s="8">
        <v>4.02662037037037E-2</v>
      </c>
      <c r="C347" s="8">
        <v>4.0138888888888884E-2</v>
      </c>
      <c r="D347" s="8">
        <v>1.273148148148148E-4</v>
      </c>
      <c r="E347" s="4">
        <v>15.53</v>
      </c>
      <c r="F347" s="5">
        <v>72</v>
      </c>
      <c r="G347" s="5">
        <v>16.07</v>
      </c>
      <c r="H347" s="7" t="s">
        <v>77</v>
      </c>
      <c r="I347" s="7" t="s">
        <v>152</v>
      </c>
      <c r="J347" s="19" t="s">
        <v>321</v>
      </c>
      <c r="K347" s="19" t="s">
        <v>321</v>
      </c>
      <c r="L347" s="2">
        <v>43371</v>
      </c>
      <c r="M347" s="6" t="str">
        <f t="shared" si="38"/>
        <v>septiembre</v>
      </c>
      <c r="N347" s="19">
        <f t="shared" si="39"/>
        <v>39</v>
      </c>
      <c r="O347" s="7" t="str">
        <f t="shared" si="40"/>
        <v>viernes</v>
      </c>
      <c r="P347" s="7">
        <f t="shared" si="41"/>
        <v>2018</v>
      </c>
      <c r="Q347" s="3" t="str">
        <f>VLOOKUP(A347,INFO!$A:$B,2,0)</f>
        <v>GUAYAQUIL</v>
      </c>
      <c r="R347" s="19">
        <v>95</v>
      </c>
      <c r="S347" s="19" t="str">
        <f t="shared" si="42"/>
        <v>Santa Martha</v>
      </c>
      <c r="T347" s="19">
        <f t="shared" si="43"/>
        <v>0</v>
      </c>
      <c r="U347" s="19" t="str">
        <f t="shared" si="44"/>
        <v>Mostrar</v>
      </c>
      <c r="V347" s="3" t="str">
        <f>VLOOKUP(A347,INFO!$A:$C,3,0)</f>
        <v>EHCN0517</v>
      </c>
      <c r="W347" s="3" t="str">
        <f>VLOOKUP(V347,INFO!$C:$D,2,0)</f>
        <v>Camioneta</v>
      </c>
      <c r="X347" s="17" t="str">
        <f>VLOOKUP(A347,INFO!A:F,5,0)</f>
        <v>POSTVENTA</v>
      </c>
      <c r="Y347" s="17" t="str">
        <f>VLOOKUP(A347,INFO!A:F,6,0)</f>
        <v>Marcelo Murillo</v>
      </c>
    </row>
    <row r="348" spans="1:25" x14ac:dyDescent="0.25">
      <c r="A348" s="3" t="s">
        <v>55</v>
      </c>
      <c r="B348" s="8">
        <v>2.199074074074074E-4</v>
      </c>
      <c r="C348" s="8">
        <v>0</v>
      </c>
      <c r="D348" s="8">
        <v>2.199074074074074E-4</v>
      </c>
      <c r="E348" s="4">
        <v>0</v>
      </c>
      <c r="F348" s="5">
        <v>0</v>
      </c>
      <c r="G348" s="5">
        <v>0.02</v>
      </c>
      <c r="H348" s="7" t="s">
        <v>24</v>
      </c>
      <c r="I348" s="7" t="s">
        <v>24</v>
      </c>
      <c r="J348" s="19" t="s">
        <v>321</v>
      </c>
      <c r="K348" s="19" t="s">
        <v>321</v>
      </c>
      <c r="L348" s="2">
        <v>43371</v>
      </c>
      <c r="M348" s="6" t="str">
        <f t="shared" si="38"/>
        <v>septiembre</v>
      </c>
      <c r="N348" s="19">
        <f t="shared" si="39"/>
        <v>39</v>
      </c>
      <c r="O348" s="7" t="str">
        <f t="shared" si="40"/>
        <v>viernes</v>
      </c>
      <c r="P348" s="7">
        <f t="shared" si="41"/>
        <v>2018</v>
      </c>
      <c r="Q348" s="3" t="str">
        <f>VLOOKUP(A348,INFO!$A:$B,2,0)</f>
        <v>GUAYAQUIL</v>
      </c>
      <c r="R348" s="19">
        <v>95</v>
      </c>
      <c r="S348" s="19" t="str">
        <f t="shared" si="42"/>
        <v>Durmió en Ainsa</v>
      </c>
      <c r="T348" s="19">
        <f t="shared" si="43"/>
        <v>1</v>
      </c>
      <c r="U348" s="19" t="str">
        <f t="shared" si="44"/>
        <v>Mostrar</v>
      </c>
      <c r="V348" s="3" t="str">
        <f>VLOOKUP(A348,INFO!$A:$C,3,0)</f>
        <v>EABE1400</v>
      </c>
      <c r="W348" s="3" t="str">
        <f>VLOOKUP(V348,INFO!$C:$D,2,0)</f>
        <v>Plataforma</v>
      </c>
      <c r="X348" s="17" t="str">
        <f>VLOOKUP(A348,INFO!A:F,5,0)</f>
        <v>LOGÍSTICA</v>
      </c>
      <c r="Y348" s="17" t="str">
        <f>VLOOKUP(A348,INFO!A:F,6,0)</f>
        <v>Cristobal Murillo</v>
      </c>
    </row>
    <row r="349" spans="1:25" x14ac:dyDescent="0.25">
      <c r="A349" s="3" t="s">
        <v>59</v>
      </c>
      <c r="B349" s="8">
        <v>2.3148148148148146E-4</v>
      </c>
      <c r="C349" s="8">
        <v>0</v>
      </c>
      <c r="D349" s="8">
        <v>2.3148148148148146E-4</v>
      </c>
      <c r="E349" s="4">
        <v>0</v>
      </c>
      <c r="F349" s="5">
        <v>0</v>
      </c>
      <c r="G349" s="5">
        <v>0.19</v>
      </c>
      <c r="H349" s="7" t="s">
        <v>24</v>
      </c>
      <c r="I349" s="7" t="s">
        <v>24</v>
      </c>
      <c r="J349" s="19" t="s">
        <v>321</v>
      </c>
      <c r="K349" s="19" t="s">
        <v>321</v>
      </c>
      <c r="L349" s="2">
        <v>43371</v>
      </c>
      <c r="M349" s="6" t="str">
        <f t="shared" si="38"/>
        <v>septiembre</v>
      </c>
      <c r="N349" s="19">
        <f t="shared" si="39"/>
        <v>39</v>
      </c>
      <c r="O349" s="7" t="str">
        <f t="shared" si="40"/>
        <v>viernes</v>
      </c>
      <c r="P349" s="7">
        <f t="shared" si="41"/>
        <v>2018</v>
      </c>
      <c r="Q349" s="3" t="str">
        <f>VLOOKUP(A349,INFO!$A:$B,2,0)</f>
        <v>GUAYAQUIL</v>
      </c>
      <c r="R349" s="19">
        <v>95</v>
      </c>
      <c r="S349" s="19" t="str">
        <f t="shared" si="42"/>
        <v>Durmió en Ainsa</v>
      </c>
      <c r="T349" s="19">
        <f t="shared" si="43"/>
        <v>1</v>
      </c>
      <c r="U349" s="19" t="str">
        <f t="shared" si="44"/>
        <v>Mostrar</v>
      </c>
      <c r="V349" s="3" t="str">
        <f>VLOOKUP(A349,INFO!$A:$C,3,0)</f>
        <v>EPCI6941</v>
      </c>
      <c r="W349" s="3" t="str">
        <f>VLOOKUP(V349,INFO!$C:$D,2,0)</f>
        <v>Camioneta</v>
      </c>
      <c r="X349" s="17" t="str">
        <f>VLOOKUP(A349,INFO!A:F,5,0)</f>
        <v>POSTVENTA</v>
      </c>
      <c r="Y349" s="17" t="str">
        <f>VLOOKUP(A349,INFO!A:F,6,0)</f>
        <v>Michael Resabala</v>
      </c>
    </row>
    <row r="350" spans="1:25" x14ac:dyDescent="0.25">
      <c r="A350" s="3" t="s">
        <v>68</v>
      </c>
      <c r="B350" s="8">
        <v>2.5462962962962961E-4</v>
      </c>
      <c r="C350" s="8">
        <v>0</v>
      </c>
      <c r="D350" s="8">
        <v>2.5462962962962961E-4</v>
      </c>
      <c r="E350" s="4">
        <v>0</v>
      </c>
      <c r="F350" s="5">
        <v>0</v>
      </c>
      <c r="G350" s="5">
        <v>0</v>
      </c>
      <c r="H350" s="7" t="s">
        <v>72</v>
      </c>
      <c r="I350" s="7" t="s">
        <v>72</v>
      </c>
      <c r="J350" s="19" t="s">
        <v>321</v>
      </c>
      <c r="K350" s="19" t="s">
        <v>321</v>
      </c>
      <c r="L350" s="2">
        <v>43371</v>
      </c>
      <c r="M350" s="6" t="str">
        <f t="shared" si="38"/>
        <v>septiembre</v>
      </c>
      <c r="N350" s="19">
        <f t="shared" si="39"/>
        <v>39</v>
      </c>
      <c r="O350" s="7" t="str">
        <f t="shared" si="40"/>
        <v>viernes</v>
      </c>
      <c r="P350" s="7">
        <f t="shared" si="41"/>
        <v>2018</v>
      </c>
      <c r="Q350" s="3" t="str">
        <f>VLOOKUP(A350,INFO!$A:$B,2,0)</f>
        <v>QUITO</v>
      </c>
      <c r="R350" s="19">
        <v>95</v>
      </c>
      <c r="S350" s="19" t="str">
        <f t="shared" si="42"/>
        <v>Durmió en Ainsa</v>
      </c>
      <c r="T350" s="19">
        <f t="shared" si="43"/>
        <v>1</v>
      </c>
      <c r="U350" s="19" t="str">
        <f t="shared" si="44"/>
        <v>Mostrar</v>
      </c>
      <c r="V350" s="3" t="str">
        <f>VLOOKUP(A350,INFO!$A:$C,3,0)</f>
        <v>EGSK6338</v>
      </c>
      <c r="W350" s="3" t="str">
        <f>VLOOKUP(V350,INFO!$C:$D,2,0)</f>
        <v>Automovil</v>
      </c>
      <c r="X350" s="17" t="str">
        <f>VLOOKUP(A350,INFO!A:F,5,0)</f>
        <v>VENTAS</v>
      </c>
      <c r="Y350" s="17" t="str">
        <f>VLOOKUP(A350,INFO!A:F,6,0)</f>
        <v>Josue Guillen</v>
      </c>
    </row>
    <row r="351" spans="1:25" x14ac:dyDescent="0.25">
      <c r="A351" s="3" t="s">
        <v>78</v>
      </c>
      <c r="B351" s="8">
        <v>1.0300925925925927E-2</v>
      </c>
      <c r="C351" s="8">
        <v>1.0034722222222221E-2</v>
      </c>
      <c r="D351" s="8">
        <v>2.6620370370370372E-4</v>
      </c>
      <c r="E351" s="4">
        <v>7.72</v>
      </c>
      <c r="F351" s="5">
        <v>59</v>
      </c>
      <c r="G351" s="5">
        <v>31.21</v>
      </c>
      <c r="H351" s="7" t="s">
        <v>134</v>
      </c>
      <c r="I351" s="7" t="s">
        <v>147</v>
      </c>
      <c r="J351" s="19" t="s">
        <v>321</v>
      </c>
      <c r="K351" s="19" t="s">
        <v>321</v>
      </c>
      <c r="L351" s="2">
        <v>43371</v>
      </c>
      <c r="M351" s="6" t="str">
        <f t="shared" si="38"/>
        <v>septiembre</v>
      </c>
      <c r="N351" s="19">
        <f t="shared" si="39"/>
        <v>39</v>
      </c>
      <c r="O351" s="7" t="str">
        <f t="shared" si="40"/>
        <v>viernes</v>
      </c>
      <c r="P351" s="7">
        <f t="shared" si="41"/>
        <v>2018</v>
      </c>
      <c r="Q351" s="3" t="str">
        <f>VLOOKUP(A351,INFO!$A:$B,2,0)</f>
        <v>GUAYAQUIL</v>
      </c>
      <c r="R351" s="19">
        <v>95</v>
      </c>
      <c r="S351" s="19" t="str">
        <f t="shared" si="42"/>
        <v>Carlos Julio Arosemena, Guayaquil</v>
      </c>
      <c r="T351" s="19">
        <f t="shared" si="43"/>
        <v>0</v>
      </c>
      <c r="U351" s="19" t="str">
        <f t="shared" si="44"/>
        <v>Mostrar</v>
      </c>
      <c r="V351" s="3" t="str">
        <f>VLOOKUP(A351,INFO!$A:$C,3,0)</f>
        <v>II765J</v>
      </c>
      <c r="W351" s="3" t="str">
        <f>VLOOKUP(V351,INFO!$C:$D,2,0)</f>
        <v>Motocicleta</v>
      </c>
      <c r="X351" s="17" t="str">
        <f>VLOOKUP(A351,INFO!A:F,5,0)</f>
        <v>ADMINISTRACIÓN</v>
      </c>
      <c r="Y351" s="17" t="str">
        <f>VLOOKUP(A351,INFO!A:F,6,0)</f>
        <v xml:space="preserve">Byron </v>
      </c>
    </row>
    <row r="352" spans="1:25" x14ac:dyDescent="0.25">
      <c r="A352" s="3" t="s">
        <v>68</v>
      </c>
      <c r="B352" s="8">
        <v>2.6620370370370372E-4</v>
      </c>
      <c r="C352" s="8">
        <v>0</v>
      </c>
      <c r="D352" s="8">
        <v>2.6620370370370372E-4</v>
      </c>
      <c r="E352" s="4">
        <v>0</v>
      </c>
      <c r="F352" s="5">
        <v>0</v>
      </c>
      <c r="G352" s="5">
        <v>0</v>
      </c>
      <c r="H352" s="7" t="s">
        <v>182</v>
      </c>
      <c r="I352" s="7" t="s">
        <v>182</v>
      </c>
      <c r="J352" s="19" t="s">
        <v>321</v>
      </c>
      <c r="K352" s="19" t="s">
        <v>321</v>
      </c>
      <c r="L352" s="2">
        <v>43371</v>
      </c>
      <c r="M352" s="6" t="str">
        <f t="shared" si="38"/>
        <v>septiembre</v>
      </c>
      <c r="N352" s="19">
        <f t="shared" si="39"/>
        <v>39</v>
      </c>
      <c r="O352" s="7" t="str">
        <f t="shared" si="40"/>
        <v>viernes</v>
      </c>
      <c r="P352" s="7">
        <f t="shared" si="41"/>
        <v>2018</v>
      </c>
      <c r="Q352" s="3" t="str">
        <f>VLOOKUP(A352,INFO!$A:$B,2,0)</f>
        <v>QUITO</v>
      </c>
      <c r="R352" s="19">
        <v>95</v>
      </c>
      <c r="S352" s="19" t="str">
        <f t="shared" si="42"/>
        <v>Garcia Moreno, Guayaquil</v>
      </c>
      <c r="T352" s="19">
        <f t="shared" si="43"/>
        <v>1</v>
      </c>
      <c r="U352" s="19" t="str">
        <f t="shared" si="44"/>
        <v>Mostrar</v>
      </c>
      <c r="V352" s="3" t="str">
        <f>VLOOKUP(A352,INFO!$A:$C,3,0)</f>
        <v>EGSK6338</v>
      </c>
      <c r="W352" s="3" t="str">
        <f>VLOOKUP(V352,INFO!$C:$D,2,0)</f>
        <v>Automovil</v>
      </c>
      <c r="X352" s="17" t="str">
        <f>VLOOKUP(A352,INFO!A:F,5,0)</f>
        <v>VENTAS</v>
      </c>
      <c r="Y352" s="17" t="str">
        <f>VLOOKUP(A352,INFO!A:F,6,0)</f>
        <v>Josue Guillen</v>
      </c>
    </row>
    <row r="353" spans="1:25" x14ac:dyDescent="0.25">
      <c r="A353" s="3" t="s">
        <v>78</v>
      </c>
      <c r="B353" s="8">
        <v>3.0092592592592595E-4</v>
      </c>
      <c r="C353" s="8">
        <v>0</v>
      </c>
      <c r="D353" s="8">
        <v>3.0092592592592595E-4</v>
      </c>
      <c r="E353" s="4">
        <v>0</v>
      </c>
      <c r="F353" s="5">
        <v>0</v>
      </c>
      <c r="G353" s="5">
        <v>0</v>
      </c>
      <c r="H353" s="7" t="s">
        <v>147</v>
      </c>
      <c r="I353" s="7" t="s">
        <v>147</v>
      </c>
      <c r="J353" s="19" t="s">
        <v>321</v>
      </c>
      <c r="K353" s="19" t="s">
        <v>321</v>
      </c>
      <c r="L353" s="2">
        <v>43371</v>
      </c>
      <c r="M353" s="6" t="str">
        <f t="shared" si="38"/>
        <v>septiembre</v>
      </c>
      <c r="N353" s="19">
        <f t="shared" si="39"/>
        <v>39</v>
      </c>
      <c r="O353" s="7" t="str">
        <f t="shared" si="40"/>
        <v>viernes</v>
      </c>
      <c r="P353" s="7">
        <f t="shared" si="41"/>
        <v>2018</v>
      </c>
      <c r="Q353" s="3" t="str">
        <f>VLOOKUP(A353,INFO!$A:$B,2,0)</f>
        <v>GUAYAQUIL</v>
      </c>
      <c r="R353" s="19">
        <v>95</v>
      </c>
      <c r="S353" s="19" t="str">
        <f t="shared" si="42"/>
        <v>Carlos Julio Arosemena, Guayaquil</v>
      </c>
      <c r="T353" s="19">
        <f t="shared" si="43"/>
        <v>1</v>
      </c>
      <c r="U353" s="19" t="str">
        <f t="shared" si="44"/>
        <v>Mostrar</v>
      </c>
      <c r="V353" s="3" t="str">
        <f>VLOOKUP(A353,INFO!$A:$C,3,0)</f>
        <v>II765J</v>
      </c>
      <c r="W353" s="3" t="str">
        <f>VLOOKUP(V353,INFO!$C:$D,2,0)</f>
        <v>Motocicleta</v>
      </c>
      <c r="X353" s="17" t="str">
        <f>VLOOKUP(A353,INFO!A:F,5,0)</f>
        <v>ADMINISTRACIÓN</v>
      </c>
      <c r="Y353" s="17" t="str">
        <f>VLOOKUP(A353,INFO!A:F,6,0)</f>
        <v xml:space="preserve">Byron </v>
      </c>
    </row>
    <row r="354" spans="1:25" x14ac:dyDescent="0.25">
      <c r="A354" s="3" t="s">
        <v>68</v>
      </c>
      <c r="B354" s="8">
        <v>3.1250000000000001E-4</v>
      </c>
      <c r="C354" s="8">
        <v>0</v>
      </c>
      <c r="D354" s="8">
        <v>3.1250000000000001E-4</v>
      </c>
      <c r="E354" s="4">
        <v>0</v>
      </c>
      <c r="F354" s="5">
        <v>0</v>
      </c>
      <c r="G354" s="5">
        <v>0</v>
      </c>
      <c r="H354" s="7" t="s">
        <v>182</v>
      </c>
      <c r="I354" s="7" t="s">
        <v>182</v>
      </c>
      <c r="J354" s="19" t="s">
        <v>321</v>
      </c>
      <c r="K354" s="19" t="s">
        <v>321</v>
      </c>
      <c r="L354" s="2">
        <v>43371</v>
      </c>
      <c r="M354" s="6" t="str">
        <f t="shared" si="38"/>
        <v>septiembre</v>
      </c>
      <c r="N354" s="19">
        <f t="shared" si="39"/>
        <v>39</v>
      </c>
      <c r="O354" s="7" t="str">
        <f t="shared" si="40"/>
        <v>viernes</v>
      </c>
      <c r="P354" s="7">
        <f t="shared" si="41"/>
        <v>2018</v>
      </c>
      <c r="Q354" s="3" t="str">
        <f>VLOOKUP(A354,INFO!$A:$B,2,0)</f>
        <v>QUITO</v>
      </c>
      <c r="R354" s="19">
        <v>95</v>
      </c>
      <c r="S354" s="19" t="str">
        <f t="shared" si="42"/>
        <v>Garcia Moreno, Guayaquil</v>
      </c>
      <c r="T354" s="19">
        <f t="shared" si="43"/>
        <v>1</v>
      </c>
      <c r="U354" s="19" t="str">
        <f t="shared" si="44"/>
        <v>Mostrar</v>
      </c>
      <c r="V354" s="3" t="str">
        <f>VLOOKUP(A354,INFO!$A:$C,3,0)</f>
        <v>EGSK6338</v>
      </c>
      <c r="W354" s="3" t="str">
        <f>VLOOKUP(V354,INFO!$C:$D,2,0)</f>
        <v>Automovil</v>
      </c>
      <c r="X354" s="17" t="str">
        <f>VLOOKUP(A354,INFO!A:F,5,0)</f>
        <v>VENTAS</v>
      </c>
      <c r="Y354" s="17" t="str">
        <f>VLOOKUP(A354,INFO!A:F,6,0)</f>
        <v>Josue Guillen</v>
      </c>
    </row>
    <row r="355" spans="1:25" x14ac:dyDescent="0.25">
      <c r="A355" s="3" t="s">
        <v>4</v>
      </c>
      <c r="B355" s="8">
        <v>3.6134259259259262E-2</v>
      </c>
      <c r="C355" s="8">
        <v>3.5798611111111107E-2</v>
      </c>
      <c r="D355" s="8">
        <v>3.3564814814814812E-4</v>
      </c>
      <c r="E355" s="4">
        <v>43.29</v>
      </c>
      <c r="F355" s="5">
        <v>79</v>
      </c>
      <c r="G355" s="5">
        <v>49.92</v>
      </c>
      <c r="H355" s="7" t="s">
        <v>1</v>
      </c>
      <c r="I355" s="7" t="s">
        <v>183</v>
      </c>
      <c r="J355" s="19" t="s">
        <v>321</v>
      </c>
      <c r="K355" s="19" t="s">
        <v>321</v>
      </c>
      <c r="L355" s="2">
        <v>43371</v>
      </c>
      <c r="M355" s="6" t="str">
        <f t="shared" si="38"/>
        <v>septiembre</v>
      </c>
      <c r="N355" s="19">
        <f t="shared" si="39"/>
        <v>39</v>
      </c>
      <c r="O355" s="7" t="str">
        <f t="shared" si="40"/>
        <v>viernes</v>
      </c>
      <c r="P355" s="7">
        <f t="shared" si="41"/>
        <v>2018</v>
      </c>
      <c r="Q355" s="3" t="str">
        <f>VLOOKUP(A355,INFO!$A:$B,2,0)</f>
        <v>QUITO</v>
      </c>
      <c r="R355" s="19">
        <v>95</v>
      </c>
      <c r="S355" s="19" t="str">
        <f t="shared" si="42"/>
        <v>E35, Sangolqui</v>
      </c>
      <c r="T355" s="19">
        <f t="shared" si="43"/>
        <v>0</v>
      </c>
      <c r="U355" s="19" t="str">
        <f t="shared" si="44"/>
        <v>Mostrar</v>
      </c>
      <c r="V355" s="3" t="str">
        <f>VLOOKUP(A355,INFO!$A:$C,3,0)</f>
        <v>HW228P</v>
      </c>
      <c r="W355" s="3" t="str">
        <f>VLOOKUP(V355,INFO!$C:$D,2,0)</f>
        <v>Motocicleta</v>
      </c>
      <c r="X355" s="17" t="str">
        <f>VLOOKUP(A355,INFO!A:F,5,0)</f>
        <v>SAT UIO</v>
      </c>
      <c r="Y355" s="17" t="str">
        <f>VLOOKUP(A355,INFO!A:F,6,0)</f>
        <v>Quito</v>
      </c>
    </row>
    <row r="356" spans="1:25" x14ac:dyDescent="0.25">
      <c r="A356" s="3" t="s">
        <v>78</v>
      </c>
      <c r="B356" s="8">
        <v>1.1898148148148149E-2</v>
      </c>
      <c r="C356" s="8">
        <v>1.1550925925925925E-2</v>
      </c>
      <c r="D356" s="8">
        <v>3.4722222222222224E-4</v>
      </c>
      <c r="E356" s="4">
        <v>9.44</v>
      </c>
      <c r="F356" s="5">
        <v>66</v>
      </c>
      <c r="G356" s="5">
        <v>33.07</v>
      </c>
      <c r="H356" s="7" t="s">
        <v>171</v>
      </c>
      <c r="I356" s="7" t="s">
        <v>170</v>
      </c>
      <c r="J356" s="19" t="s">
        <v>321</v>
      </c>
      <c r="K356" s="19" t="s">
        <v>321</v>
      </c>
      <c r="L356" s="2">
        <v>43371</v>
      </c>
      <c r="M356" s="6" t="str">
        <f t="shared" si="38"/>
        <v>septiembre</v>
      </c>
      <c r="N356" s="19">
        <f t="shared" si="39"/>
        <v>39</v>
      </c>
      <c r="O356" s="7" t="str">
        <f t="shared" si="40"/>
        <v>viernes</v>
      </c>
      <c r="P356" s="7">
        <f t="shared" si="41"/>
        <v>2018</v>
      </c>
      <c r="Q356" s="3" t="str">
        <f>VLOOKUP(A356,INFO!$A:$B,2,0)</f>
        <v>GUAYAQUIL</v>
      </c>
      <c r="R356" s="19">
        <v>95</v>
      </c>
      <c r="S356" s="19" t="str">
        <f t="shared" si="42"/>
        <v>Calle 24A, Guayaquil</v>
      </c>
      <c r="T356" s="19">
        <f t="shared" si="43"/>
        <v>0</v>
      </c>
      <c r="U356" s="19" t="str">
        <f t="shared" si="44"/>
        <v>Mostrar</v>
      </c>
      <c r="V356" s="3" t="str">
        <f>VLOOKUP(A356,INFO!$A:$C,3,0)</f>
        <v>II765J</v>
      </c>
      <c r="W356" s="3" t="str">
        <f>VLOOKUP(V356,INFO!$C:$D,2,0)</f>
        <v>Motocicleta</v>
      </c>
      <c r="X356" s="17" t="str">
        <f>VLOOKUP(A356,INFO!A:F,5,0)</f>
        <v>ADMINISTRACIÓN</v>
      </c>
      <c r="Y356" s="17" t="str">
        <f>VLOOKUP(A356,INFO!A:F,6,0)</f>
        <v xml:space="preserve">Byron </v>
      </c>
    </row>
    <row r="357" spans="1:25" x14ac:dyDescent="0.25">
      <c r="A357" s="3" t="s">
        <v>78</v>
      </c>
      <c r="B357" s="8">
        <v>1.0729166666666666E-2</v>
      </c>
      <c r="C357" s="8">
        <v>1.0381944444444444E-2</v>
      </c>
      <c r="D357" s="8">
        <v>3.4722222222222224E-4</v>
      </c>
      <c r="E357" s="4">
        <v>7.71</v>
      </c>
      <c r="F357" s="5">
        <v>61</v>
      </c>
      <c r="G357" s="5">
        <v>29.94</v>
      </c>
      <c r="H357" s="7" t="s">
        <v>170</v>
      </c>
      <c r="I357" s="7" t="s">
        <v>72</v>
      </c>
      <c r="J357" s="19" t="s">
        <v>321</v>
      </c>
      <c r="K357" s="19" t="s">
        <v>321</v>
      </c>
      <c r="L357" s="2">
        <v>43371</v>
      </c>
      <c r="M357" s="6" t="str">
        <f t="shared" si="38"/>
        <v>septiembre</v>
      </c>
      <c r="N357" s="19">
        <f t="shared" si="39"/>
        <v>39</v>
      </c>
      <c r="O357" s="7" t="str">
        <f t="shared" si="40"/>
        <v>viernes</v>
      </c>
      <c r="P357" s="7">
        <f t="shared" si="41"/>
        <v>2018</v>
      </c>
      <c r="Q357" s="3" t="str">
        <f>VLOOKUP(A357,INFO!$A:$B,2,0)</f>
        <v>GUAYAQUIL</v>
      </c>
      <c r="R357" s="19">
        <v>95</v>
      </c>
      <c r="S357" s="19" t="str">
        <f t="shared" si="42"/>
        <v>Avenida Juan Tanca Marengo, Guayaquil</v>
      </c>
      <c r="T357" s="19">
        <f t="shared" si="43"/>
        <v>0</v>
      </c>
      <c r="U357" s="19" t="str">
        <f t="shared" si="44"/>
        <v>Mostrar</v>
      </c>
      <c r="V357" s="3" t="str">
        <f>VLOOKUP(A357,INFO!$A:$C,3,0)</f>
        <v>II765J</v>
      </c>
      <c r="W357" s="3" t="str">
        <f>VLOOKUP(V357,INFO!$C:$D,2,0)</f>
        <v>Motocicleta</v>
      </c>
      <c r="X357" s="17" t="str">
        <f>VLOOKUP(A357,INFO!A:F,5,0)</f>
        <v>ADMINISTRACIÓN</v>
      </c>
      <c r="Y357" s="17" t="str">
        <f>VLOOKUP(A357,INFO!A:F,6,0)</f>
        <v xml:space="preserve">Byron </v>
      </c>
    </row>
    <row r="358" spans="1:25" x14ac:dyDescent="0.25">
      <c r="A358" s="3" t="s">
        <v>68</v>
      </c>
      <c r="B358" s="8">
        <v>9.2592592592592585E-4</v>
      </c>
      <c r="C358" s="8">
        <v>5.7870370370370378E-4</v>
      </c>
      <c r="D358" s="8">
        <v>3.4722222222222224E-4</v>
      </c>
      <c r="E358" s="4">
        <v>0.02</v>
      </c>
      <c r="F358" s="5">
        <v>11</v>
      </c>
      <c r="G358" s="5">
        <v>1.08</v>
      </c>
      <c r="H358" s="7" t="s">
        <v>182</v>
      </c>
      <c r="I358" s="7" t="s">
        <v>182</v>
      </c>
      <c r="J358" s="19" t="s">
        <v>321</v>
      </c>
      <c r="K358" s="19" t="s">
        <v>321</v>
      </c>
      <c r="L358" s="2">
        <v>43371</v>
      </c>
      <c r="M358" s="6" t="str">
        <f t="shared" si="38"/>
        <v>septiembre</v>
      </c>
      <c r="N358" s="19">
        <f t="shared" si="39"/>
        <v>39</v>
      </c>
      <c r="O358" s="7" t="str">
        <f t="shared" si="40"/>
        <v>viernes</v>
      </c>
      <c r="P358" s="7">
        <f t="shared" si="41"/>
        <v>2018</v>
      </c>
      <c r="Q358" s="3" t="str">
        <f>VLOOKUP(A358,INFO!$A:$B,2,0)</f>
        <v>QUITO</v>
      </c>
      <c r="R358" s="19">
        <v>95</v>
      </c>
      <c r="S358" s="19" t="str">
        <f t="shared" si="42"/>
        <v>Garcia Moreno, Guayaquil</v>
      </c>
      <c r="T358" s="19">
        <f t="shared" si="43"/>
        <v>1</v>
      </c>
      <c r="U358" s="19" t="str">
        <f t="shared" si="44"/>
        <v>Mostrar</v>
      </c>
      <c r="V358" s="3" t="str">
        <f>VLOOKUP(A358,INFO!$A:$C,3,0)</f>
        <v>EGSK6338</v>
      </c>
      <c r="W358" s="3" t="str">
        <f>VLOOKUP(V358,INFO!$C:$D,2,0)</f>
        <v>Automovil</v>
      </c>
      <c r="X358" s="17" t="str">
        <f>VLOOKUP(A358,INFO!A:F,5,0)</f>
        <v>VENTAS</v>
      </c>
      <c r="Y358" s="17" t="str">
        <f>VLOOKUP(A358,INFO!A:F,6,0)</f>
        <v>Josue Guillen</v>
      </c>
    </row>
    <row r="359" spans="1:25" x14ac:dyDescent="0.25">
      <c r="A359" s="3" t="s">
        <v>70</v>
      </c>
      <c r="B359" s="8">
        <v>5.7638888888888887E-3</v>
      </c>
      <c r="C359" s="8">
        <v>5.4050925925925924E-3</v>
      </c>
      <c r="D359" s="8">
        <v>3.5879629629629635E-4</v>
      </c>
      <c r="E359" s="4">
        <v>3.18</v>
      </c>
      <c r="F359" s="5">
        <v>46</v>
      </c>
      <c r="G359" s="5">
        <v>22.98</v>
      </c>
      <c r="H359" s="7" t="s">
        <v>184</v>
      </c>
      <c r="I359" s="7" t="s">
        <v>185</v>
      </c>
      <c r="J359" s="19" t="s">
        <v>321</v>
      </c>
      <c r="K359" s="19" t="s">
        <v>321</v>
      </c>
      <c r="L359" s="2">
        <v>43371</v>
      </c>
      <c r="M359" s="6" t="str">
        <f t="shared" si="38"/>
        <v>septiembre</v>
      </c>
      <c r="N359" s="19">
        <f t="shared" si="39"/>
        <v>39</v>
      </c>
      <c r="O359" s="7" t="str">
        <f t="shared" si="40"/>
        <v>viernes</v>
      </c>
      <c r="P359" s="7">
        <f t="shared" si="41"/>
        <v>2018</v>
      </c>
      <c r="Q359" s="3" t="str">
        <f>VLOOKUP(A359,INFO!$A:$B,2,0)</f>
        <v>QUITO</v>
      </c>
      <c r="R359" s="19">
        <v>95</v>
      </c>
      <c r="S359" s="19" t="str">
        <f t="shared" si="42"/>
        <v>Eugenio Almanzan, Guayaquil</v>
      </c>
      <c r="T359" s="19">
        <f t="shared" si="43"/>
        <v>0</v>
      </c>
      <c r="U359" s="19" t="str">
        <f t="shared" si="44"/>
        <v>Mostrar</v>
      </c>
      <c r="V359" s="3" t="str">
        <f>VLOOKUP(A359,INFO!$A:$C,3,0)</f>
        <v>EPCZ3313</v>
      </c>
      <c r="W359" s="3" t="str">
        <f>VLOOKUP(V359,INFO!$C:$D,2,0)</f>
        <v>Automovil</v>
      </c>
      <c r="X359" s="17" t="str">
        <f>VLOOKUP(A359,INFO!A:F,5,0)</f>
        <v>VENTAS</v>
      </c>
      <c r="Y359" s="17" t="str">
        <f>VLOOKUP(A359,INFO!A:F,6,0)</f>
        <v>Fernando Maldonado</v>
      </c>
    </row>
    <row r="360" spans="1:25" x14ac:dyDescent="0.25">
      <c r="A360" s="3" t="s">
        <v>51</v>
      </c>
      <c r="B360" s="8">
        <v>4.3981481481481481E-4</v>
      </c>
      <c r="C360" s="8">
        <v>0</v>
      </c>
      <c r="D360" s="8">
        <v>4.3981481481481481E-4</v>
      </c>
      <c r="E360" s="4">
        <v>0</v>
      </c>
      <c r="F360" s="5">
        <v>0</v>
      </c>
      <c r="G360" s="5">
        <v>0</v>
      </c>
      <c r="H360" s="7" t="s">
        <v>186</v>
      </c>
      <c r="I360" s="7" t="s">
        <v>186</v>
      </c>
      <c r="J360" s="19" t="s">
        <v>321</v>
      </c>
      <c r="K360" s="19" t="s">
        <v>321</v>
      </c>
      <c r="L360" s="2">
        <v>43371</v>
      </c>
      <c r="M360" s="6" t="str">
        <f t="shared" si="38"/>
        <v>septiembre</v>
      </c>
      <c r="N360" s="19">
        <f t="shared" si="39"/>
        <v>39</v>
      </c>
      <c r="O360" s="7" t="str">
        <f t="shared" si="40"/>
        <v>viernes</v>
      </c>
      <c r="P360" s="7">
        <f t="shared" si="41"/>
        <v>2018</v>
      </c>
      <c r="Q360" s="3" t="str">
        <f>VLOOKUP(A360,INFO!$A:$B,2,0)</f>
        <v>QUITO</v>
      </c>
      <c r="R360" s="19">
        <v>95</v>
      </c>
      <c r="S360" s="19" t="str">
        <f t="shared" si="42"/>
        <v>Avenida 10 De Agosto 2-129, Quito</v>
      </c>
      <c r="T360" s="19">
        <f t="shared" si="43"/>
        <v>1</v>
      </c>
      <c r="U360" s="19" t="str">
        <f t="shared" si="44"/>
        <v>Mostrar</v>
      </c>
      <c r="V360" s="3" t="str">
        <f>VLOOKUP(A360,INFO!$A:$C,3,0)</f>
        <v>EPCT8869</v>
      </c>
      <c r="W360" s="3" t="str">
        <f>VLOOKUP(V360,INFO!$C:$D,2,0)</f>
        <v>Camioneta</v>
      </c>
      <c r="X360" s="17" t="str">
        <f>VLOOKUP(A360,INFO!A:F,5,0)</f>
        <v>SAT UIO</v>
      </c>
      <c r="Y360" s="17" t="str">
        <f>VLOOKUP(A360,INFO!A:F,6,0)</f>
        <v>Norberto Congo</v>
      </c>
    </row>
    <row r="361" spans="1:25" x14ac:dyDescent="0.25">
      <c r="A361" s="3" t="s">
        <v>122</v>
      </c>
      <c r="B361" s="8">
        <v>4.5138888888888892E-4</v>
      </c>
      <c r="C361" s="8">
        <v>0</v>
      </c>
      <c r="D361" s="8">
        <v>4.5138888888888892E-4</v>
      </c>
      <c r="E361" s="4">
        <v>0.02</v>
      </c>
      <c r="F361" s="5">
        <v>0</v>
      </c>
      <c r="G361" s="5">
        <v>1.62</v>
      </c>
      <c r="H361" s="7" t="s">
        <v>77</v>
      </c>
      <c r="I361" s="7" t="s">
        <v>77</v>
      </c>
      <c r="J361" s="19" t="s">
        <v>321</v>
      </c>
      <c r="K361" s="19" t="s">
        <v>321</v>
      </c>
      <c r="L361" s="2">
        <v>43371</v>
      </c>
      <c r="M361" s="6" t="str">
        <f t="shared" si="38"/>
        <v>septiembre</v>
      </c>
      <c r="N361" s="19">
        <f t="shared" si="39"/>
        <v>39</v>
      </c>
      <c r="O361" s="7" t="str">
        <f t="shared" si="40"/>
        <v>viernes</v>
      </c>
      <c r="P361" s="7">
        <f t="shared" si="41"/>
        <v>2018</v>
      </c>
      <c r="Q361" s="3" t="str">
        <f>VLOOKUP(A361,INFO!$A:$B,2,0)</f>
        <v>GUAYAQUIL</v>
      </c>
      <c r="R361" s="19">
        <v>95</v>
      </c>
      <c r="S361" s="19" t="str">
        <f t="shared" si="42"/>
        <v>E25, Camilo Ponce Enríquez</v>
      </c>
      <c r="T361" s="19">
        <f t="shared" si="43"/>
        <v>1</v>
      </c>
      <c r="U361" s="19" t="str">
        <f t="shared" si="44"/>
        <v>Mostrar</v>
      </c>
      <c r="V361" s="3" t="str">
        <f>VLOOKUP(A361,INFO!$A:$C,3,0)</f>
        <v>EHCN0517</v>
      </c>
      <c r="W361" s="3" t="str">
        <f>VLOOKUP(V361,INFO!$C:$D,2,0)</f>
        <v>Camioneta</v>
      </c>
      <c r="X361" s="17" t="str">
        <f>VLOOKUP(A361,INFO!A:F,5,0)</f>
        <v>POSTVENTA</v>
      </c>
      <c r="Y361" s="17" t="str">
        <f>VLOOKUP(A361,INFO!A:F,6,0)</f>
        <v>Marcelo Murillo</v>
      </c>
    </row>
    <row r="362" spans="1:25" x14ac:dyDescent="0.25">
      <c r="A362" s="3" t="s">
        <v>70</v>
      </c>
      <c r="B362" s="8">
        <v>7.5231481481481477E-3</v>
      </c>
      <c r="C362" s="8">
        <v>6.9560185185185185E-3</v>
      </c>
      <c r="D362" s="8">
        <v>5.6712962962962956E-4</v>
      </c>
      <c r="E362" s="4">
        <v>3.74</v>
      </c>
      <c r="F362" s="5">
        <v>50</v>
      </c>
      <c r="G362" s="5">
        <v>20.74</v>
      </c>
      <c r="H362" s="7" t="s">
        <v>187</v>
      </c>
      <c r="I362" s="7" t="s">
        <v>184</v>
      </c>
      <c r="J362" s="19" t="s">
        <v>321</v>
      </c>
      <c r="K362" s="19" t="s">
        <v>321</v>
      </c>
      <c r="L362" s="2">
        <v>43371</v>
      </c>
      <c r="M362" s="6" t="str">
        <f t="shared" si="38"/>
        <v>septiembre</v>
      </c>
      <c r="N362" s="19">
        <f t="shared" si="39"/>
        <v>39</v>
      </c>
      <c r="O362" s="7" t="str">
        <f t="shared" si="40"/>
        <v>viernes</v>
      </c>
      <c r="P362" s="7">
        <f t="shared" si="41"/>
        <v>2018</v>
      </c>
      <c r="Q362" s="3" t="str">
        <f>VLOOKUP(A362,INFO!$A:$B,2,0)</f>
        <v>QUITO</v>
      </c>
      <c r="R362" s="19">
        <v>95</v>
      </c>
      <c r="S362" s="19" t="str">
        <f t="shared" si="42"/>
        <v>Circunvalación, Guayaquil</v>
      </c>
      <c r="T362" s="19">
        <f t="shared" si="43"/>
        <v>0</v>
      </c>
      <c r="U362" s="19" t="str">
        <f t="shared" si="44"/>
        <v>Mostrar</v>
      </c>
      <c r="V362" s="3" t="str">
        <f>VLOOKUP(A362,INFO!$A:$C,3,0)</f>
        <v>EPCZ3313</v>
      </c>
      <c r="W362" s="3" t="str">
        <f>VLOOKUP(V362,INFO!$C:$D,2,0)</f>
        <v>Automovil</v>
      </c>
      <c r="X362" s="17" t="str">
        <f>VLOOKUP(A362,INFO!A:F,5,0)</f>
        <v>VENTAS</v>
      </c>
      <c r="Y362" s="17" t="str">
        <f>VLOOKUP(A362,INFO!A:F,6,0)</f>
        <v>Fernando Maldonado</v>
      </c>
    </row>
    <row r="363" spans="1:25" x14ac:dyDescent="0.25">
      <c r="A363" s="3" t="s">
        <v>68</v>
      </c>
      <c r="B363" s="8">
        <v>2.4074074074074076E-3</v>
      </c>
      <c r="C363" s="8">
        <v>1.736111111111111E-3</v>
      </c>
      <c r="D363" s="8">
        <v>6.7129629629629625E-4</v>
      </c>
      <c r="E363" s="4">
        <v>0.75</v>
      </c>
      <c r="F363" s="5">
        <v>51</v>
      </c>
      <c r="G363" s="5">
        <v>12.94</v>
      </c>
      <c r="H363" s="7" t="s">
        <v>71</v>
      </c>
      <c r="I363" s="7" t="s">
        <v>188</v>
      </c>
      <c r="J363" s="19" t="s">
        <v>321</v>
      </c>
      <c r="K363" s="19" t="s">
        <v>321</v>
      </c>
      <c r="L363" s="2">
        <v>43371</v>
      </c>
      <c r="M363" s="6" t="str">
        <f t="shared" si="38"/>
        <v>septiembre</v>
      </c>
      <c r="N363" s="19">
        <f t="shared" si="39"/>
        <v>39</v>
      </c>
      <c r="O363" s="7" t="str">
        <f t="shared" si="40"/>
        <v>viernes</v>
      </c>
      <c r="P363" s="7">
        <f t="shared" si="41"/>
        <v>2018</v>
      </c>
      <c r="Q363" s="3" t="str">
        <f>VLOOKUP(A363,INFO!$A:$B,2,0)</f>
        <v>QUITO</v>
      </c>
      <c r="R363" s="19">
        <v>95</v>
      </c>
      <c r="S363" s="19" t="str">
        <f t="shared" si="42"/>
        <v>13, Guayaquil</v>
      </c>
      <c r="T363" s="19">
        <f t="shared" si="43"/>
        <v>0</v>
      </c>
      <c r="U363" s="19" t="str">
        <f t="shared" si="44"/>
        <v>Mostrar</v>
      </c>
      <c r="V363" s="3" t="str">
        <f>VLOOKUP(A363,INFO!$A:$C,3,0)</f>
        <v>EGSK6338</v>
      </c>
      <c r="W363" s="3" t="str">
        <f>VLOOKUP(V363,INFO!$C:$D,2,0)</f>
        <v>Automovil</v>
      </c>
      <c r="X363" s="17" t="str">
        <f>VLOOKUP(A363,INFO!A:F,5,0)</f>
        <v>VENTAS</v>
      </c>
      <c r="Y363" s="17" t="str">
        <f>VLOOKUP(A363,INFO!A:F,6,0)</f>
        <v>Josue Guillen</v>
      </c>
    </row>
    <row r="364" spans="1:25" x14ac:dyDescent="0.25">
      <c r="A364" s="3" t="s">
        <v>4</v>
      </c>
      <c r="B364" s="8">
        <v>4.0277777777777777E-3</v>
      </c>
      <c r="C364" s="8">
        <v>3.2638888888888891E-3</v>
      </c>
      <c r="D364" s="8">
        <v>6.7129629629629625E-4</v>
      </c>
      <c r="E364" s="4">
        <v>2.44</v>
      </c>
      <c r="F364" s="5">
        <v>50</v>
      </c>
      <c r="G364" s="5">
        <v>25.28</v>
      </c>
      <c r="H364" s="7" t="s">
        <v>17</v>
      </c>
      <c r="I364" s="7" t="s">
        <v>172</v>
      </c>
      <c r="J364" s="19" t="s">
        <v>321</v>
      </c>
      <c r="K364" s="19" t="s">
        <v>321</v>
      </c>
      <c r="L364" s="2">
        <v>43371</v>
      </c>
      <c r="M364" s="6" t="str">
        <f t="shared" si="38"/>
        <v>septiembre</v>
      </c>
      <c r="N364" s="19">
        <f t="shared" si="39"/>
        <v>39</v>
      </c>
      <c r="O364" s="7" t="str">
        <f t="shared" si="40"/>
        <v>viernes</v>
      </c>
      <c r="P364" s="7">
        <f t="shared" si="41"/>
        <v>2018</v>
      </c>
      <c r="Q364" s="3" t="str">
        <f>VLOOKUP(A364,INFO!$A:$B,2,0)</f>
        <v>QUITO</v>
      </c>
      <c r="R364" s="19">
        <v>95</v>
      </c>
      <c r="S364" s="19" t="str">
        <f t="shared" si="42"/>
        <v>Avenida 6 De Diciembre 2-187, Quito</v>
      </c>
      <c r="T364" s="19">
        <f t="shared" si="43"/>
        <v>0</v>
      </c>
      <c r="U364" s="19" t="str">
        <f t="shared" si="44"/>
        <v>Mostrar</v>
      </c>
      <c r="V364" s="3" t="str">
        <f>VLOOKUP(A364,INFO!$A:$C,3,0)</f>
        <v>HW228P</v>
      </c>
      <c r="W364" s="3" t="str">
        <f>VLOOKUP(V364,INFO!$C:$D,2,0)</f>
        <v>Motocicleta</v>
      </c>
      <c r="X364" s="17" t="str">
        <f>VLOOKUP(A364,INFO!A:F,5,0)</f>
        <v>SAT UIO</v>
      </c>
      <c r="Y364" s="17" t="str">
        <f>VLOOKUP(A364,INFO!A:F,6,0)</f>
        <v>Quito</v>
      </c>
    </row>
    <row r="365" spans="1:25" x14ac:dyDescent="0.25">
      <c r="A365" s="3" t="s">
        <v>78</v>
      </c>
      <c r="B365" s="8">
        <v>6.7013888888888887E-3</v>
      </c>
      <c r="C365" s="8">
        <v>6.0069444444444441E-3</v>
      </c>
      <c r="D365" s="8">
        <v>6.9444444444444447E-4</v>
      </c>
      <c r="E365" s="4">
        <v>4.32</v>
      </c>
      <c r="F365" s="5">
        <v>62</v>
      </c>
      <c r="G365" s="5">
        <v>26.86</v>
      </c>
      <c r="H365" s="7" t="s">
        <v>24</v>
      </c>
      <c r="I365" s="7" t="s">
        <v>167</v>
      </c>
      <c r="J365" s="19" t="s">
        <v>321</v>
      </c>
      <c r="K365" s="19" t="s">
        <v>321</v>
      </c>
      <c r="L365" s="2">
        <v>43371</v>
      </c>
      <c r="M365" s="6" t="str">
        <f t="shared" si="38"/>
        <v>septiembre</v>
      </c>
      <c r="N365" s="19">
        <f t="shared" si="39"/>
        <v>39</v>
      </c>
      <c r="O365" s="7" t="str">
        <f t="shared" si="40"/>
        <v>viernes</v>
      </c>
      <c r="P365" s="7">
        <f t="shared" si="41"/>
        <v>2018</v>
      </c>
      <c r="Q365" s="3" t="str">
        <f>VLOOKUP(A365,INFO!$A:$B,2,0)</f>
        <v>GUAYAQUIL</v>
      </c>
      <c r="R365" s="19">
        <v>95</v>
      </c>
      <c r="S365" s="19" t="str">
        <f t="shared" si="42"/>
        <v>Calle 24, Guayaquil</v>
      </c>
      <c r="T365" s="19">
        <f t="shared" si="43"/>
        <v>1</v>
      </c>
      <c r="U365" s="19" t="str">
        <f t="shared" si="44"/>
        <v>Mostrar</v>
      </c>
      <c r="V365" s="3" t="str">
        <f>VLOOKUP(A365,INFO!$A:$C,3,0)</f>
        <v>II765J</v>
      </c>
      <c r="W365" s="3" t="str">
        <f>VLOOKUP(V365,INFO!$C:$D,2,0)</f>
        <v>Motocicleta</v>
      </c>
      <c r="X365" s="17" t="str">
        <f>VLOOKUP(A365,INFO!A:F,5,0)</f>
        <v>ADMINISTRACIÓN</v>
      </c>
      <c r="Y365" s="17" t="str">
        <f>VLOOKUP(A365,INFO!A:F,6,0)</f>
        <v xml:space="preserve">Byron </v>
      </c>
    </row>
    <row r="366" spans="1:25" x14ac:dyDescent="0.25">
      <c r="A366" s="3" t="s">
        <v>78</v>
      </c>
      <c r="B366" s="8">
        <v>8.8657407407407417E-3</v>
      </c>
      <c r="C366" s="8">
        <v>8.1712962962962963E-3</v>
      </c>
      <c r="D366" s="8">
        <v>6.9444444444444447E-4</v>
      </c>
      <c r="E366" s="4">
        <v>5.47</v>
      </c>
      <c r="F366" s="5">
        <v>64</v>
      </c>
      <c r="G366" s="5">
        <v>25.69</v>
      </c>
      <c r="H366" s="7" t="s">
        <v>147</v>
      </c>
      <c r="I366" s="7" t="s">
        <v>72</v>
      </c>
      <c r="J366" s="19" t="s">
        <v>321</v>
      </c>
      <c r="K366" s="19" t="s">
        <v>321</v>
      </c>
      <c r="L366" s="2">
        <v>43371</v>
      </c>
      <c r="M366" s="6" t="str">
        <f t="shared" si="38"/>
        <v>septiembre</v>
      </c>
      <c r="N366" s="19">
        <f t="shared" si="39"/>
        <v>39</v>
      </c>
      <c r="O366" s="7" t="str">
        <f t="shared" si="40"/>
        <v>viernes</v>
      </c>
      <c r="P366" s="7">
        <f t="shared" si="41"/>
        <v>2018</v>
      </c>
      <c r="Q366" s="3" t="str">
        <f>VLOOKUP(A366,INFO!$A:$B,2,0)</f>
        <v>GUAYAQUIL</v>
      </c>
      <c r="R366" s="19">
        <v>95</v>
      </c>
      <c r="S366" s="19" t="str">
        <f t="shared" si="42"/>
        <v>Avenida Juan Tanca Marengo, Guayaquil</v>
      </c>
      <c r="T366" s="19">
        <f t="shared" si="43"/>
        <v>0</v>
      </c>
      <c r="U366" s="19" t="str">
        <f t="shared" si="44"/>
        <v>Mostrar</v>
      </c>
      <c r="V366" s="3" t="str">
        <f>VLOOKUP(A366,INFO!$A:$C,3,0)</f>
        <v>II765J</v>
      </c>
      <c r="W366" s="3" t="str">
        <f>VLOOKUP(V366,INFO!$C:$D,2,0)</f>
        <v>Motocicleta</v>
      </c>
      <c r="X366" s="17" t="str">
        <f>VLOOKUP(A366,INFO!A:F,5,0)</f>
        <v>ADMINISTRACIÓN</v>
      </c>
      <c r="Y366" s="17" t="str">
        <f>VLOOKUP(A366,INFO!A:F,6,0)</f>
        <v xml:space="preserve">Byron </v>
      </c>
    </row>
    <row r="367" spans="1:25" x14ac:dyDescent="0.25">
      <c r="A367" s="3" t="s">
        <v>78</v>
      </c>
      <c r="B367" s="8">
        <v>7.4189814814814813E-3</v>
      </c>
      <c r="C367" s="8">
        <v>6.7245370370370367E-3</v>
      </c>
      <c r="D367" s="8">
        <v>6.9444444444444447E-4</v>
      </c>
      <c r="E367" s="4">
        <v>3.72</v>
      </c>
      <c r="F367" s="5">
        <v>57</v>
      </c>
      <c r="G367" s="5">
        <v>20.9</v>
      </c>
      <c r="H367" s="7" t="s">
        <v>170</v>
      </c>
      <c r="I367" s="7" t="s">
        <v>24</v>
      </c>
      <c r="J367" s="19" t="s">
        <v>321</v>
      </c>
      <c r="K367" s="19" t="s">
        <v>321</v>
      </c>
      <c r="L367" s="2">
        <v>43371</v>
      </c>
      <c r="M367" s="6" t="str">
        <f t="shared" si="38"/>
        <v>septiembre</v>
      </c>
      <c r="N367" s="19">
        <f t="shared" si="39"/>
        <v>39</v>
      </c>
      <c r="O367" s="7" t="str">
        <f t="shared" si="40"/>
        <v>viernes</v>
      </c>
      <c r="P367" s="7">
        <f t="shared" si="41"/>
        <v>2018</v>
      </c>
      <c r="Q367" s="3" t="str">
        <f>VLOOKUP(A367,INFO!$A:$B,2,0)</f>
        <v>GUAYAQUIL</v>
      </c>
      <c r="R367" s="19">
        <v>95</v>
      </c>
      <c r="S367" s="19" t="str">
        <f t="shared" si="42"/>
        <v>Avenida 40 No, Guayaquil</v>
      </c>
      <c r="T367" s="19">
        <f t="shared" si="43"/>
        <v>0</v>
      </c>
      <c r="U367" s="19" t="str">
        <f t="shared" si="44"/>
        <v>Mostrar</v>
      </c>
      <c r="V367" s="3" t="str">
        <f>VLOOKUP(A367,INFO!$A:$C,3,0)</f>
        <v>II765J</v>
      </c>
      <c r="W367" s="3" t="str">
        <f>VLOOKUP(V367,INFO!$C:$D,2,0)</f>
        <v>Motocicleta</v>
      </c>
      <c r="X367" s="17" t="str">
        <f>VLOOKUP(A367,INFO!A:F,5,0)</f>
        <v>ADMINISTRACIÓN</v>
      </c>
      <c r="Y367" s="17" t="str">
        <f>VLOOKUP(A367,INFO!A:F,6,0)</f>
        <v xml:space="preserve">Byron </v>
      </c>
    </row>
    <row r="368" spans="1:25" x14ac:dyDescent="0.25">
      <c r="A368" s="3" t="s">
        <v>78</v>
      </c>
      <c r="B368" s="8">
        <v>1.5104166666666667E-2</v>
      </c>
      <c r="C368" s="8">
        <v>1.4409722222222221E-2</v>
      </c>
      <c r="D368" s="8">
        <v>6.9444444444444447E-4</v>
      </c>
      <c r="E368" s="4">
        <v>9.6999999999999993</v>
      </c>
      <c r="F368" s="5">
        <v>55</v>
      </c>
      <c r="G368" s="5">
        <v>26.75</v>
      </c>
      <c r="H368" s="7" t="s">
        <v>72</v>
      </c>
      <c r="I368" s="7" t="s">
        <v>24</v>
      </c>
      <c r="J368" s="19" t="s">
        <v>321</v>
      </c>
      <c r="K368" s="19" t="s">
        <v>321</v>
      </c>
      <c r="L368" s="2">
        <v>43371</v>
      </c>
      <c r="M368" s="6" t="str">
        <f t="shared" si="38"/>
        <v>septiembre</v>
      </c>
      <c r="N368" s="19">
        <f t="shared" si="39"/>
        <v>39</v>
      </c>
      <c r="O368" s="7" t="str">
        <f t="shared" si="40"/>
        <v>viernes</v>
      </c>
      <c r="P368" s="7">
        <f t="shared" si="41"/>
        <v>2018</v>
      </c>
      <c r="Q368" s="3" t="str">
        <f>VLOOKUP(A368,INFO!$A:$B,2,0)</f>
        <v>GUAYAQUIL</v>
      </c>
      <c r="R368" s="19">
        <v>95</v>
      </c>
      <c r="S368" s="19" t="str">
        <f t="shared" si="42"/>
        <v>Durmió en Ainsa</v>
      </c>
      <c r="T368" s="19">
        <f t="shared" si="43"/>
        <v>1</v>
      </c>
      <c r="U368" s="19" t="str">
        <f t="shared" si="44"/>
        <v>Mostrar</v>
      </c>
      <c r="V368" s="3" t="str">
        <f>VLOOKUP(A368,INFO!$A:$C,3,0)</f>
        <v>II765J</v>
      </c>
      <c r="W368" s="3" t="str">
        <f>VLOOKUP(V368,INFO!$C:$D,2,0)</f>
        <v>Motocicleta</v>
      </c>
      <c r="X368" s="17" t="str">
        <f>VLOOKUP(A368,INFO!A:F,5,0)</f>
        <v>ADMINISTRACIÓN</v>
      </c>
      <c r="Y368" s="17" t="str">
        <f>VLOOKUP(A368,INFO!A:F,6,0)</f>
        <v xml:space="preserve">Byron </v>
      </c>
    </row>
    <row r="369" spans="1:25" x14ac:dyDescent="0.25">
      <c r="A369" s="3" t="s">
        <v>78</v>
      </c>
      <c r="B369" s="8">
        <v>1.4513888888888889E-2</v>
      </c>
      <c r="C369" s="8">
        <v>1.3819444444444445E-2</v>
      </c>
      <c r="D369" s="8">
        <v>6.9444444444444447E-4</v>
      </c>
      <c r="E369" s="4">
        <v>9.9700000000000006</v>
      </c>
      <c r="F369" s="5">
        <v>62</v>
      </c>
      <c r="G369" s="5">
        <v>28.63</v>
      </c>
      <c r="H369" s="7" t="s">
        <v>24</v>
      </c>
      <c r="I369" s="7" t="s">
        <v>72</v>
      </c>
      <c r="J369" s="19" t="s">
        <v>321</v>
      </c>
      <c r="K369" s="19" t="s">
        <v>321</v>
      </c>
      <c r="L369" s="2">
        <v>43371</v>
      </c>
      <c r="M369" s="6" t="str">
        <f t="shared" si="38"/>
        <v>septiembre</v>
      </c>
      <c r="N369" s="19">
        <f t="shared" si="39"/>
        <v>39</v>
      </c>
      <c r="O369" s="7" t="str">
        <f t="shared" si="40"/>
        <v>viernes</v>
      </c>
      <c r="P369" s="7">
        <f t="shared" si="41"/>
        <v>2018</v>
      </c>
      <c r="Q369" s="3" t="str">
        <f>VLOOKUP(A369,INFO!$A:$B,2,0)</f>
        <v>GUAYAQUIL</v>
      </c>
      <c r="R369" s="19">
        <v>95</v>
      </c>
      <c r="S369" s="19" t="str">
        <f t="shared" si="42"/>
        <v>Durmió en Ainsa</v>
      </c>
      <c r="T369" s="19">
        <f t="shared" si="43"/>
        <v>1</v>
      </c>
      <c r="U369" s="19" t="str">
        <f t="shared" si="44"/>
        <v>Mostrar</v>
      </c>
      <c r="V369" s="3" t="str">
        <f>VLOOKUP(A369,INFO!$A:$C,3,0)</f>
        <v>II765J</v>
      </c>
      <c r="W369" s="3" t="str">
        <f>VLOOKUP(V369,INFO!$C:$D,2,0)</f>
        <v>Motocicleta</v>
      </c>
      <c r="X369" s="17" t="str">
        <f>VLOOKUP(A369,INFO!A:F,5,0)</f>
        <v>ADMINISTRACIÓN</v>
      </c>
      <c r="Y369" s="17" t="str">
        <f>VLOOKUP(A369,INFO!A:F,6,0)</f>
        <v xml:space="preserve">Byron </v>
      </c>
    </row>
    <row r="370" spans="1:25" x14ac:dyDescent="0.25">
      <c r="A370" s="3" t="s">
        <v>36</v>
      </c>
      <c r="B370" s="8">
        <v>1.4467592592592594E-3</v>
      </c>
      <c r="C370" s="8">
        <v>6.9444444444444447E-4</v>
      </c>
      <c r="D370" s="8">
        <v>7.5231481481481471E-4</v>
      </c>
      <c r="E370" s="4">
        <v>0.13</v>
      </c>
      <c r="F370" s="5">
        <v>9</v>
      </c>
      <c r="G370" s="5">
        <v>3.83</v>
      </c>
      <c r="H370" s="7" t="s">
        <v>24</v>
      </c>
      <c r="I370" s="7" t="s">
        <v>24</v>
      </c>
      <c r="J370" s="19" t="s">
        <v>321</v>
      </c>
      <c r="K370" s="19" t="s">
        <v>321</v>
      </c>
      <c r="L370" s="2">
        <v>43371</v>
      </c>
      <c r="M370" s="6" t="str">
        <f t="shared" si="38"/>
        <v>septiembre</v>
      </c>
      <c r="N370" s="19">
        <f t="shared" si="39"/>
        <v>39</v>
      </c>
      <c r="O370" s="7" t="str">
        <f t="shared" si="40"/>
        <v>viernes</v>
      </c>
      <c r="P370" s="7">
        <f t="shared" si="41"/>
        <v>2018</v>
      </c>
      <c r="Q370" s="3" t="str">
        <f>VLOOKUP(A370,INFO!$A:$B,2,0)</f>
        <v>GUAYAQUIL</v>
      </c>
      <c r="R370" s="19">
        <v>95</v>
      </c>
      <c r="S370" s="19" t="str">
        <f t="shared" si="42"/>
        <v>Durmió en Ainsa</v>
      </c>
      <c r="T370" s="19">
        <f t="shared" si="43"/>
        <v>1</v>
      </c>
      <c r="U370" s="19" t="str">
        <f t="shared" si="44"/>
        <v>Mostrar</v>
      </c>
      <c r="V370" s="3" t="str">
        <f>VLOOKUP(A370,INFO!$A:$C,3,0)</f>
        <v>EPCA4311</v>
      </c>
      <c r="W370" s="3" t="str">
        <f>VLOOKUP(V370,INFO!$C:$D,2,0)</f>
        <v>Plataforma</v>
      </c>
      <c r="X370" s="17" t="str">
        <f>VLOOKUP(A370,INFO!A:F,5,0)</f>
        <v>LOGÍSTICA</v>
      </c>
      <c r="Y370" s="17" t="str">
        <f>VLOOKUP(A370,INFO!A:F,6,0)</f>
        <v>Cristobal Murillo</v>
      </c>
    </row>
    <row r="371" spans="1:25" x14ac:dyDescent="0.25">
      <c r="A371" s="3" t="s">
        <v>28</v>
      </c>
      <c r="B371" s="8">
        <v>8.1018518518518516E-4</v>
      </c>
      <c r="C371" s="8">
        <v>0</v>
      </c>
      <c r="D371" s="8">
        <v>8.1018518518518516E-4</v>
      </c>
      <c r="E371" s="4">
        <v>0</v>
      </c>
      <c r="F371" s="5">
        <v>0</v>
      </c>
      <c r="G371" s="5">
        <v>0</v>
      </c>
      <c r="H371" s="7" t="s">
        <v>24</v>
      </c>
      <c r="I371" s="7" t="s">
        <v>24</v>
      </c>
      <c r="J371" s="19" t="s">
        <v>321</v>
      </c>
      <c r="K371" s="19" t="s">
        <v>321</v>
      </c>
      <c r="L371" s="2">
        <v>43371</v>
      </c>
      <c r="M371" s="6" t="str">
        <f t="shared" si="38"/>
        <v>septiembre</v>
      </c>
      <c r="N371" s="19">
        <f t="shared" si="39"/>
        <v>39</v>
      </c>
      <c r="O371" s="7" t="str">
        <f t="shared" si="40"/>
        <v>viernes</v>
      </c>
      <c r="P371" s="7">
        <f t="shared" si="41"/>
        <v>2018</v>
      </c>
      <c r="Q371" s="3" t="str">
        <f>VLOOKUP(A371,INFO!$A:$B,2,0)</f>
        <v>GUAYAQUIL</v>
      </c>
      <c r="R371" s="19">
        <v>95</v>
      </c>
      <c r="S371" s="19" t="str">
        <f t="shared" si="42"/>
        <v>Durmió en Ainsa</v>
      </c>
      <c r="T371" s="19">
        <f t="shared" si="43"/>
        <v>1</v>
      </c>
      <c r="U371" s="19" t="str">
        <f t="shared" si="44"/>
        <v>Mostrar</v>
      </c>
      <c r="V371" s="3" t="str">
        <f>VLOOKUP(A371,INFO!$A:$C,3,0)</f>
        <v>EPCW1831</v>
      </c>
      <c r="W371" s="3" t="str">
        <f>VLOOKUP(V371,INFO!$C:$D,2,0)</f>
        <v>Camioneta</v>
      </c>
      <c r="X371" s="17" t="str">
        <f>VLOOKUP(A371,INFO!A:F,5,0)</f>
        <v>POSTVENTA</v>
      </c>
      <c r="Y371" s="17" t="str">
        <f>VLOOKUP(A371,INFO!A:F,6,0)</f>
        <v>Jose Luis vargas</v>
      </c>
    </row>
    <row r="372" spans="1:25" x14ac:dyDescent="0.25">
      <c r="A372" s="3" t="s">
        <v>122</v>
      </c>
      <c r="B372" s="8">
        <v>8.7962962962962962E-4</v>
      </c>
      <c r="C372" s="8">
        <v>0</v>
      </c>
      <c r="D372" s="8">
        <v>8.7962962962962962E-4</v>
      </c>
      <c r="E372" s="4">
        <v>0</v>
      </c>
      <c r="F372" s="5">
        <v>0</v>
      </c>
      <c r="G372" s="5">
        <v>0</v>
      </c>
      <c r="H372" s="7" t="s">
        <v>77</v>
      </c>
      <c r="I372" s="7" t="s">
        <v>77</v>
      </c>
      <c r="J372" s="19" t="s">
        <v>321</v>
      </c>
      <c r="K372" s="19" t="s">
        <v>321</v>
      </c>
      <c r="L372" s="2">
        <v>43371</v>
      </c>
      <c r="M372" s="6" t="str">
        <f t="shared" si="38"/>
        <v>septiembre</v>
      </c>
      <c r="N372" s="19">
        <f t="shared" si="39"/>
        <v>39</v>
      </c>
      <c r="O372" s="7" t="str">
        <f t="shared" si="40"/>
        <v>viernes</v>
      </c>
      <c r="P372" s="7">
        <f t="shared" si="41"/>
        <v>2018</v>
      </c>
      <c r="Q372" s="3" t="str">
        <f>VLOOKUP(A372,INFO!$A:$B,2,0)</f>
        <v>GUAYAQUIL</v>
      </c>
      <c r="R372" s="19">
        <v>95</v>
      </c>
      <c r="S372" s="19" t="str">
        <f t="shared" si="42"/>
        <v>E25, Camilo Ponce Enríquez</v>
      </c>
      <c r="T372" s="19">
        <f t="shared" si="43"/>
        <v>1</v>
      </c>
      <c r="U372" s="19" t="str">
        <f t="shared" si="44"/>
        <v>Mostrar</v>
      </c>
      <c r="V372" s="3" t="str">
        <f>VLOOKUP(A372,INFO!$A:$C,3,0)</f>
        <v>EHCN0517</v>
      </c>
      <c r="W372" s="3" t="str">
        <f>VLOOKUP(V372,INFO!$C:$D,2,0)</f>
        <v>Camioneta</v>
      </c>
      <c r="X372" s="17" t="str">
        <f>VLOOKUP(A372,INFO!A:F,5,0)</f>
        <v>POSTVENTA</v>
      </c>
      <c r="Y372" s="17" t="str">
        <f>VLOOKUP(A372,INFO!A:F,6,0)</f>
        <v>Marcelo Murillo</v>
      </c>
    </row>
    <row r="373" spans="1:25" x14ac:dyDescent="0.25">
      <c r="A373" s="3" t="s">
        <v>122</v>
      </c>
      <c r="B373" s="8">
        <v>1.3125E-2</v>
      </c>
      <c r="C373" s="8">
        <v>1.2210648148148146E-2</v>
      </c>
      <c r="D373" s="8">
        <v>9.1435185185185185E-4</v>
      </c>
      <c r="E373" s="4">
        <v>8.77</v>
      </c>
      <c r="F373" s="5">
        <v>70</v>
      </c>
      <c r="G373" s="5">
        <v>27.83</v>
      </c>
      <c r="H373" s="7" t="s">
        <v>24</v>
      </c>
      <c r="I373" s="7" t="s">
        <v>189</v>
      </c>
      <c r="J373" s="19" t="s">
        <v>321</v>
      </c>
      <c r="K373" s="19" t="s">
        <v>321</v>
      </c>
      <c r="L373" s="2">
        <v>43371</v>
      </c>
      <c r="M373" s="6" t="str">
        <f t="shared" si="38"/>
        <v>septiembre</v>
      </c>
      <c r="N373" s="19">
        <f t="shared" si="39"/>
        <v>39</v>
      </c>
      <c r="O373" s="7" t="str">
        <f t="shared" si="40"/>
        <v>viernes</v>
      </c>
      <c r="P373" s="7">
        <f t="shared" si="41"/>
        <v>2018</v>
      </c>
      <c r="Q373" s="3" t="str">
        <f>VLOOKUP(A373,INFO!$A:$B,2,0)</f>
        <v>GUAYAQUIL</v>
      </c>
      <c r="R373" s="19">
        <v>95</v>
      </c>
      <c r="S373" s="19" t="str">
        <f t="shared" si="42"/>
        <v>33F, Guayaquil</v>
      </c>
      <c r="T373" s="19">
        <f t="shared" si="43"/>
        <v>1</v>
      </c>
      <c r="U373" s="19" t="str">
        <f t="shared" si="44"/>
        <v>Mostrar</v>
      </c>
      <c r="V373" s="3" t="str">
        <f>VLOOKUP(A373,INFO!$A:$C,3,0)</f>
        <v>EHCN0517</v>
      </c>
      <c r="W373" s="3" t="str">
        <f>VLOOKUP(V373,INFO!$C:$D,2,0)</f>
        <v>Camioneta</v>
      </c>
      <c r="X373" s="17" t="str">
        <f>VLOOKUP(A373,INFO!A:F,5,0)</f>
        <v>POSTVENTA</v>
      </c>
      <c r="Y373" s="17" t="str">
        <f>VLOOKUP(A373,INFO!A:F,6,0)</f>
        <v>Marcelo Murillo</v>
      </c>
    </row>
    <row r="374" spans="1:25" x14ac:dyDescent="0.25">
      <c r="A374" s="3" t="s">
        <v>70</v>
      </c>
      <c r="B374" s="8">
        <v>2.0706018518518519E-2</v>
      </c>
      <c r="C374" s="8">
        <v>1.9618055555555555E-2</v>
      </c>
      <c r="D374" s="8">
        <v>1.0879629629629629E-3</v>
      </c>
      <c r="E374" s="4">
        <v>11.05</v>
      </c>
      <c r="F374" s="5">
        <v>66</v>
      </c>
      <c r="G374" s="5">
        <v>22.23</v>
      </c>
      <c r="H374" s="7" t="s">
        <v>184</v>
      </c>
      <c r="I374" s="7" t="s">
        <v>187</v>
      </c>
      <c r="J374" s="19" t="s">
        <v>321</v>
      </c>
      <c r="K374" s="19" t="s">
        <v>321</v>
      </c>
      <c r="L374" s="2">
        <v>43371</v>
      </c>
      <c r="M374" s="6" t="str">
        <f t="shared" si="38"/>
        <v>septiembre</v>
      </c>
      <c r="N374" s="19">
        <f t="shared" si="39"/>
        <v>39</v>
      </c>
      <c r="O374" s="7" t="str">
        <f t="shared" si="40"/>
        <v>viernes</v>
      </c>
      <c r="P374" s="7">
        <f t="shared" si="41"/>
        <v>2018</v>
      </c>
      <c r="Q374" s="3" t="str">
        <f>VLOOKUP(A374,INFO!$A:$B,2,0)</f>
        <v>QUITO</v>
      </c>
      <c r="R374" s="19">
        <v>95</v>
      </c>
      <c r="S374" s="19" t="str">
        <f t="shared" si="42"/>
        <v>Calle 16A, Guayaquil</v>
      </c>
      <c r="T374" s="19">
        <f t="shared" si="43"/>
        <v>0</v>
      </c>
      <c r="U374" s="19" t="str">
        <f t="shared" si="44"/>
        <v>Mostrar</v>
      </c>
      <c r="V374" s="3" t="str">
        <f>VLOOKUP(A374,INFO!$A:$C,3,0)</f>
        <v>EPCZ3313</v>
      </c>
      <c r="W374" s="3" t="str">
        <f>VLOOKUP(V374,INFO!$C:$D,2,0)</f>
        <v>Automovil</v>
      </c>
      <c r="X374" s="17" t="str">
        <f>VLOOKUP(A374,INFO!A:F,5,0)</f>
        <v>VENTAS</v>
      </c>
      <c r="Y374" s="17" t="str">
        <f>VLOOKUP(A374,INFO!A:F,6,0)</f>
        <v>Fernando Maldonado</v>
      </c>
    </row>
    <row r="375" spans="1:25" x14ac:dyDescent="0.25">
      <c r="A375" s="3" t="s">
        <v>68</v>
      </c>
      <c r="B375" s="8">
        <v>1.3773148148148147E-3</v>
      </c>
      <c r="C375" s="8">
        <v>2.4305555555555552E-4</v>
      </c>
      <c r="D375" s="8">
        <v>1.1342592592592591E-3</v>
      </c>
      <c r="E375" s="4">
        <v>0.03</v>
      </c>
      <c r="F375" s="5">
        <v>9</v>
      </c>
      <c r="G375" s="5">
        <v>0.95</v>
      </c>
      <c r="H375" s="7" t="s">
        <v>72</v>
      </c>
      <c r="I375" s="7" t="s">
        <v>72</v>
      </c>
      <c r="J375" s="19" t="s">
        <v>321</v>
      </c>
      <c r="K375" s="19" t="s">
        <v>321</v>
      </c>
      <c r="L375" s="2">
        <v>43371</v>
      </c>
      <c r="M375" s="6" t="str">
        <f t="shared" si="38"/>
        <v>septiembre</v>
      </c>
      <c r="N375" s="19">
        <f t="shared" si="39"/>
        <v>39</v>
      </c>
      <c r="O375" s="7" t="str">
        <f t="shared" si="40"/>
        <v>viernes</v>
      </c>
      <c r="P375" s="7">
        <f t="shared" si="41"/>
        <v>2018</v>
      </c>
      <c r="Q375" s="3" t="str">
        <f>VLOOKUP(A375,INFO!$A:$B,2,0)</f>
        <v>QUITO</v>
      </c>
      <c r="R375" s="19">
        <v>95</v>
      </c>
      <c r="S375" s="19" t="str">
        <f t="shared" si="42"/>
        <v>Durmió en Ainsa</v>
      </c>
      <c r="T375" s="19">
        <f t="shared" si="43"/>
        <v>1</v>
      </c>
      <c r="U375" s="19" t="str">
        <f t="shared" si="44"/>
        <v>Mostrar</v>
      </c>
      <c r="V375" s="3" t="str">
        <f>VLOOKUP(A375,INFO!$A:$C,3,0)</f>
        <v>EGSK6338</v>
      </c>
      <c r="W375" s="3" t="str">
        <f>VLOOKUP(V375,INFO!$C:$D,2,0)</f>
        <v>Automovil</v>
      </c>
      <c r="X375" s="17" t="str">
        <f>VLOOKUP(A375,INFO!A:F,5,0)</f>
        <v>VENTAS</v>
      </c>
      <c r="Y375" s="17" t="str">
        <f>VLOOKUP(A375,INFO!A:F,6,0)</f>
        <v>Josue Guillen</v>
      </c>
    </row>
    <row r="376" spans="1:25" x14ac:dyDescent="0.25">
      <c r="A376" s="3" t="s">
        <v>68</v>
      </c>
      <c r="B376" s="8">
        <v>1.1805555555555556E-3</v>
      </c>
      <c r="C376" s="8">
        <v>0</v>
      </c>
      <c r="D376" s="8">
        <v>1.1805555555555556E-3</v>
      </c>
      <c r="E376" s="4">
        <v>0.11</v>
      </c>
      <c r="F376" s="5">
        <v>0</v>
      </c>
      <c r="G376" s="5">
        <v>3.76</v>
      </c>
      <c r="H376" s="7" t="s">
        <v>159</v>
      </c>
      <c r="I376" s="7" t="s">
        <v>159</v>
      </c>
      <c r="J376" s="19" t="s">
        <v>321</v>
      </c>
      <c r="K376" s="19" t="s">
        <v>321</v>
      </c>
      <c r="L376" s="2">
        <v>43371</v>
      </c>
      <c r="M376" s="6" t="str">
        <f t="shared" si="38"/>
        <v>septiembre</v>
      </c>
      <c r="N376" s="19">
        <f t="shared" si="39"/>
        <v>39</v>
      </c>
      <c r="O376" s="7" t="str">
        <f t="shared" si="40"/>
        <v>viernes</v>
      </c>
      <c r="P376" s="7">
        <f t="shared" si="41"/>
        <v>2018</v>
      </c>
      <c r="Q376" s="3" t="str">
        <f>VLOOKUP(A376,INFO!$A:$B,2,0)</f>
        <v>QUITO</v>
      </c>
      <c r="R376" s="19">
        <v>95</v>
      </c>
      <c r="S376" s="19" t="str">
        <f t="shared" si="42"/>
        <v>Avenida De Las Americas, Guayaquil</v>
      </c>
      <c r="T376" s="19">
        <f t="shared" si="43"/>
        <v>1</v>
      </c>
      <c r="U376" s="19" t="str">
        <f t="shared" si="44"/>
        <v>Mostrar</v>
      </c>
      <c r="V376" s="3" t="str">
        <f>VLOOKUP(A376,INFO!$A:$C,3,0)</f>
        <v>EGSK6338</v>
      </c>
      <c r="W376" s="3" t="str">
        <f>VLOOKUP(V376,INFO!$C:$D,2,0)</f>
        <v>Automovil</v>
      </c>
      <c r="X376" s="17" t="str">
        <f>VLOOKUP(A376,INFO!A:F,5,0)</f>
        <v>VENTAS</v>
      </c>
      <c r="Y376" s="17" t="str">
        <f>VLOOKUP(A376,INFO!A:F,6,0)</f>
        <v>Josue Guillen</v>
      </c>
    </row>
    <row r="377" spans="1:25" x14ac:dyDescent="0.25">
      <c r="A377" s="3" t="s">
        <v>70</v>
      </c>
      <c r="B377" s="8">
        <v>4.8495370370370368E-3</v>
      </c>
      <c r="C377" s="8">
        <v>3.645833333333333E-3</v>
      </c>
      <c r="D377" s="8">
        <v>1.2037037037037038E-3</v>
      </c>
      <c r="E377" s="4">
        <v>2.92</v>
      </c>
      <c r="F377" s="5">
        <v>79</v>
      </c>
      <c r="G377" s="5">
        <v>25.12</v>
      </c>
      <c r="H377" s="7" t="s">
        <v>185</v>
      </c>
      <c r="I377" s="7" t="s">
        <v>72</v>
      </c>
      <c r="J377" s="19" t="s">
        <v>321</v>
      </c>
      <c r="K377" s="19" t="s">
        <v>321</v>
      </c>
      <c r="L377" s="2">
        <v>43371</v>
      </c>
      <c r="M377" s="6" t="str">
        <f t="shared" si="38"/>
        <v>septiembre</v>
      </c>
      <c r="N377" s="19">
        <f t="shared" si="39"/>
        <v>39</v>
      </c>
      <c r="O377" s="7" t="str">
        <f t="shared" si="40"/>
        <v>viernes</v>
      </c>
      <c r="P377" s="7">
        <f t="shared" si="41"/>
        <v>2018</v>
      </c>
      <c r="Q377" s="3" t="str">
        <f>VLOOKUP(A377,INFO!$A:$B,2,0)</f>
        <v>QUITO</v>
      </c>
      <c r="R377" s="19">
        <v>95</v>
      </c>
      <c r="S377" s="19" t="str">
        <f t="shared" si="42"/>
        <v>Avenida Juan Tanca Marengo, Guayaquil</v>
      </c>
      <c r="T377" s="19">
        <f t="shared" si="43"/>
        <v>0</v>
      </c>
      <c r="U377" s="19" t="str">
        <f t="shared" si="44"/>
        <v>Mostrar</v>
      </c>
      <c r="V377" s="3" t="str">
        <f>VLOOKUP(A377,INFO!$A:$C,3,0)</f>
        <v>EPCZ3313</v>
      </c>
      <c r="W377" s="3" t="str">
        <f>VLOOKUP(V377,INFO!$C:$D,2,0)</f>
        <v>Automovil</v>
      </c>
      <c r="X377" s="17" t="str">
        <f>VLOOKUP(A377,INFO!A:F,5,0)</f>
        <v>VENTAS</v>
      </c>
      <c r="Y377" s="17" t="str">
        <f>VLOOKUP(A377,INFO!A:F,6,0)</f>
        <v>Fernando Maldonado</v>
      </c>
    </row>
    <row r="378" spans="1:25" x14ac:dyDescent="0.25">
      <c r="A378" s="3" t="s">
        <v>73</v>
      </c>
      <c r="B378" s="8">
        <v>2.627314814814815E-3</v>
      </c>
      <c r="C378" s="8">
        <v>1.4004629629629629E-3</v>
      </c>
      <c r="D378" s="8">
        <v>1.2268518518518518E-3</v>
      </c>
      <c r="E378" s="4">
        <v>0.28000000000000003</v>
      </c>
      <c r="F378" s="5">
        <v>14</v>
      </c>
      <c r="G378" s="5">
        <v>4.38</v>
      </c>
      <c r="H378" s="7" t="s">
        <v>24</v>
      </c>
      <c r="I378" s="7" t="s">
        <v>24</v>
      </c>
      <c r="J378" s="19" t="s">
        <v>321</v>
      </c>
      <c r="K378" s="19" t="s">
        <v>321</v>
      </c>
      <c r="L378" s="2">
        <v>43371</v>
      </c>
      <c r="M378" s="6" t="str">
        <f t="shared" si="38"/>
        <v>septiembre</v>
      </c>
      <c r="N378" s="19">
        <f t="shared" si="39"/>
        <v>39</v>
      </c>
      <c r="O378" s="7" t="str">
        <f t="shared" si="40"/>
        <v>viernes</v>
      </c>
      <c r="P378" s="7">
        <f t="shared" si="41"/>
        <v>2018</v>
      </c>
      <c r="Q378" s="3" t="str">
        <f>VLOOKUP(A378,INFO!$A:$B,2,0)</f>
        <v>GUAYAQUIL</v>
      </c>
      <c r="R378" s="19">
        <v>95</v>
      </c>
      <c r="S378" s="19" t="str">
        <f t="shared" si="42"/>
        <v>Durmió en Ainsa</v>
      </c>
      <c r="T378" s="19">
        <f t="shared" si="43"/>
        <v>1</v>
      </c>
      <c r="U378" s="19" t="str">
        <f t="shared" si="44"/>
        <v>Mostrar</v>
      </c>
      <c r="V378" s="3" t="str">
        <f>VLOOKUP(A378,INFO!$A:$C,3,0)</f>
        <v>EGSG9568</v>
      </c>
      <c r="W378" s="3" t="str">
        <f>VLOOKUP(V378,INFO!$C:$D,2,0)</f>
        <v>Camioneta</v>
      </c>
      <c r="X378" s="17" t="str">
        <f>VLOOKUP(A378,INFO!A:F,5,0)</f>
        <v>ADMINISTRACIÓN</v>
      </c>
      <c r="Y378" s="17" t="str">
        <f>VLOOKUP(A378,INFO!A:F,6,0)</f>
        <v>Alejandro Adrian</v>
      </c>
    </row>
    <row r="379" spans="1:25" x14ac:dyDescent="0.25">
      <c r="A379" s="3" t="s">
        <v>68</v>
      </c>
      <c r="B379" s="8">
        <v>3.1249999999999997E-3</v>
      </c>
      <c r="C379" s="8">
        <v>1.8750000000000001E-3</v>
      </c>
      <c r="D379" s="8">
        <v>1.25E-3</v>
      </c>
      <c r="E379" s="4">
        <v>0.66</v>
      </c>
      <c r="F379" s="5">
        <v>22</v>
      </c>
      <c r="G379" s="5">
        <v>8.85</v>
      </c>
      <c r="H379" s="7" t="s">
        <v>188</v>
      </c>
      <c r="I379" s="7" t="s">
        <v>72</v>
      </c>
      <c r="J379" s="19" t="s">
        <v>321</v>
      </c>
      <c r="K379" s="19" t="s">
        <v>321</v>
      </c>
      <c r="L379" s="2">
        <v>43371</v>
      </c>
      <c r="M379" s="6" t="str">
        <f t="shared" si="38"/>
        <v>septiembre</v>
      </c>
      <c r="N379" s="19">
        <f t="shared" si="39"/>
        <v>39</v>
      </c>
      <c r="O379" s="7" t="str">
        <f t="shared" si="40"/>
        <v>viernes</v>
      </c>
      <c r="P379" s="7">
        <f t="shared" si="41"/>
        <v>2018</v>
      </c>
      <c r="Q379" s="3" t="str">
        <f>VLOOKUP(A379,INFO!$A:$B,2,0)</f>
        <v>QUITO</v>
      </c>
      <c r="R379" s="19">
        <v>95</v>
      </c>
      <c r="S379" s="19" t="str">
        <f t="shared" si="42"/>
        <v>Avenida Juan Tanca Marengo, Guayaquil</v>
      </c>
      <c r="T379" s="19">
        <f t="shared" si="43"/>
        <v>0</v>
      </c>
      <c r="U379" s="19" t="str">
        <f t="shared" si="44"/>
        <v>Mostrar</v>
      </c>
      <c r="V379" s="3" t="str">
        <f>VLOOKUP(A379,INFO!$A:$C,3,0)</f>
        <v>EGSK6338</v>
      </c>
      <c r="W379" s="3" t="str">
        <f>VLOOKUP(V379,INFO!$C:$D,2,0)</f>
        <v>Automovil</v>
      </c>
      <c r="X379" s="17" t="str">
        <f>VLOOKUP(A379,INFO!A:F,5,0)</f>
        <v>VENTAS</v>
      </c>
      <c r="Y379" s="17" t="str">
        <f>VLOOKUP(A379,INFO!A:F,6,0)</f>
        <v>Josue Guillen</v>
      </c>
    </row>
    <row r="380" spans="1:25" x14ac:dyDescent="0.25">
      <c r="A380" s="3" t="s">
        <v>55</v>
      </c>
      <c r="B380" s="8">
        <v>1.261574074074074E-3</v>
      </c>
      <c r="C380" s="8">
        <v>0</v>
      </c>
      <c r="D380" s="8">
        <v>1.261574074074074E-3</v>
      </c>
      <c r="E380" s="4">
        <v>0.01</v>
      </c>
      <c r="F380" s="5">
        <v>0</v>
      </c>
      <c r="G380" s="5">
        <v>0.39</v>
      </c>
      <c r="H380" s="7" t="s">
        <v>24</v>
      </c>
      <c r="I380" s="7" t="s">
        <v>24</v>
      </c>
      <c r="J380" s="19" t="s">
        <v>321</v>
      </c>
      <c r="K380" s="19" t="s">
        <v>321</v>
      </c>
      <c r="L380" s="2">
        <v>43371</v>
      </c>
      <c r="M380" s="6" t="str">
        <f t="shared" si="38"/>
        <v>septiembre</v>
      </c>
      <c r="N380" s="19">
        <f t="shared" si="39"/>
        <v>39</v>
      </c>
      <c r="O380" s="7" t="str">
        <f t="shared" si="40"/>
        <v>viernes</v>
      </c>
      <c r="P380" s="7">
        <f t="shared" si="41"/>
        <v>2018</v>
      </c>
      <c r="Q380" s="3" t="str">
        <f>VLOOKUP(A380,INFO!$A:$B,2,0)</f>
        <v>GUAYAQUIL</v>
      </c>
      <c r="R380" s="19">
        <v>95</v>
      </c>
      <c r="S380" s="19" t="str">
        <f t="shared" si="42"/>
        <v>Durmió en Ainsa</v>
      </c>
      <c r="T380" s="19">
        <f t="shared" si="43"/>
        <v>1</v>
      </c>
      <c r="U380" s="19" t="str">
        <f t="shared" si="44"/>
        <v>Mostrar</v>
      </c>
      <c r="V380" s="3" t="str">
        <f>VLOOKUP(A380,INFO!$A:$C,3,0)</f>
        <v>EABE1400</v>
      </c>
      <c r="W380" s="3" t="str">
        <f>VLOOKUP(V380,INFO!$C:$D,2,0)</f>
        <v>Plataforma</v>
      </c>
      <c r="X380" s="17" t="str">
        <f>VLOOKUP(A380,INFO!A:F,5,0)</f>
        <v>LOGÍSTICA</v>
      </c>
      <c r="Y380" s="17" t="str">
        <f>VLOOKUP(A380,INFO!A:F,6,0)</f>
        <v>Cristobal Murillo</v>
      </c>
    </row>
    <row r="381" spans="1:25" x14ac:dyDescent="0.25">
      <c r="A381" s="3" t="s">
        <v>4</v>
      </c>
      <c r="B381" s="8">
        <v>9.5486111111111101E-3</v>
      </c>
      <c r="C381" s="8">
        <v>8.1249999999999985E-3</v>
      </c>
      <c r="D381" s="8">
        <v>1.3657407407407409E-3</v>
      </c>
      <c r="E381" s="4">
        <v>7.95</v>
      </c>
      <c r="F381" s="5">
        <v>72</v>
      </c>
      <c r="G381" s="5">
        <v>34.68</v>
      </c>
      <c r="H381" s="7" t="s">
        <v>181</v>
      </c>
      <c r="I381" s="7" t="s">
        <v>176</v>
      </c>
      <c r="J381" s="19" t="s">
        <v>321</v>
      </c>
      <c r="K381" s="19" t="s">
        <v>321</v>
      </c>
      <c r="L381" s="2">
        <v>43371</v>
      </c>
      <c r="M381" s="6" t="str">
        <f t="shared" si="38"/>
        <v>septiembre</v>
      </c>
      <c r="N381" s="19">
        <f t="shared" si="39"/>
        <v>39</v>
      </c>
      <c r="O381" s="7" t="str">
        <f t="shared" si="40"/>
        <v>viernes</v>
      </c>
      <c r="P381" s="7">
        <f t="shared" si="41"/>
        <v>2018</v>
      </c>
      <c r="Q381" s="3" t="str">
        <f>VLOOKUP(A381,INFO!$A:$B,2,0)</f>
        <v>QUITO</v>
      </c>
      <c r="R381" s="19">
        <v>95</v>
      </c>
      <c r="S381" s="19" t="str">
        <f t="shared" si="42"/>
        <v>Juan Vallauri 284-429, Quito</v>
      </c>
      <c r="T381" s="19">
        <f t="shared" si="43"/>
        <v>0</v>
      </c>
      <c r="U381" s="19" t="str">
        <f t="shared" si="44"/>
        <v>Mostrar</v>
      </c>
      <c r="V381" s="3" t="str">
        <f>VLOOKUP(A381,INFO!$A:$C,3,0)</f>
        <v>HW228P</v>
      </c>
      <c r="W381" s="3" t="str">
        <f>VLOOKUP(V381,INFO!$C:$D,2,0)</f>
        <v>Motocicleta</v>
      </c>
      <c r="X381" s="17" t="str">
        <f>VLOOKUP(A381,INFO!A:F,5,0)</f>
        <v>SAT UIO</v>
      </c>
      <c r="Y381" s="17" t="str">
        <f>VLOOKUP(A381,INFO!A:F,6,0)</f>
        <v>Quito</v>
      </c>
    </row>
    <row r="382" spans="1:25" x14ac:dyDescent="0.25">
      <c r="A382" s="3" t="s">
        <v>78</v>
      </c>
      <c r="B382" s="8">
        <v>1.4791666666666668E-2</v>
      </c>
      <c r="C382" s="8">
        <v>1.3402777777777777E-2</v>
      </c>
      <c r="D382" s="8">
        <v>1.3888888888888889E-3</v>
      </c>
      <c r="E382" s="4">
        <v>8.27</v>
      </c>
      <c r="F382" s="5">
        <v>55</v>
      </c>
      <c r="G382" s="5">
        <v>23.29</v>
      </c>
      <c r="H382" s="7" t="s">
        <v>147</v>
      </c>
      <c r="I382" s="7" t="s">
        <v>72</v>
      </c>
      <c r="J382" s="19" t="s">
        <v>321</v>
      </c>
      <c r="K382" s="19" t="s">
        <v>321</v>
      </c>
      <c r="L382" s="2">
        <v>43371</v>
      </c>
      <c r="M382" s="6" t="str">
        <f t="shared" si="38"/>
        <v>septiembre</v>
      </c>
      <c r="N382" s="19">
        <f t="shared" si="39"/>
        <v>39</v>
      </c>
      <c r="O382" s="7" t="str">
        <f t="shared" si="40"/>
        <v>viernes</v>
      </c>
      <c r="P382" s="7">
        <f t="shared" si="41"/>
        <v>2018</v>
      </c>
      <c r="Q382" s="3" t="str">
        <f>VLOOKUP(A382,INFO!$A:$B,2,0)</f>
        <v>GUAYAQUIL</v>
      </c>
      <c r="R382" s="19">
        <v>95</v>
      </c>
      <c r="S382" s="19" t="str">
        <f t="shared" si="42"/>
        <v>Avenida Juan Tanca Marengo, Guayaquil</v>
      </c>
      <c r="T382" s="19">
        <f t="shared" si="43"/>
        <v>0</v>
      </c>
      <c r="U382" s="19" t="str">
        <f t="shared" si="44"/>
        <v>Mostrar</v>
      </c>
      <c r="V382" s="3" t="str">
        <f>VLOOKUP(A382,INFO!$A:$C,3,0)</f>
        <v>II765J</v>
      </c>
      <c r="W382" s="3" t="str">
        <f>VLOOKUP(V382,INFO!$C:$D,2,0)</f>
        <v>Motocicleta</v>
      </c>
      <c r="X382" s="17" t="str">
        <f>VLOOKUP(A382,INFO!A:F,5,0)</f>
        <v>ADMINISTRACIÓN</v>
      </c>
      <c r="Y382" s="17" t="str">
        <f>VLOOKUP(A382,INFO!A:F,6,0)</f>
        <v xml:space="preserve">Byron </v>
      </c>
    </row>
    <row r="383" spans="1:25" x14ac:dyDescent="0.25">
      <c r="A383" s="3" t="s">
        <v>23</v>
      </c>
      <c r="B383" s="8">
        <v>4.5486111111111109E-3</v>
      </c>
      <c r="C383" s="8">
        <v>2.8240740740740739E-3</v>
      </c>
      <c r="D383" s="8">
        <v>1.7245370370370372E-3</v>
      </c>
      <c r="E383" s="4">
        <v>1.19</v>
      </c>
      <c r="F383" s="5">
        <v>46</v>
      </c>
      <c r="G383" s="5">
        <v>10.94</v>
      </c>
      <c r="H383" s="7" t="s">
        <v>24</v>
      </c>
      <c r="I383" s="7" t="s">
        <v>24</v>
      </c>
      <c r="J383" s="19" t="s">
        <v>321</v>
      </c>
      <c r="K383" s="19" t="s">
        <v>321</v>
      </c>
      <c r="L383" s="2">
        <v>43371</v>
      </c>
      <c r="M383" s="6" t="str">
        <f t="shared" si="38"/>
        <v>septiembre</v>
      </c>
      <c r="N383" s="19">
        <f t="shared" si="39"/>
        <v>39</v>
      </c>
      <c r="O383" s="7" t="str">
        <f t="shared" si="40"/>
        <v>viernes</v>
      </c>
      <c r="P383" s="7">
        <f t="shared" si="41"/>
        <v>2018</v>
      </c>
      <c r="Q383" s="3" t="str">
        <f>VLOOKUP(A383,INFO!$A:$B,2,0)</f>
        <v>GUAYAQUIL</v>
      </c>
      <c r="R383" s="19">
        <v>95</v>
      </c>
      <c r="S383" s="19" t="str">
        <f t="shared" si="42"/>
        <v>Durmió en Ainsa</v>
      </c>
      <c r="T383" s="19">
        <f t="shared" si="43"/>
        <v>1</v>
      </c>
      <c r="U383" s="19" t="str">
        <f t="shared" si="44"/>
        <v>Mostrar</v>
      </c>
      <c r="V383" s="3" t="str">
        <f>VLOOKUP(A383,INFO!$A:$C,3,0)</f>
        <v>EGSF6029</v>
      </c>
      <c r="W383" s="3" t="str">
        <f>VLOOKUP(V383,INFO!$C:$D,2,0)</f>
        <v>Camioneta</v>
      </c>
      <c r="X383" s="17" t="str">
        <f>VLOOKUP(A383,INFO!A:F,5,0)</f>
        <v>POSTVENTA</v>
      </c>
      <c r="Y383" s="17" t="str">
        <f>VLOOKUP(A383,INFO!A:F,6,0)</f>
        <v>Jacob Soriano</v>
      </c>
    </row>
    <row r="384" spans="1:25" x14ac:dyDescent="0.25">
      <c r="A384" s="3" t="s">
        <v>59</v>
      </c>
      <c r="B384" s="8">
        <v>2.5462962962962962E-2</v>
      </c>
      <c r="C384" s="8">
        <v>2.372685185185185E-2</v>
      </c>
      <c r="D384" s="8">
        <v>1.736111111111111E-3</v>
      </c>
      <c r="E384" s="4">
        <v>22.48</v>
      </c>
      <c r="F384" s="5">
        <v>79</v>
      </c>
      <c r="G384" s="5">
        <v>36.79</v>
      </c>
      <c r="H384" s="7" t="s">
        <v>190</v>
      </c>
      <c r="I384" s="7" t="s">
        <v>24</v>
      </c>
      <c r="J384" s="19" t="s">
        <v>321</v>
      </c>
      <c r="K384" s="19" t="s">
        <v>321</v>
      </c>
      <c r="L384" s="2">
        <v>43371</v>
      </c>
      <c r="M384" s="6" t="str">
        <f t="shared" si="38"/>
        <v>septiembre</v>
      </c>
      <c r="N384" s="19">
        <f t="shared" si="39"/>
        <v>39</v>
      </c>
      <c r="O384" s="7" t="str">
        <f t="shared" si="40"/>
        <v>viernes</v>
      </c>
      <c r="P384" s="7">
        <f t="shared" si="41"/>
        <v>2018</v>
      </c>
      <c r="Q384" s="3" t="str">
        <f>VLOOKUP(A384,INFO!$A:$B,2,0)</f>
        <v>GUAYAQUIL</v>
      </c>
      <c r="R384" s="19">
        <v>95</v>
      </c>
      <c r="S384" s="19" t="str">
        <f t="shared" si="42"/>
        <v>Avenida 40 No, Guayaquil</v>
      </c>
      <c r="T384" s="19">
        <f t="shared" si="43"/>
        <v>0</v>
      </c>
      <c r="U384" s="19" t="str">
        <f t="shared" si="44"/>
        <v>Mostrar</v>
      </c>
      <c r="V384" s="3" t="str">
        <f>VLOOKUP(A384,INFO!$A:$C,3,0)</f>
        <v>EPCI6941</v>
      </c>
      <c r="W384" s="3" t="str">
        <f>VLOOKUP(V384,INFO!$C:$D,2,0)</f>
        <v>Camioneta</v>
      </c>
      <c r="X384" s="17" t="str">
        <f>VLOOKUP(A384,INFO!A:F,5,0)</f>
        <v>POSTVENTA</v>
      </c>
      <c r="Y384" s="17" t="str">
        <f>VLOOKUP(A384,INFO!A:F,6,0)</f>
        <v>Michael Resabala</v>
      </c>
    </row>
    <row r="385" spans="1:25" x14ac:dyDescent="0.25">
      <c r="A385" s="3" t="s">
        <v>68</v>
      </c>
      <c r="B385" s="8">
        <v>2.5000000000000001E-3</v>
      </c>
      <c r="C385" s="8">
        <v>7.0601851851851847E-4</v>
      </c>
      <c r="D385" s="8">
        <v>1.7939814814814815E-3</v>
      </c>
      <c r="E385" s="4">
        <v>0.12</v>
      </c>
      <c r="F385" s="5">
        <v>7</v>
      </c>
      <c r="G385" s="5">
        <v>2.06</v>
      </c>
      <c r="H385" s="7" t="s">
        <v>72</v>
      </c>
      <c r="I385" s="7" t="s">
        <v>71</v>
      </c>
      <c r="J385" s="19" t="s">
        <v>321</v>
      </c>
      <c r="K385" s="19" t="s">
        <v>321</v>
      </c>
      <c r="L385" s="2">
        <v>43371</v>
      </c>
      <c r="M385" s="6" t="str">
        <f t="shared" si="38"/>
        <v>septiembre</v>
      </c>
      <c r="N385" s="19">
        <f t="shared" si="39"/>
        <v>39</v>
      </c>
      <c r="O385" s="7" t="str">
        <f t="shared" si="40"/>
        <v>viernes</v>
      </c>
      <c r="P385" s="7">
        <f t="shared" si="41"/>
        <v>2018</v>
      </c>
      <c r="Q385" s="3" t="str">
        <f>VLOOKUP(A385,INFO!$A:$B,2,0)</f>
        <v>QUITO</v>
      </c>
      <c r="R385" s="19">
        <v>95</v>
      </c>
      <c r="S385" s="19" t="str">
        <f t="shared" si="42"/>
        <v>Avenida Agustín Freire Icaza, Guayaquil</v>
      </c>
      <c r="T385" s="19">
        <f t="shared" si="43"/>
        <v>1</v>
      </c>
      <c r="U385" s="19" t="str">
        <f t="shared" si="44"/>
        <v>Mostrar</v>
      </c>
      <c r="V385" s="3" t="str">
        <f>VLOOKUP(A385,INFO!$A:$C,3,0)</f>
        <v>EGSK6338</v>
      </c>
      <c r="W385" s="3" t="str">
        <f>VLOOKUP(V385,INFO!$C:$D,2,0)</f>
        <v>Automovil</v>
      </c>
      <c r="X385" s="17" t="str">
        <f>VLOOKUP(A385,INFO!A:F,5,0)</f>
        <v>VENTAS</v>
      </c>
      <c r="Y385" s="17" t="str">
        <f>VLOOKUP(A385,INFO!A:F,6,0)</f>
        <v>Josue Guillen</v>
      </c>
    </row>
    <row r="386" spans="1:25" x14ac:dyDescent="0.25">
      <c r="A386" s="3" t="s">
        <v>2</v>
      </c>
      <c r="B386" s="8">
        <v>6.4236111111111117E-3</v>
      </c>
      <c r="C386" s="8">
        <v>4.5138888888888893E-3</v>
      </c>
      <c r="D386" s="8">
        <v>1.9097222222222222E-3</v>
      </c>
      <c r="E386" s="4">
        <v>2.15</v>
      </c>
      <c r="F386" s="5">
        <v>72</v>
      </c>
      <c r="G386" s="5">
        <v>13.92</v>
      </c>
      <c r="H386" s="7" t="s">
        <v>1</v>
      </c>
      <c r="I386" s="7" t="s">
        <v>191</v>
      </c>
      <c r="J386" s="19" t="s">
        <v>321</v>
      </c>
      <c r="K386" s="19" t="s">
        <v>321</v>
      </c>
      <c r="L386" s="2">
        <v>43371</v>
      </c>
      <c r="M386" s="6" t="str">
        <f t="shared" si="38"/>
        <v>septiembre</v>
      </c>
      <c r="N386" s="19">
        <f t="shared" si="39"/>
        <v>39</v>
      </c>
      <c r="O386" s="7" t="str">
        <f t="shared" si="40"/>
        <v>viernes</v>
      </c>
      <c r="P386" s="7">
        <f t="shared" si="41"/>
        <v>2018</v>
      </c>
      <c r="Q386" s="3" t="str">
        <f>VLOOKUP(A386,INFO!$A:$B,2,0)</f>
        <v>QUITO</v>
      </c>
      <c r="R386" s="19">
        <v>95</v>
      </c>
      <c r="S386" s="19" t="str">
        <f t="shared" si="42"/>
        <v>Antonio Basantes 2-109, Quito</v>
      </c>
      <c r="T386" s="19">
        <f t="shared" si="43"/>
        <v>0</v>
      </c>
      <c r="U386" s="19" t="str">
        <f t="shared" si="44"/>
        <v>Mostrar</v>
      </c>
      <c r="V386" s="3" t="str">
        <f>VLOOKUP(A386,INFO!$A:$C,3,0)</f>
        <v>EPCW7500</v>
      </c>
      <c r="W386" s="3" t="str">
        <f>VLOOKUP(V386,INFO!$C:$D,2,0)</f>
        <v>Camioneta</v>
      </c>
      <c r="X386" s="17" t="str">
        <f>VLOOKUP(A386,INFO!A:F,5,0)</f>
        <v>SAT UIO</v>
      </c>
      <c r="Y386" s="17" t="str">
        <f>VLOOKUP(A386,INFO!A:F,6,0)</f>
        <v>Edison Arellano</v>
      </c>
    </row>
    <row r="387" spans="1:25" x14ac:dyDescent="0.25">
      <c r="A387" s="3" t="s">
        <v>73</v>
      </c>
      <c r="B387" s="8">
        <v>7.6620370370370366E-3</v>
      </c>
      <c r="C387" s="8">
        <v>5.5787037037037038E-3</v>
      </c>
      <c r="D387" s="8">
        <v>2.0833333333333333E-3</v>
      </c>
      <c r="E387" s="4">
        <v>2.2000000000000002</v>
      </c>
      <c r="F387" s="5">
        <v>35</v>
      </c>
      <c r="G387" s="5">
        <v>11.95</v>
      </c>
      <c r="H387" s="7" t="s">
        <v>192</v>
      </c>
      <c r="I387" s="7" t="s">
        <v>193</v>
      </c>
      <c r="J387" s="19" t="s">
        <v>321</v>
      </c>
      <c r="K387" s="19" t="s">
        <v>321</v>
      </c>
      <c r="L387" s="2">
        <v>43371</v>
      </c>
      <c r="M387" s="6" t="str">
        <f t="shared" ref="M387:M450" si="45">TEXT(L387,"mmmm")</f>
        <v>septiembre</v>
      </c>
      <c r="N387" s="19">
        <f t="shared" ref="N387:N450" si="46">IF(O387="domingo",WEEKNUM(L387)-1,WEEKNUM(L387))</f>
        <v>39</v>
      </c>
      <c r="O387" s="7" t="str">
        <f t="shared" ref="O387:O450" si="47">TEXT(L387,"dddd")</f>
        <v>viernes</v>
      </c>
      <c r="P387" s="7">
        <f t="shared" ref="P387:P450" si="48">YEAR(L387)</f>
        <v>2018</v>
      </c>
      <c r="Q387" s="3" t="str">
        <f>VLOOKUP(A387,INFO!$A:$B,2,0)</f>
        <v>GUAYAQUIL</v>
      </c>
      <c r="R387" s="19">
        <v>95</v>
      </c>
      <c r="S387" s="19" t="str">
        <f t="shared" ref="S387:S450" si="49">IF(AND(T387=1,OR(I387=$Z$2,I387=$Z$3)),$Z$4,I387)</f>
        <v>8 Pasaje 2, Guayaquil</v>
      </c>
      <c r="T387" s="19">
        <f t="shared" ref="T387:T450" si="50">IF(OR(H387=I387,H387=$Z$2,H387=$Z$3),1,0)</f>
        <v>0</v>
      </c>
      <c r="U387" s="19" t="str">
        <f t="shared" ref="U387:U450" si="51">IF(AND(C387=$AA$2,D387=$AA$2),"No Mostrar","Mostrar")</f>
        <v>Mostrar</v>
      </c>
      <c r="V387" s="3" t="str">
        <f>VLOOKUP(A387,INFO!$A:$C,3,0)</f>
        <v>EGSG9568</v>
      </c>
      <c r="W387" s="3" t="str">
        <f>VLOOKUP(V387,INFO!$C:$D,2,0)</f>
        <v>Camioneta</v>
      </c>
      <c r="X387" s="17" t="str">
        <f>VLOOKUP(A387,INFO!A:F,5,0)</f>
        <v>ADMINISTRACIÓN</v>
      </c>
      <c r="Y387" s="17" t="str">
        <f>VLOOKUP(A387,INFO!A:F,6,0)</f>
        <v>Alejandro Adrian</v>
      </c>
    </row>
    <row r="388" spans="1:25" x14ac:dyDescent="0.25">
      <c r="A388" s="3" t="s">
        <v>78</v>
      </c>
      <c r="B388" s="8">
        <v>1.5266203703703705E-2</v>
      </c>
      <c r="C388" s="8">
        <v>1.3171296296296294E-2</v>
      </c>
      <c r="D388" s="8">
        <v>2.0949074074074073E-3</v>
      </c>
      <c r="E388" s="4">
        <v>9.9499999999999993</v>
      </c>
      <c r="F388" s="5">
        <v>61</v>
      </c>
      <c r="G388" s="5">
        <v>27.17</v>
      </c>
      <c r="H388" s="7" t="s">
        <v>24</v>
      </c>
      <c r="I388" s="7" t="s">
        <v>72</v>
      </c>
      <c r="J388" s="19" t="s">
        <v>321</v>
      </c>
      <c r="K388" s="19" t="s">
        <v>321</v>
      </c>
      <c r="L388" s="2">
        <v>43371</v>
      </c>
      <c r="M388" s="6" t="str">
        <f t="shared" si="45"/>
        <v>septiembre</v>
      </c>
      <c r="N388" s="19">
        <f t="shared" si="46"/>
        <v>39</v>
      </c>
      <c r="O388" s="7" t="str">
        <f t="shared" si="47"/>
        <v>viernes</v>
      </c>
      <c r="P388" s="7">
        <f t="shared" si="48"/>
        <v>2018</v>
      </c>
      <c r="Q388" s="3" t="str">
        <f>VLOOKUP(A388,INFO!$A:$B,2,0)</f>
        <v>GUAYAQUIL</v>
      </c>
      <c r="R388" s="19">
        <v>95</v>
      </c>
      <c r="S388" s="19" t="str">
        <f t="shared" si="49"/>
        <v>Durmió en Ainsa</v>
      </c>
      <c r="T388" s="19">
        <f t="shared" si="50"/>
        <v>1</v>
      </c>
      <c r="U388" s="19" t="str">
        <f t="shared" si="51"/>
        <v>Mostrar</v>
      </c>
      <c r="V388" s="3" t="str">
        <f>VLOOKUP(A388,INFO!$A:$C,3,0)</f>
        <v>II765J</v>
      </c>
      <c r="W388" s="3" t="str">
        <f>VLOOKUP(V388,INFO!$C:$D,2,0)</f>
        <v>Motocicleta</v>
      </c>
      <c r="X388" s="17" t="str">
        <f>VLOOKUP(A388,INFO!A:F,5,0)</f>
        <v>ADMINISTRACIÓN</v>
      </c>
      <c r="Y388" s="17" t="str">
        <f>VLOOKUP(A388,INFO!A:F,6,0)</f>
        <v xml:space="preserve">Byron </v>
      </c>
    </row>
    <row r="389" spans="1:25" x14ac:dyDescent="0.25">
      <c r="A389" s="3" t="s">
        <v>23</v>
      </c>
      <c r="B389" s="8">
        <v>9.7916666666666655E-3</v>
      </c>
      <c r="C389" s="8">
        <v>7.3726851851851861E-3</v>
      </c>
      <c r="D389" s="8">
        <v>2.4189814814814816E-3</v>
      </c>
      <c r="E389" s="4">
        <v>3.02</v>
      </c>
      <c r="F389" s="5">
        <v>51</v>
      </c>
      <c r="G389" s="5">
        <v>12.83</v>
      </c>
      <c r="H389" s="7" t="s">
        <v>24</v>
      </c>
      <c r="I389" s="7" t="s">
        <v>24</v>
      </c>
      <c r="J389" s="19" t="s">
        <v>321</v>
      </c>
      <c r="K389" s="19" t="s">
        <v>321</v>
      </c>
      <c r="L389" s="2">
        <v>43371</v>
      </c>
      <c r="M389" s="6" t="str">
        <f t="shared" si="45"/>
        <v>septiembre</v>
      </c>
      <c r="N389" s="19">
        <f t="shared" si="46"/>
        <v>39</v>
      </c>
      <c r="O389" s="7" t="str">
        <f t="shared" si="47"/>
        <v>viernes</v>
      </c>
      <c r="P389" s="7">
        <f t="shared" si="48"/>
        <v>2018</v>
      </c>
      <c r="Q389" s="3" t="str">
        <f>VLOOKUP(A389,INFO!$A:$B,2,0)</f>
        <v>GUAYAQUIL</v>
      </c>
      <c r="R389" s="19">
        <v>95</v>
      </c>
      <c r="S389" s="19" t="str">
        <f t="shared" si="49"/>
        <v>Durmió en Ainsa</v>
      </c>
      <c r="T389" s="19">
        <f t="shared" si="50"/>
        <v>1</v>
      </c>
      <c r="U389" s="19" t="str">
        <f t="shared" si="51"/>
        <v>Mostrar</v>
      </c>
      <c r="V389" s="3" t="str">
        <f>VLOOKUP(A389,INFO!$A:$C,3,0)</f>
        <v>EGSF6029</v>
      </c>
      <c r="W389" s="3" t="str">
        <f>VLOOKUP(V389,INFO!$C:$D,2,0)</f>
        <v>Camioneta</v>
      </c>
      <c r="X389" s="17" t="str">
        <f>VLOOKUP(A389,INFO!A:F,5,0)</f>
        <v>POSTVENTA</v>
      </c>
      <c r="Y389" s="17" t="str">
        <f>VLOOKUP(A389,INFO!A:F,6,0)</f>
        <v>Jacob Soriano</v>
      </c>
    </row>
    <row r="390" spans="1:25" x14ac:dyDescent="0.25">
      <c r="A390" s="3" t="s">
        <v>73</v>
      </c>
      <c r="B390" s="8">
        <v>2.0648148148148148E-2</v>
      </c>
      <c r="C390" s="8">
        <v>1.8090277777777778E-2</v>
      </c>
      <c r="D390" s="8">
        <v>2.5578703703703705E-3</v>
      </c>
      <c r="E390" s="4">
        <v>10.45</v>
      </c>
      <c r="F390" s="5">
        <v>59</v>
      </c>
      <c r="G390" s="5">
        <v>21.08</v>
      </c>
      <c r="H390" s="7" t="s">
        <v>72</v>
      </c>
      <c r="I390" s="7" t="s">
        <v>24</v>
      </c>
      <c r="J390" s="19" t="s">
        <v>321</v>
      </c>
      <c r="K390" s="19" t="s">
        <v>321</v>
      </c>
      <c r="L390" s="2">
        <v>43371</v>
      </c>
      <c r="M390" s="6" t="str">
        <f t="shared" si="45"/>
        <v>septiembre</v>
      </c>
      <c r="N390" s="19">
        <f t="shared" si="46"/>
        <v>39</v>
      </c>
      <c r="O390" s="7" t="str">
        <f t="shared" si="47"/>
        <v>viernes</v>
      </c>
      <c r="P390" s="7">
        <f t="shared" si="48"/>
        <v>2018</v>
      </c>
      <c r="Q390" s="3" t="str">
        <f>VLOOKUP(A390,INFO!$A:$B,2,0)</f>
        <v>GUAYAQUIL</v>
      </c>
      <c r="R390" s="19">
        <v>95</v>
      </c>
      <c r="S390" s="19" t="str">
        <f t="shared" si="49"/>
        <v>Durmió en Ainsa</v>
      </c>
      <c r="T390" s="19">
        <f t="shared" si="50"/>
        <v>1</v>
      </c>
      <c r="U390" s="19" t="str">
        <f t="shared" si="51"/>
        <v>Mostrar</v>
      </c>
      <c r="V390" s="3" t="str">
        <f>VLOOKUP(A390,INFO!$A:$C,3,0)</f>
        <v>EGSG9568</v>
      </c>
      <c r="W390" s="3" t="str">
        <f>VLOOKUP(V390,INFO!$C:$D,2,0)</f>
        <v>Camioneta</v>
      </c>
      <c r="X390" s="17" t="str">
        <f>VLOOKUP(A390,INFO!A:F,5,0)</f>
        <v>ADMINISTRACIÓN</v>
      </c>
      <c r="Y390" s="17" t="str">
        <f>VLOOKUP(A390,INFO!A:F,6,0)</f>
        <v>Alejandro Adrian</v>
      </c>
    </row>
    <row r="391" spans="1:25" x14ac:dyDescent="0.25">
      <c r="A391" s="3" t="s">
        <v>25</v>
      </c>
      <c r="B391" s="8">
        <v>2.7060185185185187E-2</v>
      </c>
      <c r="C391" s="8">
        <v>2.431712962962963E-2</v>
      </c>
      <c r="D391" s="8">
        <v>2.7430555555555559E-3</v>
      </c>
      <c r="E391" s="4">
        <v>17.53</v>
      </c>
      <c r="F391" s="5">
        <v>72</v>
      </c>
      <c r="G391" s="5">
        <v>26.99</v>
      </c>
      <c r="H391" s="7" t="s">
        <v>161</v>
      </c>
      <c r="I391" s="7" t="s">
        <v>24</v>
      </c>
      <c r="J391" s="19" t="s">
        <v>321</v>
      </c>
      <c r="K391" s="19" t="s">
        <v>321</v>
      </c>
      <c r="L391" s="2">
        <v>43371</v>
      </c>
      <c r="M391" s="6" t="str">
        <f t="shared" si="45"/>
        <v>septiembre</v>
      </c>
      <c r="N391" s="19">
        <f t="shared" si="46"/>
        <v>39</v>
      </c>
      <c r="O391" s="7" t="str">
        <f t="shared" si="47"/>
        <v>viernes</v>
      </c>
      <c r="P391" s="7">
        <f t="shared" si="48"/>
        <v>2018</v>
      </c>
      <c r="Q391" s="3" t="str">
        <f>VLOOKUP(A391,INFO!$A:$B,2,0)</f>
        <v>GUAYAQUIL</v>
      </c>
      <c r="R391" s="19">
        <v>95</v>
      </c>
      <c r="S391" s="19" t="str">
        <f t="shared" si="49"/>
        <v>Avenida 40 No, Guayaquil</v>
      </c>
      <c r="T391" s="19">
        <f t="shared" si="50"/>
        <v>0</v>
      </c>
      <c r="U391" s="19" t="str">
        <f t="shared" si="51"/>
        <v>Mostrar</v>
      </c>
      <c r="V391" s="3" t="str">
        <f>VLOOKUP(A391,INFO!$A:$C,3,0)</f>
        <v>EGSF6046</v>
      </c>
      <c r="W391" s="3" t="str">
        <f>VLOOKUP(V391,INFO!$C:$D,2,0)</f>
        <v>Camioneta</v>
      </c>
      <c r="X391" s="17" t="str">
        <f>VLOOKUP(A391,INFO!A:F,5,0)</f>
        <v>POSTVENTA</v>
      </c>
      <c r="Y391" s="17" t="str">
        <f>VLOOKUP(A391,INFO!A:F,6,0)</f>
        <v>Kevin Perez</v>
      </c>
    </row>
    <row r="392" spans="1:25" x14ac:dyDescent="0.25">
      <c r="A392" s="3" t="s">
        <v>39</v>
      </c>
      <c r="B392" s="8">
        <v>5.1736111111111115E-3</v>
      </c>
      <c r="C392" s="8">
        <v>2.4189814814814816E-3</v>
      </c>
      <c r="D392" s="8">
        <v>2.7546296296296294E-3</v>
      </c>
      <c r="E392" s="4">
        <v>0.68</v>
      </c>
      <c r="F392" s="5">
        <v>24</v>
      </c>
      <c r="G392" s="5">
        <v>5.47</v>
      </c>
      <c r="H392" s="7" t="s">
        <v>24</v>
      </c>
      <c r="I392" s="7" t="s">
        <v>24</v>
      </c>
      <c r="J392" s="19" t="s">
        <v>321</v>
      </c>
      <c r="K392" s="19" t="s">
        <v>321</v>
      </c>
      <c r="L392" s="2">
        <v>43371</v>
      </c>
      <c r="M392" s="6" t="str">
        <f t="shared" si="45"/>
        <v>septiembre</v>
      </c>
      <c r="N392" s="19">
        <f t="shared" si="46"/>
        <v>39</v>
      </c>
      <c r="O392" s="7" t="str">
        <f t="shared" si="47"/>
        <v>viernes</v>
      </c>
      <c r="P392" s="7">
        <f t="shared" si="48"/>
        <v>2018</v>
      </c>
      <c r="Q392" s="3" t="str">
        <f>VLOOKUP(A392,INFO!$A:$B,2,0)</f>
        <v>GUAYAQUIL</v>
      </c>
      <c r="R392" s="19">
        <v>95</v>
      </c>
      <c r="S392" s="19" t="str">
        <f t="shared" si="49"/>
        <v>Durmió en Ainsa</v>
      </c>
      <c r="T392" s="19">
        <f t="shared" si="50"/>
        <v>1</v>
      </c>
      <c r="U392" s="19" t="str">
        <f t="shared" si="51"/>
        <v>Mostrar</v>
      </c>
      <c r="V392" s="3" t="str">
        <f>VLOOKUP(A392,INFO!$A:$C,3,0)</f>
        <v>EIBC3571</v>
      </c>
      <c r="W392" s="3" t="str">
        <f>VLOOKUP(V392,INFO!$C:$D,2,0)</f>
        <v>Camion</v>
      </c>
      <c r="X392" s="17" t="str">
        <f>VLOOKUP(A392,INFO!A:F,5,0)</f>
        <v>LOGÍSTICA</v>
      </c>
      <c r="Y392" s="17" t="str">
        <f>VLOOKUP(A392,INFO!A:F,6,0)</f>
        <v>Cristobal Murillo</v>
      </c>
    </row>
    <row r="393" spans="1:25" x14ac:dyDescent="0.25">
      <c r="A393" s="3" t="s">
        <v>23</v>
      </c>
      <c r="B393" s="8">
        <v>3.0787037037037037E-3</v>
      </c>
      <c r="C393" s="8">
        <v>3.1250000000000001E-4</v>
      </c>
      <c r="D393" s="8">
        <v>2.7662037037037034E-3</v>
      </c>
      <c r="E393" s="4">
        <v>0.04</v>
      </c>
      <c r="F393" s="5">
        <v>11</v>
      </c>
      <c r="G393" s="5">
        <v>0.56999999999999995</v>
      </c>
      <c r="H393" s="7" t="s">
        <v>24</v>
      </c>
      <c r="I393" s="7" t="s">
        <v>24</v>
      </c>
      <c r="J393" s="19" t="s">
        <v>321</v>
      </c>
      <c r="K393" s="19" t="s">
        <v>321</v>
      </c>
      <c r="L393" s="2">
        <v>43371</v>
      </c>
      <c r="M393" s="6" t="str">
        <f t="shared" si="45"/>
        <v>septiembre</v>
      </c>
      <c r="N393" s="19">
        <f t="shared" si="46"/>
        <v>39</v>
      </c>
      <c r="O393" s="7" t="str">
        <f t="shared" si="47"/>
        <v>viernes</v>
      </c>
      <c r="P393" s="7">
        <f t="shared" si="48"/>
        <v>2018</v>
      </c>
      <c r="Q393" s="3" t="str">
        <f>VLOOKUP(A393,INFO!$A:$B,2,0)</f>
        <v>GUAYAQUIL</v>
      </c>
      <c r="R393" s="19">
        <v>95</v>
      </c>
      <c r="S393" s="19" t="str">
        <f t="shared" si="49"/>
        <v>Durmió en Ainsa</v>
      </c>
      <c r="T393" s="19">
        <f t="shared" si="50"/>
        <v>1</v>
      </c>
      <c r="U393" s="19" t="str">
        <f t="shared" si="51"/>
        <v>Mostrar</v>
      </c>
      <c r="V393" s="3" t="str">
        <f>VLOOKUP(A393,INFO!$A:$C,3,0)</f>
        <v>EGSF6029</v>
      </c>
      <c r="W393" s="3" t="str">
        <f>VLOOKUP(V393,INFO!$C:$D,2,0)</f>
        <v>Camioneta</v>
      </c>
      <c r="X393" s="17" t="str">
        <f>VLOOKUP(A393,INFO!A:F,5,0)</f>
        <v>POSTVENTA</v>
      </c>
      <c r="Y393" s="17" t="str">
        <f>VLOOKUP(A393,INFO!A:F,6,0)</f>
        <v>Jacob Soriano</v>
      </c>
    </row>
    <row r="394" spans="1:25" x14ac:dyDescent="0.25">
      <c r="A394" s="3" t="s">
        <v>4</v>
      </c>
      <c r="B394" s="8">
        <v>2.2824074074074076E-2</v>
      </c>
      <c r="C394" s="8">
        <v>2.0046296296296295E-2</v>
      </c>
      <c r="D394" s="8">
        <v>2.7777777777777779E-3</v>
      </c>
      <c r="E394" s="4">
        <v>24.1</v>
      </c>
      <c r="F394" s="5">
        <v>83</v>
      </c>
      <c r="G394" s="5">
        <v>43.99</v>
      </c>
      <c r="H394" s="7" t="s">
        <v>183</v>
      </c>
      <c r="I394" s="7" t="s">
        <v>168</v>
      </c>
      <c r="J394" s="19" t="s">
        <v>321</v>
      </c>
      <c r="K394" s="19" t="s">
        <v>321</v>
      </c>
      <c r="L394" s="2">
        <v>43371</v>
      </c>
      <c r="M394" s="6" t="str">
        <f t="shared" si="45"/>
        <v>septiembre</v>
      </c>
      <c r="N394" s="19">
        <f t="shared" si="46"/>
        <v>39</v>
      </c>
      <c r="O394" s="7" t="str">
        <f t="shared" si="47"/>
        <v>viernes</v>
      </c>
      <c r="P394" s="7">
        <f t="shared" si="48"/>
        <v>2018</v>
      </c>
      <c r="Q394" s="3" t="str">
        <f>VLOOKUP(A394,INFO!$A:$B,2,0)</f>
        <v>QUITO</v>
      </c>
      <c r="R394" s="19">
        <v>95</v>
      </c>
      <c r="S394" s="19" t="str">
        <f t="shared" si="49"/>
        <v>E35, Pifo</v>
      </c>
      <c r="T394" s="19">
        <f t="shared" si="50"/>
        <v>0</v>
      </c>
      <c r="U394" s="19" t="str">
        <f t="shared" si="51"/>
        <v>Mostrar</v>
      </c>
      <c r="V394" s="3" t="str">
        <f>VLOOKUP(A394,INFO!$A:$C,3,0)</f>
        <v>HW228P</v>
      </c>
      <c r="W394" s="3" t="str">
        <f>VLOOKUP(V394,INFO!$C:$D,2,0)</f>
        <v>Motocicleta</v>
      </c>
      <c r="X394" s="17" t="str">
        <f>VLOOKUP(A394,INFO!A:F,5,0)</f>
        <v>SAT UIO</v>
      </c>
      <c r="Y394" s="17" t="str">
        <f>VLOOKUP(A394,INFO!A:F,6,0)</f>
        <v>Quito</v>
      </c>
    </row>
    <row r="395" spans="1:25" x14ac:dyDescent="0.25">
      <c r="A395" s="3" t="s">
        <v>2</v>
      </c>
      <c r="B395" s="8">
        <v>9.7453703703703713E-3</v>
      </c>
      <c r="C395" s="8">
        <v>6.9560185185185185E-3</v>
      </c>
      <c r="D395" s="8">
        <v>2.7893518518518519E-3</v>
      </c>
      <c r="E395" s="4">
        <v>3.54</v>
      </c>
      <c r="F395" s="5">
        <v>81</v>
      </c>
      <c r="G395" s="5">
        <v>15.13</v>
      </c>
      <c r="H395" s="7" t="s">
        <v>191</v>
      </c>
      <c r="I395" s="7" t="s">
        <v>18</v>
      </c>
      <c r="J395" s="19" t="s">
        <v>321</v>
      </c>
      <c r="K395" s="19" t="s">
        <v>321</v>
      </c>
      <c r="L395" s="2">
        <v>43371</v>
      </c>
      <c r="M395" s="6" t="str">
        <f t="shared" si="45"/>
        <v>septiembre</v>
      </c>
      <c r="N395" s="19">
        <f t="shared" si="46"/>
        <v>39</v>
      </c>
      <c r="O395" s="7" t="str">
        <f t="shared" si="47"/>
        <v>viernes</v>
      </c>
      <c r="P395" s="7">
        <f t="shared" si="48"/>
        <v>2018</v>
      </c>
      <c r="Q395" s="3" t="str">
        <f>VLOOKUP(A395,INFO!$A:$B,2,0)</f>
        <v>QUITO</v>
      </c>
      <c r="R395" s="19">
        <v>95</v>
      </c>
      <c r="S395" s="19" t="str">
        <f t="shared" si="49"/>
        <v>Calle De Los Cipreses 2-158, Quito</v>
      </c>
      <c r="T395" s="19">
        <f t="shared" si="50"/>
        <v>0</v>
      </c>
      <c r="U395" s="19" t="str">
        <f t="shared" si="51"/>
        <v>Mostrar</v>
      </c>
      <c r="V395" s="3" t="str">
        <f>VLOOKUP(A395,INFO!$A:$C,3,0)</f>
        <v>EPCW7500</v>
      </c>
      <c r="W395" s="3" t="str">
        <f>VLOOKUP(V395,INFO!$C:$D,2,0)</f>
        <v>Camioneta</v>
      </c>
      <c r="X395" s="17" t="str">
        <f>VLOOKUP(A395,INFO!A:F,5,0)</f>
        <v>SAT UIO</v>
      </c>
      <c r="Y395" s="17" t="str">
        <f>VLOOKUP(A395,INFO!A:F,6,0)</f>
        <v>Edison Arellano</v>
      </c>
    </row>
    <row r="396" spans="1:25" x14ac:dyDescent="0.25">
      <c r="A396" s="3" t="s">
        <v>68</v>
      </c>
      <c r="B396" s="8">
        <v>9.8958333333333329E-3</v>
      </c>
      <c r="C396" s="8">
        <v>7.083333333333333E-3</v>
      </c>
      <c r="D396" s="8">
        <v>2.8124999999999995E-3</v>
      </c>
      <c r="E396" s="4">
        <v>2.5299999999999998</v>
      </c>
      <c r="F396" s="5">
        <v>62</v>
      </c>
      <c r="G396" s="5">
        <v>10.64</v>
      </c>
      <c r="H396" s="7" t="s">
        <v>146</v>
      </c>
      <c r="I396" s="7" t="s">
        <v>72</v>
      </c>
      <c r="J396" s="19" t="s">
        <v>321</v>
      </c>
      <c r="K396" s="19" t="s">
        <v>321</v>
      </c>
      <c r="L396" s="2">
        <v>43371</v>
      </c>
      <c r="M396" s="6" t="str">
        <f t="shared" si="45"/>
        <v>septiembre</v>
      </c>
      <c r="N396" s="19">
        <f t="shared" si="46"/>
        <v>39</v>
      </c>
      <c r="O396" s="7" t="str">
        <f t="shared" si="47"/>
        <v>viernes</v>
      </c>
      <c r="P396" s="7">
        <f t="shared" si="48"/>
        <v>2018</v>
      </c>
      <c r="Q396" s="3" t="str">
        <f>VLOOKUP(A396,INFO!$A:$B,2,0)</f>
        <v>QUITO</v>
      </c>
      <c r="R396" s="19">
        <v>95</v>
      </c>
      <c r="S396" s="19" t="str">
        <f t="shared" si="49"/>
        <v>Avenida Juan Tanca Marengo, Guayaquil</v>
      </c>
      <c r="T396" s="19">
        <f t="shared" si="50"/>
        <v>0</v>
      </c>
      <c r="U396" s="19" t="str">
        <f t="shared" si="51"/>
        <v>Mostrar</v>
      </c>
      <c r="V396" s="3" t="str">
        <f>VLOOKUP(A396,INFO!$A:$C,3,0)</f>
        <v>EGSK6338</v>
      </c>
      <c r="W396" s="3" t="str">
        <f>VLOOKUP(V396,INFO!$C:$D,2,0)</f>
        <v>Automovil</v>
      </c>
      <c r="X396" s="17" t="str">
        <f>VLOOKUP(A396,INFO!A:F,5,0)</f>
        <v>VENTAS</v>
      </c>
      <c r="Y396" s="17" t="str">
        <f>VLOOKUP(A396,INFO!A:F,6,0)</f>
        <v>Josue Guillen</v>
      </c>
    </row>
    <row r="397" spans="1:25" x14ac:dyDescent="0.25">
      <c r="A397" s="3" t="s">
        <v>29</v>
      </c>
      <c r="B397" s="8">
        <v>2.8472222222222219E-3</v>
      </c>
      <c r="C397" s="8">
        <v>0</v>
      </c>
      <c r="D397" s="8">
        <v>2.8472222222222219E-3</v>
      </c>
      <c r="E397" s="4">
        <v>0</v>
      </c>
      <c r="F397" s="5">
        <v>0</v>
      </c>
      <c r="G397" s="5">
        <v>0</v>
      </c>
      <c r="H397" s="7" t="s">
        <v>24</v>
      </c>
      <c r="I397" s="7" t="s">
        <v>24</v>
      </c>
      <c r="J397" s="19" t="s">
        <v>321</v>
      </c>
      <c r="K397" s="19" t="s">
        <v>321</v>
      </c>
      <c r="L397" s="2">
        <v>43371</v>
      </c>
      <c r="M397" s="6" t="str">
        <f t="shared" si="45"/>
        <v>septiembre</v>
      </c>
      <c r="N397" s="19">
        <f t="shared" si="46"/>
        <v>39</v>
      </c>
      <c r="O397" s="7" t="str">
        <f t="shared" si="47"/>
        <v>viernes</v>
      </c>
      <c r="P397" s="7">
        <f t="shared" si="48"/>
        <v>2018</v>
      </c>
      <c r="Q397" s="3" t="str">
        <f>VLOOKUP(A397,INFO!$A:$B,2,0)</f>
        <v>GUAYAQUIL</v>
      </c>
      <c r="R397" s="19">
        <v>95</v>
      </c>
      <c r="S397" s="19" t="str">
        <f t="shared" si="49"/>
        <v>Durmió en Ainsa</v>
      </c>
      <c r="T397" s="19">
        <f t="shared" si="50"/>
        <v>1</v>
      </c>
      <c r="U397" s="19" t="str">
        <f t="shared" si="51"/>
        <v>Mostrar</v>
      </c>
      <c r="V397" s="3" t="str">
        <f>VLOOKUP(A397,INFO!$A:$C,3,0)</f>
        <v>EPCW6826</v>
      </c>
      <c r="W397" s="3" t="str">
        <f>VLOOKUP(V397,INFO!$C:$D,2,0)</f>
        <v>Camioneta</v>
      </c>
      <c r="X397" s="17" t="str">
        <f>VLOOKUP(A397,INFO!A:F,5,0)</f>
        <v>POSTVENTA</v>
      </c>
      <c r="Y397" s="17" t="str">
        <f>VLOOKUP(A397,INFO!A:F,6,0)</f>
        <v>Danny Salazar</v>
      </c>
    </row>
    <row r="398" spans="1:25" x14ac:dyDescent="0.25">
      <c r="A398" s="3" t="s">
        <v>29</v>
      </c>
      <c r="B398" s="8">
        <v>3.0439814814814821E-3</v>
      </c>
      <c r="C398" s="8">
        <v>0</v>
      </c>
      <c r="D398" s="8">
        <v>3.0439814814814821E-3</v>
      </c>
      <c r="E398" s="4">
        <v>0</v>
      </c>
      <c r="F398" s="5">
        <v>0</v>
      </c>
      <c r="G398" s="5">
        <v>0</v>
      </c>
      <c r="H398" s="7" t="s">
        <v>24</v>
      </c>
      <c r="I398" s="7" t="s">
        <v>24</v>
      </c>
      <c r="J398" s="19" t="s">
        <v>321</v>
      </c>
      <c r="K398" s="19" t="s">
        <v>321</v>
      </c>
      <c r="L398" s="2">
        <v>43371</v>
      </c>
      <c r="M398" s="6" t="str">
        <f t="shared" si="45"/>
        <v>septiembre</v>
      </c>
      <c r="N398" s="19">
        <f t="shared" si="46"/>
        <v>39</v>
      </c>
      <c r="O398" s="7" t="str">
        <f t="shared" si="47"/>
        <v>viernes</v>
      </c>
      <c r="P398" s="7">
        <f t="shared" si="48"/>
        <v>2018</v>
      </c>
      <c r="Q398" s="3" t="str">
        <f>VLOOKUP(A398,INFO!$A:$B,2,0)</f>
        <v>GUAYAQUIL</v>
      </c>
      <c r="R398" s="19">
        <v>95</v>
      </c>
      <c r="S398" s="19" t="str">
        <f t="shared" si="49"/>
        <v>Durmió en Ainsa</v>
      </c>
      <c r="T398" s="19">
        <f t="shared" si="50"/>
        <v>1</v>
      </c>
      <c r="U398" s="19" t="str">
        <f t="shared" si="51"/>
        <v>Mostrar</v>
      </c>
      <c r="V398" s="3" t="str">
        <f>VLOOKUP(A398,INFO!$A:$C,3,0)</f>
        <v>EPCW6826</v>
      </c>
      <c r="W398" s="3" t="str">
        <f>VLOOKUP(V398,INFO!$C:$D,2,0)</f>
        <v>Camioneta</v>
      </c>
      <c r="X398" s="17" t="str">
        <f>VLOOKUP(A398,INFO!A:F,5,0)</f>
        <v>POSTVENTA</v>
      </c>
      <c r="Y398" s="17" t="str">
        <f>VLOOKUP(A398,INFO!A:F,6,0)</f>
        <v>Danny Salazar</v>
      </c>
    </row>
    <row r="399" spans="1:25" x14ac:dyDescent="0.25">
      <c r="A399" s="3" t="s">
        <v>68</v>
      </c>
      <c r="B399" s="8">
        <v>2.4247685185185181E-2</v>
      </c>
      <c r="C399" s="8">
        <v>1.8368055555555554E-2</v>
      </c>
      <c r="D399" s="8">
        <v>3.0902777777777782E-3</v>
      </c>
      <c r="E399" s="4">
        <v>14.25</v>
      </c>
      <c r="F399" s="5">
        <v>72</v>
      </c>
      <c r="G399" s="5">
        <v>24.49</v>
      </c>
      <c r="H399" s="7" t="s">
        <v>72</v>
      </c>
      <c r="I399" s="7" t="s">
        <v>194</v>
      </c>
      <c r="J399" s="19" t="s">
        <v>321</v>
      </c>
      <c r="K399" s="19" t="s">
        <v>321</v>
      </c>
      <c r="L399" s="2">
        <v>43371</v>
      </c>
      <c r="M399" s="6" t="str">
        <f t="shared" si="45"/>
        <v>septiembre</v>
      </c>
      <c r="N399" s="19">
        <f t="shared" si="46"/>
        <v>39</v>
      </c>
      <c r="O399" s="7" t="str">
        <f t="shared" si="47"/>
        <v>viernes</v>
      </c>
      <c r="P399" s="7">
        <f t="shared" si="48"/>
        <v>2018</v>
      </c>
      <c r="Q399" s="3" t="str">
        <f>VLOOKUP(A399,INFO!$A:$B,2,0)</f>
        <v>QUITO</v>
      </c>
      <c r="R399" s="19">
        <v>95</v>
      </c>
      <c r="S399" s="19" t="str">
        <f t="shared" si="49"/>
        <v>E49, Eloy Alfaro</v>
      </c>
      <c r="T399" s="19">
        <f t="shared" si="50"/>
        <v>1</v>
      </c>
      <c r="U399" s="19" t="str">
        <f t="shared" si="51"/>
        <v>Mostrar</v>
      </c>
      <c r="V399" s="3" t="str">
        <f>VLOOKUP(A399,INFO!$A:$C,3,0)</f>
        <v>EGSK6338</v>
      </c>
      <c r="W399" s="3" t="str">
        <f>VLOOKUP(V399,INFO!$C:$D,2,0)</f>
        <v>Automovil</v>
      </c>
      <c r="X399" s="17" t="str">
        <f>VLOOKUP(A399,INFO!A:F,5,0)</f>
        <v>VENTAS</v>
      </c>
      <c r="Y399" s="17" t="str">
        <f>VLOOKUP(A399,INFO!A:F,6,0)</f>
        <v>Josue Guillen</v>
      </c>
    </row>
    <row r="400" spans="1:25" x14ac:dyDescent="0.25">
      <c r="A400" s="3" t="s">
        <v>51</v>
      </c>
      <c r="B400" s="8">
        <v>3.2488425925925928E-2</v>
      </c>
      <c r="C400" s="8">
        <v>2.9201388888888888E-2</v>
      </c>
      <c r="D400" s="8">
        <v>3.2870370370370367E-3</v>
      </c>
      <c r="E400" s="4">
        <v>27.03</v>
      </c>
      <c r="F400" s="5">
        <v>92</v>
      </c>
      <c r="G400" s="5">
        <v>34.659999999999997</v>
      </c>
      <c r="H400" s="7" t="s">
        <v>195</v>
      </c>
      <c r="I400" s="7" t="s">
        <v>1</v>
      </c>
      <c r="J400" s="19" t="s">
        <v>321</v>
      </c>
      <c r="K400" s="19" t="s">
        <v>321</v>
      </c>
      <c r="L400" s="2">
        <v>43371</v>
      </c>
      <c r="M400" s="6" t="str">
        <f t="shared" si="45"/>
        <v>septiembre</v>
      </c>
      <c r="N400" s="19">
        <f t="shared" si="46"/>
        <v>39</v>
      </c>
      <c r="O400" s="7" t="str">
        <f t="shared" si="47"/>
        <v>viernes</v>
      </c>
      <c r="P400" s="7">
        <f t="shared" si="48"/>
        <v>2018</v>
      </c>
      <c r="Q400" s="3" t="str">
        <f>VLOOKUP(A400,INFO!$A:$B,2,0)</f>
        <v>QUITO</v>
      </c>
      <c r="R400" s="19">
        <v>95</v>
      </c>
      <c r="S400" s="19" t="str">
        <f t="shared" si="49"/>
        <v>Avenida 10 De Agosto 30-106, Quito</v>
      </c>
      <c r="T400" s="19">
        <f t="shared" si="50"/>
        <v>0</v>
      </c>
      <c r="U400" s="19" t="str">
        <f t="shared" si="51"/>
        <v>Mostrar</v>
      </c>
      <c r="V400" s="3" t="str">
        <f>VLOOKUP(A400,INFO!$A:$C,3,0)</f>
        <v>EPCT8869</v>
      </c>
      <c r="W400" s="3" t="str">
        <f>VLOOKUP(V400,INFO!$C:$D,2,0)</f>
        <v>Camioneta</v>
      </c>
      <c r="X400" s="17" t="str">
        <f>VLOOKUP(A400,INFO!A:F,5,0)</f>
        <v>SAT UIO</v>
      </c>
      <c r="Y400" s="17" t="str">
        <f>VLOOKUP(A400,INFO!A:F,6,0)</f>
        <v>Norberto Congo</v>
      </c>
    </row>
    <row r="401" spans="1:25" x14ac:dyDescent="0.25">
      <c r="A401" s="3" t="s">
        <v>68</v>
      </c>
      <c r="B401" s="8">
        <v>1.5127314814814816E-2</v>
      </c>
      <c r="C401" s="8">
        <v>1.1655092592592594E-2</v>
      </c>
      <c r="D401" s="8">
        <v>3.472222222222222E-3</v>
      </c>
      <c r="E401" s="4">
        <v>6.76</v>
      </c>
      <c r="F401" s="5">
        <v>66</v>
      </c>
      <c r="G401" s="5">
        <v>18.63</v>
      </c>
      <c r="H401" s="7" t="s">
        <v>150</v>
      </c>
      <c r="I401" s="7" t="s">
        <v>71</v>
      </c>
      <c r="J401" s="19" t="s">
        <v>321</v>
      </c>
      <c r="K401" s="19" t="s">
        <v>321</v>
      </c>
      <c r="L401" s="2">
        <v>43371</v>
      </c>
      <c r="M401" s="6" t="str">
        <f t="shared" si="45"/>
        <v>septiembre</v>
      </c>
      <c r="N401" s="19">
        <f t="shared" si="46"/>
        <v>39</v>
      </c>
      <c r="O401" s="7" t="str">
        <f t="shared" si="47"/>
        <v>viernes</v>
      </c>
      <c r="P401" s="7">
        <f t="shared" si="48"/>
        <v>2018</v>
      </c>
      <c r="Q401" s="3" t="str">
        <f>VLOOKUP(A401,INFO!$A:$B,2,0)</f>
        <v>QUITO</v>
      </c>
      <c r="R401" s="19">
        <v>95</v>
      </c>
      <c r="S401" s="19" t="str">
        <f t="shared" si="49"/>
        <v>Avenida Agustín Freire Icaza, Guayaquil</v>
      </c>
      <c r="T401" s="19">
        <f t="shared" si="50"/>
        <v>0</v>
      </c>
      <c r="U401" s="19" t="str">
        <f t="shared" si="51"/>
        <v>Mostrar</v>
      </c>
      <c r="V401" s="3" t="str">
        <f>VLOOKUP(A401,INFO!$A:$C,3,0)</f>
        <v>EGSK6338</v>
      </c>
      <c r="W401" s="3" t="str">
        <f>VLOOKUP(V401,INFO!$C:$D,2,0)</f>
        <v>Automovil</v>
      </c>
      <c r="X401" s="17" t="str">
        <f>VLOOKUP(A401,INFO!A:F,5,0)</f>
        <v>VENTAS</v>
      </c>
      <c r="Y401" s="17" t="str">
        <f>VLOOKUP(A401,INFO!A:F,6,0)</f>
        <v>Josue Guillen</v>
      </c>
    </row>
    <row r="402" spans="1:25" x14ac:dyDescent="0.25">
      <c r="A402" s="3" t="s">
        <v>39</v>
      </c>
      <c r="B402" s="8">
        <v>1.7800925925925925E-2</v>
      </c>
      <c r="C402" s="8">
        <v>1.4097222222222221E-2</v>
      </c>
      <c r="D402" s="8">
        <v>3.7037037037037034E-3</v>
      </c>
      <c r="E402" s="4">
        <v>10.27</v>
      </c>
      <c r="F402" s="5">
        <v>74</v>
      </c>
      <c r="G402" s="5">
        <v>24.04</v>
      </c>
      <c r="H402" s="7" t="s">
        <v>71</v>
      </c>
      <c r="I402" s="7" t="s">
        <v>24</v>
      </c>
      <c r="J402" s="19" t="s">
        <v>321</v>
      </c>
      <c r="K402" s="19" t="s">
        <v>321</v>
      </c>
      <c r="L402" s="2">
        <v>43371</v>
      </c>
      <c r="M402" s="6" t="str">
        <f t="shared" si="45"/>
        <v>septiembre</v>
      </c>
      <c r="N402" s="19">
        <f t="shared" si="46"/>
        <v>39</v>
      </c>
      <c r="O402" s="7" t="str">
        <f t="shared" si="47"/>
        <v>viernes</v>
      </c>
      <c r="P402" s="7">
        <f t="shared" si="48"/>
        <v>2018</v>
      </c>
      <c r="Q402" s="3" t="str">
        <f>VLOOKUP(A402,INFO!$A:$B,2,0)</f>
        <v>GUAYAQUIL</v>
      </c>
      <c r="R402" s="19">
        <v>95</v>
      </c>
      <c r="S402" s="19" t="str">
        <f t="shared" si="49"/>
        <v>Avenida 40 No, Guayaquil</v>
      </c>
      <c r="T402" s="19">
        <f t="shared" si="50"/>
        <v>0</v>
      </c>
      <c r="U402" s="19" t="str">
        <f t="shared" si="51"/>
        <v>Mostrar</v>
      </c>
      <c r="V402" s="3" t="str">
        <f>VLOOKUP(A402,INFO!$A:$C,3,0)</f>
        <v>EIBC3571</v>
      </c>
      <c r="W402" s="3" t="str">
        <f>VLOOKUP(V402,INFO!$C:$D,2,0)</f>
        <v>Camion</v>
      </c>
      <c r="X402" s="17" t="str">
        <f>VLOOKUP(A402,INFO!A:F,5,0)</f>
        <v>LOGÍSTICA</v>
      </c>
      <c r="Y402" s="17" t="str">
        <f>VLOOKUP(A402,INFO!A:F,6,0)</f>
        <v>Cristobal Murillo</v>
      </c>
    </row>
    <row r="403" spans="1:25" x14ac:dyDescent="0.25">
      <c r="A403" s="3" t="s">
        <v>68</v>
      </c>
      <c r="B403" s="8">
        <v>1.7499999999999998E-2</v>
      </c>
      <c r="C403" s="8">
        <v>1.3796296296296298E-2</v>
      </c>
      <c r="D403" s="8">
        <v>3.7037037037037034E-3</v>
      </c>
      <c r="E403" s="4">
        <v>11.95</v>
      </c>
      <c r="F403" s="5">
        <v>72</v>
      </c>
      <c r="G403" s="5">
        <v>28.45</v>
      </c>
      <c r="H403" s="7" t="s">
        <v>182</v>
      </c>
      <c r="I403" s="7" t="s">
        <v>146</v>
      </c>
      <c r="J403" s="19" t="s">
        <v>321</v>
      </c>
      <c r="K403" s="19" t="s">
        <v>321</v>
      </c>
      <c r="L403" s="2">
        <v>43371</v>
      </c>
      <c r="M403" s="6" t="str">
        <f t="shared" si="45"/>
        <v>septiembre</v>
      </c>
      <c r="N403" s="19">
        <f t="shared" si="46"/>
        <v>39</v>
      </c>
      <c r="O403" s="7" t="str">
        <f t="shared" si="47"/>
        <v>viernes</v>
      </c>
      <c r="P403" s="7">
        <f t="shared" si="48"/>
        <v>2018</v>
      </c>
      <c r="Q403" s="3" t="str">
        <f>VLOOKUP(A403,INFO!$A:$B,2,0)</f>
        <v>QUITO</v>
      </c>
      <c r="R403" s="19">
        <v>95</v>
      </c>
      <c r="S403" s="19" t="str">
        <f t="shared" si="49"/>
        <v>3, Guayaquil</v>
      </c>
      <c r="T403" s="19">
        <f t="shared" si="50"/>
        <v>0</v>
      </c>
      <c r="U403" s="19" t="str">
        <f t="shared" si="51"/>
        <v>Mostrar</v>
      </c>
      <c r="V403" s="3" t="str">
        <f>VLOOKUP(A403,INFO!$A:$C,3,0)</f>
        <v>EGSK6338</v>
      </c>
      <c r="W403" s="3" t="str">
        <f>VLOOKUP(V403,INFO!$C:$D,2,0)</f>
        <v>Automovil</v>
      </c>
      <c r="X403" s="17" t="str">
        <f>VLOOKUP(A403,INFO!A:F,5,0)</f>
        <v>VENTAS</v>
      </c>
      <c r="Y403" s="17" t="str">
        <f>VLOOKUP(A403,INFO!A:F,6,0)</f>
        <v>Josue Guillen</v>
      </c>
    </row>
    <row r="404" spans="1:25" x14ac:dyDescent="0.25">
      <c r="A404" s="3" t="s">
        <v>73</v>
      </c>
      <c r="B404" s="8">
        <v>6.4328703703703707E-2</v>
      </c>
      <c r="C404" s="8">
        <v>6.0578703703703697E-2</v>
      </c>
      <c r="D404" s="8">
        <v>3.7500000000000003E-3</v>
      </c>
      <c r="E404" s="4">
        <v>81.62</v>
      </c>
      <c r="F404" s="5">
        <v>131</v>
      </c>
      <c r="G404" s="5">
        <v>52.87</v>
      </c>
      <c r="H404" s="7" t="s">
        <v>72</v>
      </c>
      <c r="I404" s="7" t="s">
        <v>72</v>
      </c>
      <c r="J404" s="19" t="s">
        <v>321</v>
      </c>
      <c r="K404" s="19" t="s">
        <v>321</v>
      </c>
      <c r="L404" s="2">
        <v>43371</v>
      </c>
      <c r="M404" s="6" t="str">
        <f t="shared" si="45"/>
        <v>septiembre</v>
      </c>
      <c r="N404" s="19">
        <f t="shared" si="46"/>
        <v>39</v>
      </c>
      <c r="O404" s="7" t="str">
        <f t="shared" si="47"/>
        <v>viernes</v>
      </c>
      <c r="P404" s="7">
        <f t="shared" si="48"/>
        <v>2018</v>
      </c>
      <c r="Q404" s="3" t="str">
        <f>VLOOKUP(A404,INFO!$A:$B,2,0)</f>
        <v>GUAYAQUIL</v>
      </c>
      <c r="R404" s="19">
        <v>95</v>
      </c>
      <c r="S404" s="19" t="str">
        <f t="shared" si="49"/>
        <v>Durmió en Ainsa</v>
      </c>
      <c r="T404" s="19">
        <f t="shared" si="50"/>
        <v>1</v>
      </c>
      <c r="U404" s="19" t="str">
        <f t="shared" si="51"/>
        <v>Mostrar</v>
      </c>
      <c r="V404" s="3" t="str">
        <f>VLOOKUP(A404,INFO!$A:$C,3,0)</f>
        <v>EGSG9568</v>
      </c>
      <c r="W404" s="3" t="str">
        <f>VLOOKUP(V404,INFO!$C:$D,2,0)</f>
        <v>Camioneta</v>
      </c>
      <c r="X404" s="17" t="str">
        <f>VLOOKUP(A404,INFO!A:F,5,0)</f>
        <v>ADMINISTRACIÓN</v>
      </c>
      <c r="Y404" s="17" t="str">
        <f>VLOOKUP(A404,INFO!A:F,6,0)</f>
        <v>Alejandro Adrian</v>
      </c>
    </row>
    <row r="405" spans="1:25" x14ac:dyDescent="0.25">
      <c r="A405" s="3" t="s">
        <v>74</v>
      </c>
      <c r="B405" s="8">
        <v>7.5196759259259269E-2</v>
      </c>
      <c r="C405" s="8">
        <v>7.1319444444444449E-2</v>
      </c>
      <c r="D405" s="8">
        <v>3.8773148148148143E-3</v>
      </c>
      <c r="E405" s="4">
        <v>129.44</v>
      </c>
      <c r="F405" s="5">
        <v>124</v>
      </c>
      <c r="G405" s="5">
        <v>71.72</v>
      </c>
      <c r="H405" s="7" t="s">
        <v>24</v>
      </c>
      <c r="I405" s="7" t="s">
        <v>196</v>
      </c>
      <c r="J405" s="19" t="s">
        <v>321</v>
      </c>
      <c r="K405" s="19" t="s">
        <v>321</v>
      </c>
      <c r="L405" s="2">
        <v>43371</v>
      </c>
      <c r="M405" s="6" t="str">
        <f t="shared" si="45"/>
        <v>septiembre</v>
      </c>
      <c r="N405" s="19">
        <f t="shared" si="46"/>
        <v>39</v>
      </c>
      <c r="O405" s="7" t="str">
        <f t="shared" si="47"/>
        <v>viernes</v>
      </c>
      <c r="P405" s="7">
        <f t="shared" si="48"/>
        <v>2018</v>
      </c>
      <c r="Q405" s="3" t="str">
        <f>VLOOKUP(A405,INFO!$A:$B,2,0)</f>
        <v>GUAYAQUIL</v>
      </c>
      <c r="R405" s="19">
        <v>95</v>
      </c>
      <c r="S405" s="19" t="str">
        <f t="shared" si="49"/>
        <v>Entrada La Guayaquil Hacia El Rcto. Congo, Balzar</v>
      </c>
      <c r="T405" s="19">
        <f t="shared" si="50"/>
        <v>1</v>
      </c>
      <c r="U405" s="19" t="str">
        <f t="shared" si="51"/>
        <v>Mostrar</v>
      </c>
      <c r="V405" s="3" t="str">
        <f>VLOOKUP(A405,INFO!$A:$C,3,0)</f>
        <v>EGSI9191</v>
      </c>
      <c r="W405" s="3" t="str">
        <f>VLOOKUP(V405,INFO!$C:$D,2,0)</f>
        <v>Camioneta</v>
      </c>
      <c r="X405" s="17" t="str">
        <f>VLOOKUP(A405,INFO!A:F,5,0)</f>
        <v>POSTVENTA</v>
      </c>
      <c r="Y405" s="17" t="str">
        <f>VLOOKUP(A405,INFO!A:F,6,0)</f>
        <v>Patricio Olaya</v>
      </c>
    </row>
    <row r="406" spans="1:25" x14ac:dyDescent="0.25">
      <c r="A406" s="3" t="s">
        <v>28</v>
      </c>
      <c r="B406" s="8">
        <v>9.6990740740740735E-3</v>
      </c>
      <c r="C406" s="8">
        <v>5.5671296296296302E-3</v>
      </c>
      <c r="D406" s="8">
        <v>4.1319444444444442E-3</v>
      </c>
      <c r="E406" s="4">
        <v>3.08</v>
      </c>
      <c r="F406" s="5">
        <v>50</v>
      </c>
      <c r="G406" s="5">
        <v>13.22</v>
      </c>
      <c r="H406" s="7" t="s">
        <v>24</v>
      </c>
      <c r="I406" s="7" t="s">
        <v>24</v>
      </c>
      <c r="J406" s="19" t="s">
        <v>321</v>
      </c>
      <c r="K406" s="19" t="s">
        <v>321</v>
      </c>
      <c r="L406" s="2">
        <v>43371</v>
      </c>
      <c r="M406" s="6" t="str">
        <f t="shared" si="45"/>
        <v>septiembre</v>
      </c>
      <c r="N406" s="19">
        <f t="shared" si="46"/>
        <v>39</v>
      </c>
      <c r="O406" s="7" t="str">
        <f t="shared" si="47"/>
        <v>viernes</v>
      </c>
      <c r="P406" s="7">
        <f t="shared" si="48"/>
        <v>2018</v>
      </c>
      <c r="Q406" s="3" t="str">
        <f>VLOOKUP(A406,INFO!$A:$B,2,0)</f>
        <v>GUAYAQUIL</v>
      </c>
      <c r="R406" s="19">
        <v>95</v>
      </c>
      <c r="S406" s="19" t="str">
        <f t="shared" si="49"/>
        <v>Durmió en Ainsa</v>
      </c>
      <c r="T406" s="19">
        <f t="shared" si="50"/>
        <v>1</v>
      </c>
      <c r="U406" s="19" t="str">
        <f t="shared" si="51"/>
        <v>Mostrar</v>
      </c>
      <c r="V406" s="3" t="str">
        <f>VLOOKUP(A406,INFO!$A:$C,3,0)</f>
        <v>EPCW1831</v>
      </c>
      <c r="W406" s="3" t="str">
        <f>VLOOKUP(V406,INFO!$C:$D,2,0)</f>
        <v>Camioneta</v>
      </c>
      <c r="X406" s="17" t="str">
        <f>VLOOKUP(A406,INFO!A:F,5,0)</f>
        <v>POSTVENTA</v>
      </c>
      <c r="Y406" s="17" t="str">
        <f>VLOOKUP(A406,INFO!A:F,6,0)</f>
        <v>Jose Luis vargas</v>
      </c>
    </row>
    <row r="407" spans="1:25" x14ac:dyDescent="0.25">
      <c r="A407" s="3" t="s">
        <v>68</v>
      </c>
      <c r="B407" s="8">
        <v>8.0092592592592594E-3</v>
      </c>
      <c r="C407" s="8">
        <v>3.8425925925925923E-3</v>
      </c>
      <c r="D407" s="8">
        <v>4.1666666666666666E-3</v>
      </c>
      <c r="E407" s="4">
        <v>1.92</v>
      </c>
      <c r="F407" s="5">
        <v>46</v>
      </c>
      <c r="G407" s="5">
        <v>9.98</v>
      </c>
      <c r="H407" s="7" t="s">
        <v>71</v>
      </c>
      <c r="I407" s="7" t="s">
        <v>188</v>
      </c>
      <c r="J407" s="19" t="s">
        <v>321</v>
      </c>
      <c r="K407" s="19" t="s">
        <v>321</v>
      </c>
      <c r="L407" s="2">
        <v>43371</v>
      </c>
      <c r="M407" s="6" t="str">
        <f t="shared" si="45"/>
        <v>septiembre</v>
      </c>
      <c r="N407" s="19">
        <f t="shared" si="46"/>
        <v>39</v>
      </c>
      <c r="O407" s="7" t="str">
        <f t="shared" si="47"/>
        <v>viernes</v>
      </c>
      <c r="P407" s="7">
        <f t="shared" si="48"/>
        <v>2018</v>
      </c>
      <c r="Q407" s="3" t="str">
        <f>VLOOKUP(A407,INFO!$A:$B,2,0)</f>
        <v>QUITO</v>
      </c>
      <c r="R407" s="19">
        <v>95</v>
      </c>
      <c r="S407" s="19" t="str">
        <f t="shared" si="49"/>
        <v>13, Guayaquil</v>
      </c>
      <c r="T407" s="19">
        <f t="shared" si="50"/>
        <v>0</v>
      </c>
      <c r="U407" s="19" t="str">
        <f t="shared" si="51"/>
        <v>Mostrar</v>
      </c>
      <c r="V407" s="3" t="str">
        <f>VLOOKUP(A407,INFO!$A:$C,3,0)</f>
        <v>EGSK6338</v>
      </c>
      <c r="W407" s="3" t="str">
        <f>VLOOKUP(V407,INFO!$C:$D,2,0)</f>
        <v>Automovil</v>
      </c>
      <c r="X407" s="17" t="str">
        <f>VLOOKUP(A407,INFO!A:F,5,0)</f>
        <v>VENTAS</v>
      </c>
      <c r="Y407" s="17" t="str">
        <f>VLOOKUP(A407,INFO!A:F,6,0)</f>
        <v>Josue Guillen</v>
      </c>
    </row>
    <row r="408" spans="1:25" x14ac:dyDescent="0.25">
      <c r="A408" s="3" t="s">
        <v>59</v>
      </c>
      <c r="B408" s="8">
        <v>0.10648148148148147</v>
      </c>
      <c r="C408" s="8">
        <v>0.10231481481481482</v>
      </c>
      <c r="D408" s="8">
        <v>4.1666666666666666E-3</v>
      </c>
      <c r="E408" s="4">
        <v>19.170000000000002</v>
      </c>
      <c r="F408" s="5">
        <v>79</v>
      </c>
      <c r="G408" s="5">
        <v>7.5</v>
      </c>
      <c r="H408" s="7" t="s">
        <v>190</v>
      </c>
      <c r="I408" s="7" t="s">
        <v>24</v>
      </c>
      <c r="J408" s="19" t="s">
        <v>321</v>
      </c>
      <c r="K408" s="19" t="s">
        <v>321</v>
      </c>
      <c r="L408" s="2">
        <v>43371</v>
      </c>
      <c r="M408" s="6" t="str">
        <f t="shared" si="45"/>
        <v>septiembre</v>
      </c>
      <c r="N408" s="19">
        <f t="shared" si="46"/>
        <v>39</v>
      </c>
      <c r="O408" s="7" t="str">
        <f t="shared" si="47"/>
        <v>viernes</v>
      </c>
      <c r="P408" s="7">
        <f t="shared" si="48"/>
        <v>2018</v>
      </c>
      <c r="Q408" s="3" t="str">
        <f>VLOOKUP(A408,INFO!$A:$B,2,0)</f>
        <v>GUAYAQUIL</v>
      </c>
      <c r="R408" s="19">
        <v>95</v>
      </c>
      <c r="S408" s="19" t="str">
        <f t="shared" si="49"/>
        <v>Avenida 40 No, Guayaquil</v>
      </c>
      <c r="T408" s="19">
        <f t="shared" si="50"/>
        <v>0</v>
      </c>
      <c r="U408" s="19" t="str">
        <f t="shared" si="51"/>
        <v>Mostrar</v>
      </c>
      <c r="V408" s="3" t="str">
        <f>VLOOKUP(A408,INFO!$A:$C,3,0)</f>
        <v>EPCI6941</v>
      </c>
      <c r="W408" s="3" t="str">
        <f>VLOOKUP(V408,INFO!$C:$D,2,0)</f>
        <v>Camioneta</v>
      </c>
      <c r="X408" s="17" t="str">
        <f>VLOOKUP(A408,INFO!A:F,5,0)</f>
        <v>POSTVENTA</v>
      </c>
      <c r="Y408" s="17" t="str">
        <f>VLOOKUP(A408,INFO!A:F,6,0)</f>
        <v>Michael Resabala</v>
      </c>
    </row>
    <row r="409" spans="1:25" x14ac:dyDescent="0.25">
      <c r="A409" s="3" t="s">
        <v>55</v>
      </c>
      <c r="B409" s="8">
        <v>4.4675925925925933E-3</v>
      </c>
      <c r="C409" s="8">
        <v>0</v>
      </c>
      <c r="D409" s="8">
        <v>4.4675925925925933E-3</v>
      </c>
      <c r="E409" s="4">
        <v>0.05</v>
      </c>
      <c r="F409" s="5">
        <v>0</v>
      </c>
      <c r="G409" s="5">
        <v>0.49</v>
      </c>
      <c r="H409" s="7" t="s">
        <v>24</v>
      </c>
      <c r="I409" s="7" t="s">
        <v>24</v>
      </c>
      <c r="J409" s="19" t="s">
        <v>321</v>
      </c>
      <c r="K409" s="19" t="s">
        <v>321</v>
      </c>
      <c r="L409" s="2">
        <v>43371</v>
      </c>
      <c r="M409" s="6" t="str">
        <f t="shared" si="45"/>
        <v>septiembre</v>
      </c>
      <c r="N409" s="19">
        <f t="shared" si="46"/>
        <v>39</v>
      </c>
      <c r="O409" s="7" t="str">
        <f t="shared" si="47"/>
        <v>viernes</v>
      </c>
      <c r="P409" s="7">
        <f t="shared" si="48"/>
        <v>2018</v>
      </c>
      <c r="Q409" s="3" t="str">
        <f>VLOOKUP(A409,INFO!$A:$B,2,0)</f>
        <v>GUAYAQUIL</v>
      </c>
      <c r="R409" s="19">
        <v>95</v>
      </c>
      <c r="S409" s="19" t="str">
        <f t="shared" si="49"/>
        <v>Durmió en Ainsa</v>
      </c>
      <c r="T409" s="19">
        <f t="shared" si="50"/>
        <v>1</v>
      </c>
      <c r="U409" s="19" t="str">
        <f t="shared" si="51"/>
        <v>Mostrar</v>
      </c>
      <c r="V409" s="3" t="str">
        <f>VLOOKUP(A409,INFO!$A:$C,3,0)</f>
        <v>EABE1400</v>
      </c>
      <c r="W409" s="3" t="str">
        <f>VLOOKUP(V409,INFO!$C:$D,2,0)</f>
        <v>Plataforma</v>
      </c>
      <c r="X409" s="17" t="str">
        <f>VLOOKUP(A409,INFO!A:F,5,0)</f>
        <v>LOGÍSTICA</v>
      </c>
      <c r="Y409" s="17" t="str">
        <f>VLOOKUP(A409,INFO!A:F,6,0)</f>
        <v>Cristobal Murillo</v>
      </c>
    </row>
    <row r="410" spans="1:25" x14ac:dyDescent="0.25">
      <c r="A410" s="3" t="s">
        <v>122</v>
      </c>
      <c r="B410" s="8">
        <v>4.5138888888888893E-3</v>
      </c>
      <c r="C410" s="8">
        <v>0</v>
      </c>
      <c r="D410" s="8">
        <v>4.5138888888888893E-3</v>
      </c>
      <c r="E410" s="4">
        <v>0.01</v>
      </c>
      <c r="F410" s="5">
        <v>0</v>
      </c>
      <c r="G410" s="5">
        <v>0.05</v>
      </c>
      <c r="H410" s="7" t="s">
        <v>24</v>
      </c>
      <c r="I410" s="7" t="s">
        <v>24</v>
      </c>
      <c r="J410" s="19" t="s">
        <v>321</v>
      </c>
      <c r="K410" s="19" t="s">
        <v>321</v>
      </c>
      <c r="L410" s="2">
        <v>43371</v>
      </c>
      <c r="M410" s="6" t="str">
        <f t="shared" si="45"/>
        <v>septiembre</v>
      </c>
      <c r="N410" s="19">
        <f t="shared" si="46"/>
        <v>39</v>
      </c>
      <c r="O410" s="7" t="str">
        <f t="shared" si="47"/>
        <v>viernes</v>
      </c>
      <c r="P410" s="7">
        <f t="shared" si="48"/>
        <v>2018</v>
      </c>
      <c r="Q410" s="3" t="str">
        <f>VLOOKUP(A410,INFO!$A:$B,2,0)</f>
        <v>GUAYAQUIL</v>
      </c>
      <c r="R410" s="19">
        <v>95</v>
      </c>
      <c r="S410" s="19" t="str">
        <f t="shared" si="49"/>
        <v>Durmió en Ainsa</v>
      </c>
      <c r="T410" s="19">
        <f t="shared" si="50"/>
        <v>1</v>
      </c>
      <c r="U410" s="19" t="str">
        <f t="shared" si="51"/>
        <v>Mostrar</v>
      </c>
      <c r="V410" s="3" t="str">
        <f>VLOOKUP(A410,INFO!$A:$C,3,0)</f>
        <v>EHCN0517</v>
      </c>
      <c r="W410" s="3" t="str">
        <f>VLOOKUP(V410,INFO!$C:$D,2,0)</f>
        <v>Camioneta</v>
      </c>
      <c r="X410" s="17" t="str">
        <f>VLOOKUP(A410,INFO!A:F,5,0)</f>
        <v>POSTVENTA</v>
      </c>
      <c r="Y410" s="17" t="str">
        <f>VLOOKUP(A410,INFO!A:F,6,0)</f>
        <v>Marcelo Murillo</v>
      </c>
    </row>
    <row r="411" spans="1:25" x14ac:dyDescent="0.25">
      <c r="A411" s="3" t="s">
        <v>53</v>
      </c>
      <c r="B411" s="8">
        <v>4.8379629629629632E-3</v>
      </c>
      <c r="C411" s="8">
        <v>3.2407407407407406E-4</v>
      </c>
      <c r="D411" s="8">
        <v>4.5138888888888893E-3</v>
      </c>
      <c r="E411" s="4">
        <v>0.06</v>
      </c>
      <c r="F411" s="5">
        <v>5</v>
      </c>
      <c r="G411" s="5">
        <v>0.51</v>
      </c>
      <c r="H411" s="7" t="s">
        <v>24</v>
      </c>
      <c r="I411" s="7" t="s">
        <v>24</v>
      </c>
      <c r="J411" s="19" t="s">
        <v>321</v>
      </c>
      <c r="K411" s="19" t="s">
        <v>321</v>
      </c>
      <c r="L411" s="2">
        <v>43371</v>
      </c>
      <c r="M411" s="6" t="str">
        <f t="shared" si="45"/>
        <v>septiembre</v>
      </c>
      <c r="N411" s="19">
        <f t="shared" si="46"/>
        <v>39</v>
      </c>
      <c r="O411" s="7" t="str">
        <f t="shared" si="47"/>
        <v>viernes</v>
      </c>
      <c r="P411" s="7">
        <f t="shared" si="48"/>
        <v>2018</v>
      </c>
      <c r="Q411" s="3" t="str">
        <f>VLOOKUP(A411,INFO!$A:$B,2,0)</f>
        <v>GUAYAQUIL</v>
      </c>
      <c r="R411" s="19">
        <v>95</v>
      </c>
      <c r="S411" s="19" t="str">
        <f t="shared" si="49"/>
        <v>Durmió en Ainsa</v>
      </c>
      <c r="T411" s="19">
        <f t="shared" si="50"/>
        <v>1</v>
      </c>
      <c r="U411" s="19" t="str">
        <f t="shared" si="51"/>
        <v>Mostrar</v>
      </c>
      <c r="V411" s="3" t="str">
        <f>VLOOKUP(A411,INFO!$A:$C,3,0)</f>
        <v>EIBC3570</v>
      </c>
      <c r="W411" s="3" t="str">
        <f>VLOOKUP(V411,INFO!$C:$D,2,0)</f>
        <v>Camion</v>
      </c>
      <c r="X411" s="17" t="str">
        <f>VLOOKUP(A411,INFO!A:F,5,0)</f>
        <v>LOGÍSTICA</v>
      </c>
      <c r="Y411" s="17" t="str">
        <f>VLOOKUP(A411,INFO!A:F,6,0)</f>
        <v>Cristobal Murillo</v>
      </c>
    </row>
    <row r="412" spans="1:25" x14ac:dyDescent="0.25">
      <c r="A412" s="3" t="s">
        <v>68</v>
      </c>
      <c r="B412" s="8">
        <v>1.5231481481481483E-2</v>
      </c>
      <c r="C412" s="8">
        <v>1.0671296296296297E-2</v>
      </c>
      <c r="D412" s="8">
        <v>4.5601851851851853E-3</v>
      </c>
      <c r="E412" s="4">
        <v>4.9000000000000004</v>
      </c>
      <c r="F412" s="5">
        <v>68</v>
      </c>
      <c r="G412" s="5">
        <v>13.41</v>
      </c>
      <c r="H412" s="7" t="s">
        <v>159</v>
      </c>
      <c r="I412" s="7" t="s">
        <v>72</v>
      </c>
      <c r="J412" s="19" t="s">
        <v>321</v>
      </c>
      <c r="K412" s="19" t="s">
        <v>321</v>
      </c>
      <c r="L412" s="2">
        <v>43371</v>
      </c>
      <c r="M412" s="6" t="str">
        <f t="shared" si="45"/>
        <v>septiembre</v>
      </c>
      <c r="N412" s="19">
        <f t="shared" si="46"/>
        <v>39</v>
      </c>
      <c r="O412" s="7" t="str">
        <f t="shared" si="47"/>
        <v>viernes</v>
      </c>
      <c r="P412" s="7">
        <f t="shared" si="48"/>
        <v>2018</v>
      </c>
      <c r="Q412" s="3" t="str">
        <f>VLOOKUP(A412,INFO!$A:$B,2,0)</f>
        <v>QUITO</v>
      </c>
      <c r="R412" s="19">
        <v>95</v>
      </c>
      <c r="S412" s="19" t="str">
        <f t="shared" si="49"/>
        <v>Avenida Juan Tanca Marengo, Guayaquil</v>
      </c>
      <c r="T412" s="19">
        <f t="shared" si="50"/>
        <v>0</v>
      </c>
      <c r="U412" s="19" t="str">
        <f t="shared" si="51"/>
        <v>Mostrar</v>
      </c>
      <c r="V412" s="3" t="str">
        <f>VLOOKUP(A412,INFO!$A:$C,3,0)</f>
        <v>EGSK6338</v>
      </c>
      <c r="W412" s="3" t="str">
        <f>VLOOKUP(V412,INFO!$C:$D,2,0)</f>
        <v>Automovil</v>
      </c>
      <c r="X412" s="17" t="str">
        <f>VLOOKUP(A412,INFO!A:F,5,0)</f>
        <v>VENTAS</v>
      </c>
      <c r="Y412" s="17" t="str">
        <f>VLOOKUP(A412,INFO!A:F,6,0)</f>
        <v>Josue Guillen</v>
      </c>
    </row>
    <row r="413" spans="1:25" x14ac:dyDescent="0.25">
      <c r="A413" s="3" t="s">
        <v>23</v>
      </c>
      <c r="B413" s="8">
        <v>1.2268518518518519E-2</v>
      </c>
      <c r="C413" s="8">
        <v>7.6388888888888886E-3</v>
      </c>
      <c r="D413" s="8">
        <v>4.6296296296296302E-3</v>
      </c>
      <c r="E413" s="4">
        <v>2.94</v>
      </c>
      <c r="F413" s="5">
        <v>61</v>
      </c>
      <c r="G413" s="5">
        <v>9.98</v>
      </c>
      <c r="H413" s="7" t="s">
        <v>197</v>
      </c>
      <c r="I413" s="7" t="s">
        <v>24</v>
      </c>
      <c r="J413" s="19" t="s">
        <v>321</v>
      </c>
      <c r="K413" s="19" t="s">
        <v>321</v>
      </c>
      <c r="L413" s="2">
        <v>43371</v>
      </c>
      <c r="M413" s="6" t="str">
        <f t="shared" si="45"/>
        <v>septiembre</v>
      </c>
      <c r="N413" s="19">
        <f t="shared" si="46"/>
        <v>39</v>
      </c>
      <c r="O413" s="7" t="str">
        <f t="shared" si="47"/>
        <v>viernes</v>
      </c>
      <c r="P413" s="7">
        <f t="shared" si="48"/>
        <v>2018</v>
      </c>
      <c r="Q413" s="3" t="str">
        <f>VLOOKUP(A413,INFO!$A:$B,2,0)</f>
        <v>GUAYAQUIL</v>
      </c>
      <c r="R413" s="19">
        <v>95</v>
      </c>
      <c r="S413" s="19" t="str">
        <f t="shared" si="49"/>
        <v>Avenida 40 No, Guayaquil</v>
      </c>
      <c r="T413" s="19">
        <f t="shared" si="50"/>
        <v>0</v>
      </c>
      <c r="U413" s="19" t="str">
        <f t="shared" si="51"/>
        <v>Mostrar</v>
      </c>
      <c r="V413" s="3" t="str">
        <f>VLOOKUP(A413,INFO!$A:$C,3,0)</f>
        <v>EGSF6029</v>
      </c>
      <c r="W413" s="3" t="str">
        <f>VLOOKUP(V413,INFO!$C:$D,2,0)</f>
        <v>Camioneta</v>
      </c>
      <c r="X413" s="17" t="str">
        <f>VLOOKUP(A413,INFO!A:F,5,0)</f>
        <v>POSTVENTA</v>
      </c>
      <c r="Y413" s="17" t="str">
        <f>VLOOKUP(A413,INFO!A:F,6,0)</f>
        <v>Jacob Soriano</v>
      </c>
    </row>
    <row r="414" spans="1:25" x14ac:dyDescent="0.25">
      <c r="A414" s="3" t="s">
        <v>73</v>
      </c>
      <c r="B414" s="8">
        <v>1.4467592592592593E-2</v>
      </c>
      <c r="C414" s="8">
        <v>9.6527777777777775E-3</v>
      </c>
      <c r="D414" s="8">
        <v>4.8148148148148152E-3</v>
      </c>
      <c r="E414" s="4">
        <v>3.81</v>
      </c>
      <c r="F414" s="5">
        <v>48</v>
      </c>
      <c r="G414" s="5">
        <v>10.96</v>
      </c>
      <c r="H414" s="7" t="s">
        <v>72</v>
      </c>
      <c r="I414" s="7" t="s">
        <v>192</v>
      </c>
      <c r="J414" s="19" t="s">
        <v>321</v>
      </c>
      <c r="K414" s="19" t="s">
        <v>321</v>
      </c>
      <c r="L414" s="2">
        <v>43371</v>
      </c>
      <c r="M414" s="6" t="str">
        <f t="shared" si="45"/>
        <v>septiembre</v>
      </c>
      <c r="N414" s="19">
        <f t="shared" si="46"/>
        <v>39</v>
      </c>
      <c r="O414" s="7" t="str">
        <f t="shared" si="47"/>
        <v>viernes</v>
      </c>
      <c r="P414" s="7">
        <f t="shared" si="48"/>
        <v>2018</v>
      </c>
      <c r="Q414" s="3" t="str">
        <f>VLOOKUP(A414,INFO!$A:$B,2,0)</f>
        <v>GUAYAQUIL</v>
      </c>
      <c r="R414" s="19">
        <v>95</v>
      </c>
      <c r="S414" s="19" t="str">
        <f t="shared" si="49"/>
        <v>Calle 15E, Guayaquil</v>
      </c>
      <c r="T414" s="19">
        <f t="shared" si="50"/>
        <v>1</v>
      </c>
      <c r="U414" s="19" t="str">
        <f t="shared" si="51"/>
        <v>Mostrar</v>
      </c>
      <c r="V414" s="3" t="str">
        <f>VLOOKUP(A414,INFO!$A:$C,3,0)</f>
        <v>EGSG9568</v>
      </c>
      <c r="W414" s="3" t="str">
        <f>VLOOKUP(V414,INFO!$C:$D,2,0)</f>
        <v>Camioneta</v>
      </c>
      <c r="X414" s="17" t="str">
        <f>VLOOKUP(A414,INFO!A:F,5,0)</f>
        <v>ADMINISTRACIÓN</v>
      </c>
      <c r="Y414" s="17" t="str">
        <f>VLOOKUP(A414,INFO!A:F,6,0)</f>
        <v>Alejandro Adrian</v>
      </c>
    </row>
    <row r="415" spans="1:25" x14ac:dyDescent="0.25">
      <c r="A415" s="3" t="s">
        <v>122</v>
      </c>
      <c r="B415" s="8">
        <v>1.8726851851851852E-2</v>
      </c>
      <c r="C415" s="8">
        <v>1.3865740740740739E-2</v>
      </c>
      <c r="D415" s="8">
        <v>4.8611111111111112E-3</v>
      </c>
      <c r="E415" s="4">
        <v>12.51</v>
      </c>
      <c r="F415" s="5">
        <v>72</v>
      </c>
      <c r="G415" s="5">
        <v>27.83</v>
      </c>
      <c r="H415" s="7" t="s">
        <v>189</v>
      </c>
      <c r="I415" s="7" t="s">
        <v>24</v>
      </c>
      <c r="J415" s="19" t="s">
        <v>321</v>
      </c>
      <c r="K415" s="19" t="s">
        <v>321</v>
      </c>
      <c r="L415" s="2">
        <v>43371</v>
      </c>
      <c r="M415" s="6" t="str">
        <f t="shared" si="45"/>
        <v>septiembre</v>
      </c>
      <c r="N415" s="19">
        <f t="shared" si="46"/>
        <v>39</v>
      </c>
      <c r="O415" s="7" t="str">
        <f t="shared" si="47"/>
        <v>viernes</v>
      </c>
      <c r="P415" s="7">
        <f t="shared" si="48"/>
        <v>2018</v>
      </c>
      <c r="Q415" s="3" t="str">
        <f>VLOOKUP(A415,INFO!$A:$B,2,0)</f>
        <v>GUAYAQUIL</v>
      </c>
      <c r="R415" s="19">
        <v>95</v>
      </c>
      <c r="S415" s="19" t="str">
        <f t="shared" si="49"/>
        <v>Avenida 40 No, Guayaquil</v>
      </c>
      <c r="T415" s="19">
        <f t="shared" si="50"/>
        <v>0</v>
      </c>
      <c r="U415" s="19" t="str">
        <f t="shared" si="51"/>
        <v>Mostrar</v>
      </c>
      <c r="V415" s="3" t="str">
        <f>VLOOKUP(A415,INFO!$A:$C,3,0)</f>
        <v>EHCN0517</v>
      </c>
      <c r="W415" s="3" t="str">
        <f>VLOOKUP(V415,INFO!$C:$D,2,0)</f>
        <v>Camioneta</v>
      </c>
      <c r="X415" s="17" t="str">
        <f>VLOOKUP(A415,INFO!A:F,5,0)</f>
        <v>POSTVENTA</v>
      </c>
      <c r="Y415" s="17" t="str">
        <f>VLOOKUP(A415,INFO!A:F,6,0)</f>
        <v>Marcelo Murillo</v>
      </c>
    </row>
    <row r="416" spans="1:25" x14ac:dyDescent="0.25">
      <c r="A416" s="3" t="s">
        <v>122</v>
      </c>
      <c r="B416" s="8">
        <v>5.7974537037037033E-2</v>
      </c>
      <c r="C416" s="8">
        <v>5.2800925925925925E-2</v>
      </c>
      <c r="D416" s="8">
        <v>5.1736111111111115E-3</v>
      </c>
      <c r="E416" s="4">
        <v>87.83</v>
      </c>
      <c r="F416" s="5">
        <v>135</v>
      </c>
      <c r="G416" s="5">
        <v>63.12</v>
      </c>
      <c r="H416" s="7" t="s">
        <v>24</v>
      </c>
      <c r="I416" s="7" t="s">
        <v>179</v>
      </c>
      <c r="J416" s="19" t="s">
        <v>321</v>
      </c>
      <c r="K416" s="19" t="s">
        <v>321</v>
      </c>
      <c r="L416" s="2">
        <v>43371</v>
      </c>
      <c r="M416" s="6" t="str">
        <f t="shared" si="45"/>
        <v>septiembre</v>
      </c>
      <c r="N416" s="19">
        <f t="shared" si="46"/>
        <v>39</v>
      </c>
      <c r="O416" s="7" t="str">
        <f t="shared" si="47"/>
        <v>viernes</v>
      </c>
      <c r="P416" s="7">
        <f t="shared" si="48"/>
        <v>2018</v>
      </c>
      <c r="Q416" s="3" t="str">
        <f>VLOOKUP(A416,INFO!$A:$B,2,0)</f>
        <v>GUAYAQUIL</v>
      </c>
      <c r="R416" s="19">
        <v>95</v>
      </c>
      <c r="S416" s="19" t="str">
        <f t="shared" si="49"/>
        <v>E25, San Carlos</v>
      </c>
      <c r="T416" s="19">
        <f t="shared" si="50"/>
        <v>1</v>
      </c>
      <c r="U416" s="19" t="str">
        <f t="shared" si="51"/>
        <v>Mostrar</v>
      </c>
      <c r="V416" s="3" t="str">
        <f>VLOOKUP(A416,INFO!$A:$C,3,0)</f>
        <v>EHCN0517</v>
      </c>
      <c r="W416" s="3" t="str">
        <f>VLOOKUP(V416,INFO!$C:$D,2,0)</f>
        <v>Camioneta</v>
      </c>
      <c r="X416" s="17" t="str">
        <f>VLOOKUP(A416,INFO!A:F,5,0)</f>
        <v>POSTVENTA</v>
      </c>
      <c r="Y416" s="17" t="str">
        <f>VLOOKUP(A416,INFO!A:F,6,0)</f>
        <v>Marcelo Murillo</v>
      </c>
    </row>
    <row r="417" spans="1:25" x14ac:dyDescent="0.25">
      <c r="A417" s="3" t="s">
        <v>23</v>
      </c>
      <c r="B417" s="8">
        <v>1.0891203703703703E-2</v>
      </c>
      <c r="C417" s="8">
        <v>5.5439814814814822E-3</v>
      </c>
      <c r="D417" s="8">
        <v>5.347222222222222E-3</v>
      </c>
      <c r="E417" s="4">
        <v>2.23</v>
      </c>
      <c r="F417" s="5">
        <v>42</v>
      </c>
      <c r="G417" s="5">
        <v>8.52</v>
      </c>
      <c r="H417" s="7" t="s">
        <v>24</v>
      </c>
      <c r="I417" s="7" t="s">
        <v>197</v>
      </c>
      <c r="J417" s="19" t="s">
        <v>321</v>
      </c>
      <c r="K417" s="19" t="s">
        <v>321</v>
      </c>
      <c r="L417" s="2">
        <v>43371</v>
      </c>
      <c r="M417" s="6" t="str">
        <f t="shared" si="45"/>
        <v>septiembre</v>
      </c>
      <c r="N417" s="19">
        <f t="shared" si="46"/>
        <v>39</v>
      </c>
      <c r="O417" s="7" t="str">
        <f t="shared" si="47"/>
        <v>viernes</v>
      </c>
      <c r="P417" s="7">
        <f t="shared" si="48"/>
        <v>2018</v>
      </c>
      <c r="Q417" s="3" t="str">
        <f>VLOOKUP(A417,INFO!$A:$B,2,0)</f>
        <v>GUAYAQUIL</v>
      </c>
      <c r="R417" s="19">
        <v>95</v>
      </c>
      <c r="S417" s="19" t="str">
        <f t="shared" si="49"/>
        <v>Casuarina, Guayaquil</v>
      </c>
      <c r="T417" s="19">
        <f t="shared" si="50"/>
        <v>1</v>
      </c>
      <c r="U417" s="19" t="str">
        <f t="shared" si="51"/>
        <v>Mostrar</v>
      </c>
      <c r="V417" s="3" t="str">
        <f>VLOOKUP(A417,INFO!$A:$C,3,0)</f>
        <v>EGSF6029</v>
      </c>
      <c r="W417" s="3" t="str">
        <f>VLOOKUP(V417,INFO!$C:$D,2,0)</f>
        <v>Camioneta</v>
      </c>
      <c r="X417" s="17" t="str">
        <f>VLOOKUP(A417,INFO!A:F,5,0)</f>
        <v>POSTVENTA</v>
      </c>
      <c r="Y417" s="17" t="str">
        <f>VLOOKUP(A417,INFO!A:F,6,0)</f>
        <v>Jacob Soriano</v>
      </c>
    </row>
    <row r="418" spans="1:25" x14ac:dyDescent="0.25">
      <c r="A418" s="3" t="s">
        <v>36</v>
      </c>
      <c r="B418" s="8">
        <v>2.3402777777777783E-2</v>
      </c>
      <c r="C418" s="8">
        <v>1.8043981481481484E-2</v>
      </c>
      <c r="D418" s="8">
        <v>5.3587962962962964E-3</v>
      </c>
      <c r="E418" s="4">
        <v>12.32</v>
      </c>
      <c r="F418" s="5">
        <v>70</v>
      </c>
      <c r="G418" s="5">
        <v>21.94</v>
      </c>
      <c r="H418" s="7" t="s">
        <v>24</v>
      </c>
      <c r="I418" s="7" t="s">
        <v>198</v>
      </c>
      <c r="J418" s="19" t="s">
        <v>321</v>
      </c>
      <c r="K418" s="19" t="s">
        <v>321</v>
      </c>
      <c r="L418" s="2">
        <v>43371</v>
      </c>
      <c r="M418" s="6" t="str">
        <f t="shared" si="45"/>
        <v>septiembre</v>
      </c>
      <c r="N418" s="19">
        <f t="shared" si="46"/>
        <v>39</v>
      </c>
      <c r="O418" s="7" t="str">
        <f t="shared" si="47"/>
        <v>viernes</v>
      </c>
      <c r="P418" s="7">
        <f t="shared" si="48"/>
        <v>2018</v>
      </c>
      <c r="Q418" s="3" t="str">
        <f>VLOOKUP(A418,INFO!$A:$B,2,0)</f>
        <v>GUAYAQUIL</v>
      </c>
      <c r="R418" s="19">
        <v>95</v>
      </c>
      <c r="S418" s="19" t="str">
        <f t="shared" si="49"/>
        <v>7, Guayaquil</v>
      </c>
      <c r="T418" s="19">
        <f t="shared" si="50"/>
        <v>1</v>
      </c>
      <c r="U418" s="19" t="str">
        <f t="shared" si="51"/>
        <v>Mostrar</v>
      </c>
      <c r="V418" s="3" t="str">
        <f>VLOOKUP(A418,INFO!$A:$C,3,0)</f>
        <v>EPCA4311</v>
      </c>
      <c r="W418" s="3" t="str">
        <f>VLOOKUP(V418,INFO!$C:$D,2,0)</f>
        <v>Plataforma</v>
      </c>
      <c r="X418" s="17" t="str">
        <f>VLOOKUP(A418,INFO!A:F,5,0)</f>
        <v>LOGÍSTICA</v>
      </c>
      <c r="Y418" s="17" t="str">
        <f>VLOOKUP(A418,INFO!A:F,6,0)</f>
        <v>Cristobal Murillo</v>
      </c>
    </row>
    <row r="419" spans="1:25" x14ac:dyDescent="0.25">
      <c r="A419" s="3" t="s">
        <v>70</v>
      </c>
      <c r="B419" s="8">
        <v>5.393518518518519E-2</v>
      </c>
      <c r="C419" s="8">
        <v>4.7685185185185185E-2</v>
      </c>
      <c r="D419" s="8">
        <v>6.2499999999999995E-3</v>
      </c>
      <c r="E419" s="4">
        <v>44.4</v>
      </c>
      <c r="F419" s="5">
        <v>85</v>
      </c>
      <c r="G419" s="5">
        <v>34.299999999999997</v>
      </c>
      <c r="H419" s="7" t="s">
        <v>199</v>
      </c>
      <c r="I419" s="7" t="s">
        <v>184</v>
      </c>
      <c r="J419" s="19" t="s">
        <v>321</v>
      </c>
      <c r="K419" s="19" t="s">
        <v>321</v>
      </c>
      <c r="L419" s="2">
        <v>43371</v>
      </c>
      <c r="M419" s="6" t="str">
        <f t="shared" si="45"/>
        <v>septiembre</v>
      </c>
      <c r="N419" s="19">
        <f t="shared" si="46"/>
        <v>39</v>
      </c>
      <c r="O419" s="7" t="str">
        <f t="shared" si="47"/>
        <v>viernes</v>
      </c>
      <c r="P419" s="7">
        <f t="shared" si="48"/>
        <v>2018</v>
      </c>
      <c r="Q419" s="3" t="str">
        <f>VLOOKUP(A419,INFO!$A:$B,2,0)</f>
        <v>QUITO</v>
      </c>
      <c r="R419" s="19">
        <v>95</v>
      </c>
      <c r="S419" s="19" t="str">
        <f t="shared" si="49"/>
        <v>Circunvalación, Guayaquil</v>
      </c>
      <c r="T419" s="19">
        <f t="shared" si="50"/>
        <v>0</v>
      </c>
      <c r="U419" s="19" t="str">
        <f t="shared" si="51"/>
        <v>Mostrar</v>
      </c>
      <c r="V419" s="3" t="str">
        <f>VLOOKUP(A419,INFO!$A:$C,3,0)</f>
        <v>EPCZ3313</v>
      </c>
      <c r="W419" s="3" t="str">
        <f>VLOOKUP(V419,INFO!$C:$D,2,0)</f>
        <v>Automovil</v>
      </c>
      <c r="X419" s="17" t="str">
        <f>VLOOKUP(A419,INFO!A:F,5,0)</f>
        <v>VENTAS</v>
      </c>
      <c r="Y419" s="17" t="str">
        <f>VLOOKUP(A419,INFO!A:F,6,0)</f>
        <v>Fernando Maldonado</v>
      </c>
    </row>
    <row r="420" spans="1:25" x14ac:dyDescent="0.25">
      <c r="A420" s="3" t="s">
        <v>23</v>
      </c>
      <c r="B420" s="8">
        <v>8.819444444444444E-3</v>
      </c>
      <c r="C420" s="8">
        <v>1.8865740740740742E-3</v>
      </c>
      <c r="D420" s="8">
        <v>6.9328703703703696E-3</v>
      </c>
      <c r="E420" s="4">
        <v>0.22</v>
      </c>
      <c r="F420" s="5">
        <v>12</v>
      </c>
      <c r="G420" s="5">
        <v>1.04</v>
      </c>
      <c r="H420" s="7" t="s">
        <v>24</v>
      </c>
      <c r="I420" s="7" t="s">
        <v>24</v>
      </c>
      <c r="J420" s="19" t="s">
        <v>321</v>
      </c>
      <c r="K420" s="19" t="s">
        <v>321</v>
      </c>
      <c r="L420" s="2">
        <v>43371</v>
      </c>
      <c r="M420" s="6" t="str">
        <f t="shared" si="45"/>
        <v>septiembre</v>
      </c>
      <c r="N420" s="19">
        <f t="shared" si="46"/>
        <v>39</v>
      </c>
      <c r="O420" s="7" t="str">
        <f t="shared" si="47"/>
        <v>viernes</v>
      </c>
      <c r="P420" s="7">
        <f t="shared" si="48"/>
        <v>2018</v>
      </c>
      <c r="Q420" s="3" t="str">
        <f>VLOOKUP(A420,INFO!$A:$B,2,0)</f>
        <v>GUAYAQUIL</v>
      </c>
      <c r="R420" s="19">
        <v>95</v>
      </c>
      <c r="S420" s="19" t="str">
        <f t="shared" si="49"/>
        <v>Durmió en Ainsa</v>
      </c>
      <c r="T420" s="19">
        <f t="shared" si="50"/>
        <v>1</v>
      </c>
      <c r="U420" s="19" t="str">
        <f t="shared" si="51"/>
        <v>Mostrar</v>
      </c>
      <c r="V420" s="3" t="str">
        <f>VLOOKUP(A420,INFO!$A:$C,3,0)</f>
        <v>EGSF6029</v>
      </c>
      <c r="W420" s="3" t="str">
        <f>VLOOKUP(V420,INFO!$C:$D,2,0)</f>
        <v>Camioneta</v>
      </c>
      <c r="X420" s="17" t="str">
        <f>VLOOKUP(A420,INFO!A:F,5,0)</f>
        <v>POSTVENTA</v>
      </c>
      <c r="Y420" s="17" t="str">
        <f>VLOOKUP(A420,INFO!A:F,6,0)</f>
        <v>Jacob Soriano</v>
      </c>
    </row>
    <row r="421" spans="1:25" x14ac:dyDescent="0.25">
      <c r="A421" s="3" t="s">
        <v>73</v>
      </c>
      <c r="B421" s="8">
        <v>1.5636574074074074E-2</v>
      </c>
      <c r="C421" s="8">
        <v>8.6805555555555559E-3</v>
      </c>
      <c r="D421" s="8">
        <v>6.9560185185185185E-3</v>
      </c>
      <c r="E421" s="4">
        <v>5.12</v>
      </c>
      <c r="F421" s="5">
        <v>61</v>
      </c>
      <c r="G421" s="5">
        <v>13.66</v>
      </c>
      <c r="H421" s="7" t="s">
        <v>159</v>
      </c>
      <c r="I421" s="7" t="s">
        <v>72</v>
      </c>
      <c r="J421" s="19" t="s">
        <v>321</v>
      </c>
      <c r="K421" s="19" t="s">
        <v>321</v>
      </c>
      <c r="L421" s="2">
        <v>43371</v>
      </c>
      <c r="M421" s="6" t="str">
        <f t="shared" si="45"/>
        <v>septiembre</v>
      </c>
      <c r="N421" s="19">
        <f t="shared" si="46"/>
        <v>39</v>
      </c>
      <c r="O421" s="7" t="str">
        <f t="shared" si="47"/>
        <v>viernes</v>
      </c>
      <c r="P421" s="7">
        <f t="shared" si="48"/>
        <v>2018</v>
      </c>
      <c r="Q421" s="3" t="str">
        <f>VLOOKUP(A421,INFO!$A:$B,2,0)</f>
        <v>GUAYAQUIL</v>
      </c>
      <c r="R421" s="19">
        <v>95</v>
      </c>
      <c r="S421" s="19" t="str">
        <f t="shared" si="49"/>
        <v>Avenida Juan Tanca Marengo, Guayaquil</v>
      </c>
      <c r="T421" s="19">
        <f t="shared" si="50"/>
        <v>0</v>
      </c>
      <c r="U421" s="19" t="str">
        <f t="shared" si="51"/>
        <v>Mostrar</v>
      </c>
      <c r="V421" s="3" t="str">
        <f>VLOOKUP(A421,INFO!$A:$C,3,0)</f>
        <v>EGSG9568</v>
      </c>
      <c r="W421" s="3" t="str">
        <f>VLOOKUP(V421,INFO!$C:$D,2,0)</f>
        <v>Camioneta</v>
      </c>
      <c r="X421" s="17" t="str">
        <f>VLOOKUP(A421,INFO!A:F,5,0)</f>
        <v>ADMINISTRACIÓN</v>
      </c>
      <c r="Y421" s="17" t="str">
        <f>VLOOKUP(A421,INFO!A:F,6,0)</f>
        <v>Alejandro Adrian</v>
      </c>
    </row>
    <row r="422" spans="1:25" x14ac:dyDescent="0.25">
      <c r="A422" s="3" t="s">
        <v>73</v>
      </c>
      <c r="B422" s="8">
        <v>1.9456018518518518E-2</v>
      </c>
      <c r="C422" s="8">
        <v>1.1469907407407408E-2</v>
      </c>
      <c r="D422" s="8">
        <v>7.9861111111111122E-3</v>
      </c>
      <c r="E422" s="4">
        <v>12.46</v>
      </c>
      <c r="F422" s="5">
        <v>74</v>
      </c>
      <c r="G422" s="5">
        <v>26.68</v>
      </c>
      <c r="H422" s="7" t="s">
        <v>24</v>
      </c>
      <c r="I422" s="7" t="s">
        <v>200</v>
      </c>
      <c r="J422" s="19" t="s">
        <v>321</v>
      </c>
      <c r="K422" s="19" t="s">
        <v>321</v>
      </c>
      <c r="L422" s="2">
        <v>43371</v>
      </c>
      <c r="M422" s="6" t="str">
        <f t="shared" si="45"/>
        <v>septiembre</v>
      </c>
      <c r="N422" s="19">
        <f t="shared" si="46"/>
        <v>39</v>
      </c>
      <c r="O422" s="7" t="str">
        <f t="shared" si="47"/>
        <v>viernes</v>
      </c>
      <c r="P422" s="7">
        <f t="shared" si="48"/>
        <v>2018</v>
      </c>
      <c r="Q422" s="3" t="str">
        <f>VLOOKUP(A422,INFO!$A:$B,2,0)</f>
        <v>GUAYAQUIL</v>
      </c>
      <c r="R422" s="19">
        <v>95</v>
      </c>
      <c r="S422" s="19" t="str">
        <f t="shared" si="49"/>
        <v>Abdón Calderón Muñoz, Guayaquil</v>
      </c>
      <c r="T422" s="19">
        <f t="shared" si="50"/>
        <v>1</v>
      </c>
      <c r="U422" s="19" t="str">
        <f t="shared" si="51"/>
        <v>Mostrar</v>
      </c>
      <c r="V422" s="3" t="str">
        <f>VLOOKUP(A422,INFO!$A:$C,3,0)</f>
        <v>EGSG9568</v>
      </c>
      <c r="W422" s="3" t="str">
        <f>VLOOKUP(V422,INFO!$C:$D,2,0)</f>
        <v>Camioneta</v>
      </c>
      <c r="X422" s="17" t="str">
        <f>VLOOKUP(A422,INFO!A:F,5,0)</f>
        <v>ADMINISTRACIÓN</v>
      </c>
      <c r="Y422" s="17" t="str">
        <f>VLOOKUP(A422,INFO!A:F,6,0)</f>
        <v>Alejandro Adrian</v>
      </c>
    </row>
    <row r="423" spans="1:25" x14ac:dyDescent="0.25">
      <c r="A423" s="3" t="s">
        <v>28</v>
      </c>
      <c r="B423" s="8">
        <v>8.0787037037037043E-3</v>
      </c>
      <c r="C423" s="8">
        <v>0</v>
      </c>
      <c r="D423" s="8">
        <v>8.0787037037037043E-3</v>
      </c>
      <c r="E423" s="4">
        <v>0</v>
      </c>
      <c r="F423" s="5">
        <v>0</v>
      </c>
      <c r="G423" s="5">
        <v>0</v>
      </c>
      <c r="H423" s="7" t="s">
        <v>24</v>
      </c>
      <c r="I423" s="7" t="s">
        <v>24</v>
      </c>
      <c r="J423" s="19" t="s">
        <v>321</v>
      </c>
      <c r="K423" s="19" t="s">
        <v>321</v>
      </c>
      <c r="L423" s="2">
        <v>43371</v>
      </c>
      <c r="M423" s="6" t="str">
        <f t="shared" si="45"/>
        <v>septiembre</v>
      </c>
      <c r="N423" s="19">
        <f t="shared" si="46"/>
        <v>39</v>
      </c>
      <c r="O423" s="7" t="str">
        <f t="shared" si="47"/>
        <v>viernes</v>
      </c>
      <c r="P423" s="7">
        <f t="shared" si="48"/>
        <v>2018</v>
      </c>
      <c r="Q423" s="3" t="str">
        <f>VLOOKUP(A423,INFO!$A:$B,2,0)</f>
        <v>GUAYAQUIL</v>
      </c>
      <c r="R423" s="19">
        <v>95</v>
      </c>
      <c r="S423" s="19" t="str">
        <f t="shared" si="49"/>
        <v>Durmió en Ainsa</v>
      </c>
      <c r="T423" s="19">
        <f t="shared" si="50"/>
        <v>1</v>
      </c>
      <c r="U423" s="19" t="str">
        <f t="shared" si="51"/>
        <v>Mostrar</v>
      </c>
      <c r="V423" s="3" t="str">
        <f>VLOOKUP(A423,INFO!$A:$C,3,0)</f>
        <v>EPCW1831</v>
      </c>
      <c r="W423" s="3" t="str">
        <f>VLOOKUP(V423,INFO!$C:$D,2,0)</f>
        <v>Camioneta</v>
      </c>
      <c r="X423" s="17" t="str">
        <f>VLOOKUP(A423,INFO!A:F,5,0)</f>
        <v>POSTVENTA</v>
      </c>
      <c r="Y423" s="17" t="str">
        <f>VLOOKUP(A423,INFO!A:F,6,0)</f>
        <v>Jose Luis vargas</v>
      </c>
    </row>
    <row r="424" spans="1:25" x14ac:dyDescent="0.25">
      <c r="A424" s="3" t="s">
        <v>68</v>
      </c>
      <c r="B424" s="8">
        <v>8.3101851851851861E-3</v>
      </c>
      <c r="C424" s="8">
        <v>0</v>
      </c>
      <c r="D424" s="8">
        <v>8.3101851851851861E-3</v>
      </c>
      <c r="E424" s="4">
        <v>0.03</v>
      </c>
      <c r="F424" s="5">
        <v>0</v>
      </c>
      <c r="G424" s="5">
        <v>0.16</v>
      </c>
      <c r="H424" s="7" t="s">
        <v>159</v>
      </c>
      <c r="I424" s="7" t="s">
        <v>159</v>
      </c>
      <c r="J424" s="19" t="s">
        <v>321</v>
      </c>
      <c r="K424" s="19" t="s">
        <v>321</v>
      </c>
      <c r="L424" s="2">
        <v>43371</v>
      </c>
      <c r="M424" s="6" t="str">
        <f t="shared" si="45"/>
        <v>septiembre</v>
      </c>
      <c r="N424" s="19">
        <f t="shared" si="46"/>
        <v>39</v>
      </c>
      <c r="O424" s="7" t="str">
        <f t="shared" si="47"/>
        <v>viernes</v>
      </c>
      <c r="P424" s="7">
        <f t="shared" si="48"/>
        <v>2018</v>
      </c>
      <c r="Q424" s="3" t="str">
        <f>VLOOKUP(A424,INFO!$A:$B,2,0)</f>
        <v>QUITO</v>
      </c>
      <c r="R424" s="19">
        <v>95</v>
      </c>
      <c r="S424" s="19" t="str">
        <f t="shared" si="49"/>
        <v>Avenida De Las Americas, Guayaquil</v>
      </c>
      <c r="T424" s="19">
        <f t="shared" si="50"/>
        <v>1</v>
      </c>
      <c r="U424" s="19" t="str">
        <f t="shared" si="51"/>
        <v>Mostrar</v>
      </c>
      <c r="V424" s="3" t="str">
        <f>VLOOKUP(A424,INFO!$A:$C,3,0)</f>
        <v>EGSK6338</v>
      </c>
      <c r="W424" s="3" t="str">
        <f>VLOOKUP(V424,INFO!$C:$D,2,0)</f>
        <v>Automovil</v>
      </c>
      <c r="X424" s="17" t="str">
        <f>VLOOKUP(A424,INFO!A:F,5,0)</f>
        <v>VENTAS</v>
      </c>
      <c r="Y424" s="17" t="str">
        <f>VLOOKUP(A424,INFO!A:F,6,0)</f>
        <v>Josue Guillen</v>
      </c>
    </row>
    <row r="425" spans="1:25" x14ac:dyDescent="0.25">
      <c r="A425" s="3" t="s">
        <v>68</v>
      </c>
      <c r="B425" s="8">
        <v>2.6331018518518517E-2</v>
      </c>
      <c r="C425" s="8">
        <v>1.7743055555555557E-2</v>
      </c>
      <c r="D425" s="8">
        <v>8.5879629629629622E-3</v>
      </c>
      <c r="E425" s="4">
        <v>16.39</v>
      </c>
      <c r="F425" s="5">
        <v>87</v>
      </c>
      <c r="G425" s="5">
        <v>25.94</v>
      </c>
      <c r="H425" s="7" t="s">
        <v>194</v>
      </c>
      <c r="I425" s="7" t="s">
        <v>150</v>
      </c>
      <c r="J425" s="19" t="s">
        <v>321</v>
      </c>
      <c r="K425" s="19" t="s">
        <v>321</v>
      </c>
      <c r="L425" s="2">
        <v>43371</v>
      </c>
      <c r="M425" s="6" t="str">
        <f t="shared" si="45"/>
        <v>septiembre</v>
      </c>
      <c r="N425" s="19">
        <f t="shared" si="46"/>
        <v>39</v>
      </c>
      <c r="O425" s="7" t="str">
        <f t="shared" si="47"/>
        <v>viernes</v>
      </c>
      <c r="P425" s="7">
        <f t="shared" si="48"/>
        <v>2018</v>
      </c>
      <c r="Q425" s="3" t="str">
        <f>VLOOKUP(A425,INFO!$A:$B,2,0)</f>
        <v>QUITO</v>
      </c>
      <c r="R425" s="19">
        <v>95</v>
      </c>
      <c r="S425" s="19" t="str">
        <f t="shared" si="49"/>
        <v>1 Pasaje 15 A S-O, Guayaquil</v>
      </c>
      <c r="T425" s="19">
        <f t="shared" si="50"/>
        <v>0</v>
      </c>
      <c r="U425" s="19" t="str">
        <f t="shared" si="51"/>
        <v>Mostrar</v>
      </c>
      <c r="V425" s="3" t="str">
        <f>VLOOKUP(A425,INFO!$A:$C,3,0)</f>
        <v>EGSK6338</v>
      </c>
      <c r="W425" s="3" t="str">
        <f>VLOOKUP(V425,INFO!$C:$D,2,0)</f>
        <v>Automovil</v>
      </c>
      <c r="X425" s="17" t="str">
        <f>VLOOKUP(A425,INFO!A:F,5,0)</f>
        <v>VENTAS</v>
      </c>
      <c r="Y425" s="17" t="str">
        <f>VLOOKUP(A425,INFO!A:F,6,0)</f>
        <v>Josue Guillen</v>
      </c>
    </row>
    <row r="426" spans="1:25" x14ac:dyDescent="0.25">
      <c r="A426" s="3" t="s">
        <v>51</v>
      </c>
      <c r="B426" s="8">
        <v>3.2673611111111105E-2</v>
      </c>
      <c r="C426" s="8">
        <v>2.3958333333333331E-2</v>
      </c>
      <c r="D426" s="8">
        <v>8.7152777777777784E-3</v>
      </c>
      <c r="E426" s="4">
        <v>25.55</v>
      </c>
      <c r="F426" s="5">
        <v>81</v>
      </c>
      <c r="G426" s="5">
        <v>32.58</v>
      </c>
      <c r="H426" s="7" t="s">
        <v>5</v>
      </c>
      <c r="I426" s="7" t="s">
        <v>195</v>
      </c>
      <c r="J426" s="19" t="s">
        <v>321</v>
      </c>
      <c r="K426" s="19" t="s">
        <v>321</v>
      </c>
      <c r="L426" s="2">
        <v>43371</v>
      </c>
      <c r="M426" s="6" t="str">
        <f t="shared" si="45"/>
        <v>septiembre</v>
      </c>
      <c r="N426" s="19">
        <f t="shared" si="46"/>
        <v>39</v>
      </c>
      <c r="O426" s="7" t="str">
        <f t="shared" si="47"/>
        <v>viernes</v>
      </c>
      <c r="P426" s="7">
        <f t="shared" si="48"/>
        <v>2018</v>
      </c>
      <c r="Q426" s="3" t="str">
        <f>VLOOKUP(A426,INFO!$A:$B,2,0)</f>
        <v>QUITO</v>
      </c>
      <c r="R426" s="19">
        <v>95</v>
      </c>
      <c r="S426" s="19" t="str">
        <f t="shared" si="49"/>
        <v>Reino De Quito, Guayllabamba</v>
      </c>
      <c r="T426" s="19">
        <f t="shared" si="50"/>
        <v>0</v>
      </c>
      <c r="U426" s="19" t="str">
        <f t="shared" si="51"/>
        <v>Mostrar</v>
      </c>
      <c r="V426" s="3" t="str">
        <f>VLOOKUP(A426,INFO!$A:$C,3,0)</f>
        <v>EPCT8869</v>
      </c>
      <c r="W426" s="3" t="str">
        <f>VLOOKUP(V426,INFO!$C:$D,2,0)</f>
        <v>Camioneta</v>
      </c>
      <c r="X426" s="17" t="str">
        <f>VLOOKUP(A426,INFO!A:F,5,0)</f>
        <v>SAT UIO</v>
      </c>
      <c r="Y426" s="17" t="str">
        <f>VLOOKUP(A426,INFO!A:F,6,0)</f>
        <v>Norberto Congo</v>
      </c>
    </row>
    <row r="427" spans="1:25" x14ac:dyDescent="0.25">
      <c r="A427" s="3" t="s">
        <v>70</v>
      </c>
      <c r="B427" s="8">
        <v>3.0821759259259257E-2</v>
      </c>
      <c r="C427" s="8">
        <v>2.1041666666666667E-2</v>
      </c>
      <c r="D427" s="8">
        <v>9.780092592592592E-3</v>
      </c>
      <c r="E427" s="4">
        <v>12.93</v>
      </c>
      <c r="F427" s="5">
        <v>72</v>
      </c>
      <c r="G427" s="5">
        <v>17.48</v>
      </c>
      <c r="H427" s="7" t="s">
        <v>72</v>
      </c>
      <c r="I427" s="7" t="s">
        <v>199</v>
      </c>
      <c r="J427" s="19" t="s">
        <v>321</v>
      </c>
      <c r="K427" s="19" t="s">
        <v>321</v>
      </c>
      <c r="L427" s="2">
        <v>43371</v>
      </c>
      <c r="M427" s="6" t="str">
        <f t="shared" si="45"/>
        <v>septiembre</v>
      </c>
      <c r="N427" s="19">
        <f t="shared" si="46"/>
        <v>39</v>
      </c>
      <c r="O427" s="7" t="str">
        <f t="shared" si="47"/>
        <v>viernes</v>
      </c>
      <c r="P427" s="7">
        <f t="shared" si="48"/>
        <v>2018</v>
      </c>
      <c r="Q427" s="3" t="str">
        <f>VLOOKUP(A427,INFO!$A:$B,2,0)</f>
        <v>QUITO</v>
      </c>
      <c r="R427" s="19">
        <v>95</v>
      </c>
      <c r="S427" s="19" t="str">
        <f t="shared" si="49"/>
        <v>Boyaca, Guayaquil</v>
      </c>
      <c r="T427" s="19">
        <f t="shared" si="50"/>
        <v>1</v>
      </c>
      <c r="U427" s="19" t="str">
        <f t="shared" si="51"/>
        <v>Mostrar</v>
      </c>
      <c r="V427" s="3" t="str">
        <f>VLOOKUP(A427,INFO!$A:$C,3,0)</f>
        <v>EPCZ3313</v>
      </c>
      <c r="W427" s="3" t="str">
        <f>VLOOKUP(V427,INFO!$C:$D,2,0)</f>
        <v>Automovil</v>
      </c>
      <c r="X427" s="17" t="str">
        <f>VLOOKUP(A427,INFO!A:F,5,0)</f>
        <v>VENTAS</v>
      </c>
      <c r="Y427" s="17" t="str">
        <f>VLOOKUP(A427,INFO!A:F,6,0)</f>
        <v>Fernando Maldonado</v>
      </c>
    </row>
    <row r="428" spans="1:25" x14ac:dyDescent="0.25">
      <c r="A428" s="3" t="s">
        <v>122</v>
      </c>
      <c r="B428" s="8">
        <v>9.8726851851851857E-3</v>
      </c>
      <c r="C428" s="8">
        <v>0</v>
      </c>
      <c r="D428" s="8">
        <v>9.8726851851851857E-3</v>
      </c>
      <c r="E428" s="4">
        <v>0</v>
      </c>
      <c r="F428" s="5">
        <v>0</v>
      </c>
      <c r="G428" s="5">
        <v>0</v>
      </c>
      <c r="H428" s="7" t="s">
        <v>24</v>
      </c>
      <c r="I428" s="7" t="s">
        <v>24</v>
      </c>
      <c r="J428" s="19" t="s">
        <v>321</v>
      </c>
      <c r="K428" s="19" t="s">
        <v>321</v>
      </c>
      <c r="L428" s="2">
        <v>43371</v>
      </c>
      <c r="M428" s="6" t="str">
        <f t="shared" si="45"/>
        <v>septiembre</v>
      </c>
      <c r="N428" s="19">
        <f t="shared" si="46"/>
        <v>39</v>
      </c>
      <c r="O428" s="7" t="str">
        <f t="shared" si="47"/>
        <v>viernes</v>
      </c>
      <c r="P428" s="7">
        <f t="shared" si="48"/>
        <v>2018</v>
      </c>
      <c r="Q428" s="3" t="str">
        <f>VLOOKUP(A428,INFO!$A:$B,2,0)</f>
        <v>GUAYAQUIL</v>
      </c>
      <c r="R428" s="19">
        <v>95</v>
      </c>
      <c r="S428" s="19" t="str">
        <f t="shared" si="49"/>
        <v>Durmió en Ainsa</v>
      </c>
      <c r="T428" s="19">
        <f t="shared" si="50"/>
        <v>1</v>
      </c>
      <c r="U428" s="19" t="str">
        <f t="shared" si="51"/>
        <v>Mostrar</v>
      </c>
      <c r="V428" s="3" t="str">
        <f>VLOOKUP(A428,INFO!$A:$C,3,0)</f>
        <v>EHCN0517</v>
      </c>
      <c r="W428" s="3" t="str">
        <f>VLOOKUP(V428,INFO!$C:$D,2,0)</f>
        <v>Camioneta</v>
      </c>
      <c r="X428" s="17" t="str">
        <f>VLOOKUP(A428,INFO!A:F,5,0)</f>
        <v>POSTVENTA</v>
      </c>
      <c r="Y428" s="17" t="str">
        <f>VLOOKUP(A428,INFO!A:F,6,0)</f>
        <v>Marcelo Murillo</v>
      </c>
    </row>
    <row r="429" spans="1:25" x14ac:dyDescent="0.25">
      <c r="A429" s="3" t="s">
        <v>36</v>
      </c>
      <c r="B429" s="8">
        <v>1.0960648148148148E-2</v>
      </c>
      <c r="C429" s="8">
        <v>0</v>
      </c>
      <c r="D429" s="8">
        <v>1.0960648148148148E-2</v>
      </c>
      <c r="E429" s="4">
        <v>0.08</v>
      </c>
      <c r="F429" s="5">
        <v>3</v>
      </c>
      <c r="G429" s="5">
        <v>0.32</v>
      </c>
      <c r="H429" s="7" t="s">
        <v>24</v>
      </c>
      <c r="I429" s="7" t="s">
        <v>24</v>
      </c>
      <c r="J429" s="19" t="s">
        <v>321</v>
      </c>
      <c r="K429" s="19" t="s">
        <v>321</v>
      </c>
      <c r="L429" s="2">
        <v>43371</v>
      </c>
      <c r="M429" s="6" t="str">
        <f t="shared" si="45"/>
        <v>septiembre</v>
      </c>
      <c r="N429" s="19">
        <f t="shared" si="46"/>
        <v>39</v>
      </c>
      <c r="O429" s="7" t="str">
        <f t="shared" si="47"/>
        <v>viernes</v>
      </c>
      <c r="P429" s="7">
        <f t="shared" si="48"/>
        <v>2018</v>
      </c>
      <c r="Q429" s="3" t="str">
        <f>VLOOKUP(A429,INFO!$A:$B,2,0)</f>
        <v>GUAYAQUIL</v>
      </c>
      <c r="R429" s="19">
        <v>95</v>
      </c>
      <c r="S429" s="19" t="str">
        <f t="shared" si="49"/>
        <v>Durmió en Ainsa</v>
      </c>
      <c r="T429" s="19">
        <f t="shared" si="50"/>
        <v>1</v>
      </c>
      <c r="U429" s="19" t="str">
        <f t="shared" si="51"/>
        <v>Mostrar</v>
      </c>
      <c r="V429" s="3" t="str">
        <f>VLOOKUP(A429,INFO!$A:$C,3,0)</f>
        <v>EPCA4311</v>
      </c>
      <c r="W429" s="3" t="str">
        <f>VLOOKUP(V429,INFO!$C:$D,2,0)</f>
        <v>Plataforma</v>
      </c>
      <c r="X429" s="17" t="str">
        <f>VLOOKUP(A429,INFO!A:F,5,0)</f>
        <v>LOGÍSTICA</v>
      </c>
      <c r="Y429" s="17" t="str">
        <f>VLOOKUP(A429,INFO!A:F,6,0)</f>
        <v>Cristobal Murillo</v>
      </c>
    </row>
    <row r="430" spans="1:25" x14ac:dyDescent="0.25">
      <c r="A430" s="3" t="s">
        <v>28</v>
      </c>
      <c r="B430" s="8">
        <v>1.8078703703703704E-2</v>
      </c>
      <c r="C430" s="8">
        <v>6.6319444444444446E-3</v>
      </c>
      <c r="D430" s="8">
        <v>1.1446759259259261E-2</v>
      </c>
      <c r="E430" s="4">
        <v>1.08</v>
      </c>
      <c r="F430" s="5">
        <v>42</v>
      </c>
      <c r="G430" s="5">
        <v>2.48</v>
      </c>
      <c r="H430" s="7" t="s">
        <v>130</v>
      </c>
      <c r="I430" s="7" t="s">
        <v>24</v>
      </c>
      <c r="J430" s="19" t="s">
        <v>321</v>
      </c>
      <c r="K430" s="19" t="s">
        <v>321</v>
      </c>
      <c r="L430" s="2">
        <v>43371</v>
      </c>
      <c r="M430" s="6" t="str">
        <f t="shared" si="45"/>
        <v>septiembre</v>
      </c>
      <c r="N430" s="19">
        <f t="shared" si="46"/>
        <v>39</v>
      </c>
      <c r="O430" s="7" t="str">
        <f t="shared" si="47"/>
        <v>viernes</v>
      </c>
      <c r="P430" s="7">
        <f t="shared" si="48"/>
        <v>2018</v>
      </c>
      <c r="Q430" s="3" t="str">
        <f>VLOOKUP(A430,INFO!$A:$B,2,0)</f>
        <v>GUAYAQUIL</v>
      </c>
      <c r="R430" s="19">
        <v>95</v>
      </c>
      <c r="S430" s="19" t="str">
        <f t="shared" si="49"/>
        <v>Avenida 40 No, Guayaquil</v>
      </c>
      <c r="T430" s="19">
        <f t="shared" si="50"/>
        <v>0</v>
      </c>
      <c r="U430" s="19" t="str">
        <f t="shared" si="51"/>
        <v>Mostrar</v>
      </c>
      <c r="V430" s="3" t="str">
        <f>VLOOKUP(A430,INFO!$A:$C,3,0)</f>
        <v>EPCW1831</v>
      </c>
      <c r="W430" s="3" t="str">
        <f>VLOOKUP(V430,INFO!$C:$D,2,0)</f>
        <v>Camioneta</v>
      </c>
      <c r="X430" s="17" t="str">
        <f>VLOOKUP(A430,INFO!A:F,5,0)</f>
        <v>POSTVENTA</v>
      </c>
      <c r="Y430" s="17" t="str">
        <f>VLOOKUP(A430,INFO!A:F,6,0)</f>
        <v>Jose Luis vargas</v>
      </c>
    </row>
    <row r="431" spans="1:25" x14ac:dyDescent="0.25">
      <c r="A431" s="3" t="s">
        <v>55</v>
      </c>
      <c r="B431" s="8">
        <v>2.2465277777777778E-2</v>
      </c>
      <c r="C431" s="8">
        <v>1.0671296296296297E-2</v>
      </c>
      <c r="D431" s="8">
        <v>1.1793981481481482E-2</v>
      </c>
      <c r="E431" s="4">
        <v>17</v>
      </c>
      <c r="F431" s="5">
        <v>51</v>
      </c>
      <c r="G431" s="5">
        <v>31.52</v>
      </c>
      <c r="H431" s="7" t="s">
        <v>24</v>
      </c>
      <c r="I431" s="7" t="s">
        <v>24</v>
      </c>
      <c r="J431" s="19" t="s">
        <v>321</v>
      </c>
      <c r="K431" s="19" t="s">
        <v>321</v>
      </c>
      <c r="L431" s="2">
        <v>43371</v>
      </c>
      <c r="M431" s="6" t="str">
        <f t="shared" si="45"/>
        <v>septiembre</v>
      </c>
      <c r="N431" s="19">
        <f t="shared" si="46"/>
        <v>39</v>
      </c>
      <c r="O431" s="7" t="str">
        <f t="shared" si="47"/>
        <v>viernes</v>
      </c>
      <c r="P431" s="7">
        <f t="shared" si="48"/>
        <v>2018</v>
      </c>
      <c r="Q431" s="3" t="str">
        <f>VLOOKUP(A431,INFO!$A:$B,2,0)</f>
        <v>GUAYAQUIL</v>
      </c>
      <c r="R431" s="19">
        <v>95</v>
      </c>
      <c r="S431" s="19" t="str">
        <f t="shared" si="49"/>
        <v>Durmió en Ainsa</v>
      </c>
      <c r="T431" s="19">
        <f t="shared" si="50"/>
        <v>1</v>
      </c>
      <c r="U431" s="19" t="str">
        <f t="shared" si="51"/>
        <v>Mostrar</v>
      </c>
      <c r="V431" s="3" t="str">
        <f>VLOOKUP(A431,INFO!$A:$C,3,0)</f>
        <v>EABE1400</v>
      </c>
      <c r="W431" s="3" t="str">
        <f>VLOOKUP(V431,INFO!$C:$D,2,0)</f>
        <v>Plataforma</v>
      </c>
      <c r="X431" s="17" t="str">
        <f>VLOOKUP(A431,INFO!A:F,5,0)</f>
        <v>LOGÍSTICA</v>
      </c>
      <c r="Y431" s="17" t="str">
        <f>VLOOKUP(A431,INFO!A:F,6,0)</f>
        <v>Cristobal Murillo</v>
      </c>
    </row>
    <row r="432" spans="1:25" x14ac:dyDescent="0.25">
      <c r="A432" s="3" t="s">
        <v>68</v>
      </c>
      <c r="B432" s="8">
        <v>3.3310185185185186E-2</v>
      </c>
      <c r="C432" s="8">
        <v>2.1134259259259259E-2</v>
      </c>
      <c r="D432" s="8">
        <v>1.2175925925925929E-2</v>
      </c>
      <c r="E432" s="4">
        <v>13.47</v>
      </c>
      <c r="F432" s="5">
        <v>68</v>
      </c>
      <c r="G432" s="5">
        <v>16.850000000000001</v>
      </c>
      <c r="H432" s="7" t="s">
        <v>188</v>
      </c>
      <c r="I432" s="7" t="s">
        <v>182</v>
      </c>
      <c r="J432" s="19" t="s">
        <v>321</v>
      </c>
      <c r="K432" s="19" t="s">
        <v>321</v>
      </c>
      <c r="L432" s="2">
        <v>43371</v>
      </c>
      <c r="M432" s="6" t="str">
        <f t="shared" si="45"/>
        <v>septiembre</v>
      </c>
      <c r="N432" s="19">
        <f t="shared" si="46"/>
        <v>39</v>
      </c>
      <c r="O432" s="7" t="str">
        <f t="shared" si="47"/>
        <v>viernes</v>
      </c>
      <c r="P432" s="7">
        <f t="shared" si="48"/>
        <v>2018</v>
      </c>
      <c r="Q432" s="3" t="str">
        <f>VLOOKUP(A432,INFO!$A:$B,2,0)</f>
        <v>QUITO</v>
      </c>
      <c r="R432" s="19">
        <v>95</v>
      </c>
      <c r="S432" s="19" t="str">
        <f t="shared" si="49"/>
        <v>Garcia Moreno, Guayaquil</v>
      </c>
      <c r="T432" s="19">
        <f t="shared" si="50"/>
        <v>0</v>
      </c>
      <c r="U432" s="19" t="str">
        <f t="shared" si="51"/>
        <v>Mostrar</v>
      </c>
      <c r="V432" s="3" t="str">
        <f>VLOOKUP(A432,INFO!$A:$C,3,0)</f>
        <v>EGSK6338</v>
      </c>
      <c r="W432" s="3" t="str">
        <f>VLOOKUP(V432,INFO!$C:$D,2,0)</f>
        <v>Automovil</v>
      </c>
      <c r="X432" s="17" t="str">
        <f>VLOOKUP(A432,INFO!A:F,5,0)</f>
        <v>VENTAS</v>
      </c>
      <c r="Y432" s="17" t="str">
        <f>VLOOKUP(A432,INFO!A:F,6,0)</f>
        <v>Josue Guillen</v>
      </c>
    </row>
    <row r="433" spans="1:25" x14ac:dyDescent="0.25">
      <c r="A433" s="3" t="s">
        <v>55</v>
      </c>
      <c r="B433" s="8">
        <v>1.2638888888888889E-2</v>
      </c>
      <c r="C433" s="8">
        <v>0</v>
      </c>
      <c r="D433" s="8">
        <v>1.2638888888888889E-2</v>
      </c>
      <c r="E433" s="4">
        <v>0.22</v>
      </c>
      <c r="F433" s="5">
        <v>3</v>
      </c>
      <c r="G433" s="5">
        <v>0.71</v>
      </c>
      <c r="H433" s="7" t="s">
        <v>24</v>
      </c>
      <c r="I433" s="7" t="s">
        <v>24</v>
      </c>
      <c r="J433" s="19" t="s">
        <v>321</v>
      </c>
      <c r="K433" s="19" t="s">
        <v>321</v>
      </c>
      <c r="L433" s="2">
        <v>43371</v>
      </c>
      <c r="M433" s="6" t="str">
        <f t="shared" si="45"/>
        <v>septiembre</v>
      </c>
      <c r="N433" s="19">
        <f t="shared" si="46"/>
        <v>39</v>
      </c>
      <c r="O433" s="7" t="str">
        <f t="shared" si="47"/>
        <v>viernes</v>
      </c>
      <c r="P433" s="7">
        <f t="shared" si="48"/>
        <v>2018</v>
      </c>
      <c r="Q433" s="3" t="str">
        <f>VLOOKUP(A433,INFO!$A:$B,2,0)</f>
        <v>GUAYAQUIL</v>
      </c>
      <c r="R433" s="19">
        <v>95</v>
      </c>
      <c r="S433" s="19" t="str">
        <f t="shared" si="49"/>
        <v>Durmió en Ainsa</v>
      </c>
      <c r="T433" s="19">
        <f t="shared" si="50"/>
        <v>1</v>
      </c>
      <c r="U433" s="19" t="str">
        <f t="shared" si="51"/>
        <v>Mostrar</v>
      </c>
      <c r="V433" s="3" t="str">
        <f>VLOOKUP(A433,INFO!$A:$C,3,0)</f>
        <v>EABE1400</v>
      </c>
      <c r="W433" s="3" t="str">
        <f>VLOOKUP(V433,INFO!$C:$D,2,0)</f>
        <v>Plataforma</v>
      </c>
      <c r="X433" s="17" t="str">
        <f>VLOOKUP(A433,INFO!A:F,5,0)</f>
        <v>LOGÍSTICA</v>
      </c>
      <c r="Y433" s="17" t="str">
        <f>VLOOKUP(A433,INFO!A:F,6,0)</f>
        <v>Cristobal Murillo</v>
      </c>
    </row>
    <row r="434" spans="1:25" x14ac:dyDescent="0.25">
      <c r="A434" s="3" t="s">
        <v>68</v>
      </c>
      <c r="B434" s="8">
        <v>1.3807870370370371E-2</v>
      </c>
      <c r="C434" s="8">
        <v>0</v>
      </c>
      <c r="D434" s="8">
        <v>1.3807870370370371E-2</v>
      </c>
      <c r="E434" s="4">
        <v>0.02</v>
      </c>
      <c r="F434" s="5">
        <v>0</v>
      </c>
      <c r="G434" s="5">
        <v>0.05</v>
      </c>
      <c r="H434" s="7" t="s">
        <v>194</v>
      </c>
      <c r="I434" s="7" t="s">
        <v>194</v>
      </c>
      <c r="J434" s="19" t="s">
        <v>321</v>
      </c>
      <c r="K434" s="19" t="s">
        <v>321</v>
      </c>
      <c r="L434" s="2">
        <v>43371</v>
      </c>
      <c r="M434" s="6" t="str">
        <f t="shared" si="45"/>
        <v>septiembre</v>
      </c>
      <c r="N434" s="19">
        <f t="shared" si="46"/>
        <v>39</v>
      </c>
      <c r="O434" s="7" t="str">
        <f t="shared" si="47"/>
        <v>viernes</v>
      </c>
      <c r="P434" s="7">
        <f t="shared" si="48"/>
        <v>2018</v>
      </c>
      <c r="Q434" s="3" t="str">
        <f>VLOOKUP(A434,INFO!$A:$B,2,0)</f>
        <v>QUITO</v>
      </c>
      <c r="R434" s="19">
        <v>95</v>
      </c>
      <c r="S434" s="19" t="str">
        <f t="shared" si="49"/>
        <v>E49, Eloy Alfaro</v>
      </c>
      <c r="T434" s="19">
        <f t="shared" si="50"/>
        <v>1</v>
      </c>
      <c r="U434" s="19" t="str">
        <f t="shared" si="51"/>
        <v>Mostrar</v>
      </c>
      <c r="V434" s="3" t="str">
        <f>VLOOKUP(A434,INFO!$A:$C,3,0)</f>
        <v>EGSK6338</v>
      </c>
      <c r="W434" s="3" t="str">
        <f>VLOOKUP(V434,INFO!$C:$D,2,0)</f>
        <v>Automovil</v>
      </c>
      <c r="X434" s="17" t="str">
        <f>VLOOKUP(A434,INFO!A:F,5,0)</f>
        <v>VENTAS</v>
      </c>
      <c r="Y434" s="17" t="str">
        <f>VLOOKUP(A434,INFO!A:F,6,0)</f>
        <v>Josue Guillen</v>
      </c>
    </row>
    <row r="435" spans="1:25" x14ac:dyDescent="0.25">
      <c r="A435" s="3" t="s">
        <v>51</v>
      </c>
      <c r="B435" s="8">
        <v>2.8784722222222225E-2</v>
      </c>
      <c r="C435" s="8">
        <v>1.4606481481481482E-2</v>
      </c>
      <c r="D435" s="8">
        <v>1.4178240740740741E-2</v>
      </c>
      <c r="E435" s="4">
        <v>6.07</v>
      </c>
      <c r="F435" s="5">
        <v>48</v>
      </c>
      <c r="G435" s="5">
        <v>8.7899999999999991</v>
      </c>
      <c r="H435" s="7" t="s">
        <v>1</v>
      </c>
      <c r="I435" s="7" t="s">
        <v>1</v>
      </c>
      <c r="J435" s="19" t="s">
        <v>321</v>
      </c>
      <c r="K435" s="19" t="s">
        <v>321</v>
      </c>
      <c r="L435" s="2">
        <v>43371</v>
      </c>
      <c r="M435" s="6" t="str">
        <f t="shared" si="45"/>
        <v>septiembre</v>
      </c>
      <c r="N435" s="19">
        <f t="shared" si="46"/>
        <v>39</v>
      </c>
      <c r="O435" s="7" t="str">
        <f t="shared" si="47"/>
        <v>viernes</v>
      </c>
      <c r="P435" s="7">
        <f t="shared" si="48"/>
        <v>2018</v>
      </c>
      <c r="Q435" s="3" t="str">
        <f>VLOOKUP(A435,INFO!$A:$B,2,0)</f>
        <v>QUITO</v>
      </c>
      <c r="R435" s="19">
        <v>95</v>
      </c>
      <c r="S435" s="19" t="str">
        <f t="shared" si="49"/>
        <v>Avenida 10 De Agosto 30-106, Quito</v>
      </c>
      <c r="T435" s="19">
        <f t="shared" si="50"/>
        <v>1</v>
      </c>
      <c r="U435" s="19" t="str">
        <f t="shared" si="51"/>
        <v>Mostrar</v>
      </c>
      <c r="V435" s="3" t="str">
        <f>VLOOKUP(A435,INFO!$A:$C,3,0)</f>
        <v>EPCT8869</v>
      </c>
      <c r="W435" s="3" t="str">
        <f>VLOOKUP(V435,INFO!$C:$D,2,0)</f>
        <v>Camioneta</v>
      </c>
      <c r="X435" s="17" t="str">
        <f>VLOOKUP(A435,INFO!A:F,5,0)</f>
        <v>SAT UIO</v>
      </c>
      <c r="Y435" s="17" t="str">
        <f>VLOOKUP(A435,INFO!A:F,6,0)</f>
        <v>Norberto Congo</v>
      </c>
    </row>
    <row r="436" spans="1:25" x14ac:dyDescent="0.25">
      <c r="A436" s="3" t="s">
        <v>39</v>
      </c>
      <c r="B436" s="8">
        <v>3.1319444444444448E-2</v>
      </c>
      <c r="C436" s="8">
        <v>1.681712962962963E-2</v>
      </c>
      <c r="D436" s="8">
        <v>1.4502314814814815E-2</v>
      </c>
      <c r="E436" s="4">
        <v>11.12</v>
      </c>
      <c r="F436" s="5">
        <v>68</v>
      </c>
      <c r="G436" s="5">
        <v>14.79</v>
      </c>
      <c r="H436" s="7" t="s">
        <v>24</v>
      </c>
      <c r="I436" s="7" t="s">
        <v>201</v>
      </c>
      <c r="J436" s="19" t="s">
        <v>321</v>
      </c>
      <c r="K436" s="19" t="s">
        <v>321</v>
      </c>
      <c r="L436" s="2">
        <v>43371</v>
      </c>
      <c r="M436" s="6" t="str">
        <f t="shared" si="45"/>
        <v>septiembre</v>
      </c>
      <c r="N436" s="19">
        <f t="shared" si="46"/>
        <v>39</v>
      </c>
      <c r="O436" s="7" t="str">
        <f t="shared" si="47"/>
        <v>viernes</v>
      </c>
      <c r="P436" s="7">
        <f t="shared" si="48"/>
        <v>2018</v>
      </c>
      <c r="Q436" s="3" t="str">
        <f>VLOOKUP(A436,INFO!$A:$B,2,0)</f>
        <v>GUAYAQUIL</v>
      </c>
      <c r="R436" s="19">
        <v>95</v>
      </c>
      <c r="S436" s="19" t="str">
        <f t="shared" si="49"/>
        <v>15, Guayaquil</v>
      </c>
      <c r="T436" s="19">
        <f t="shared" si="50"/>
        <v>1</v>
      </c>
      <c r="U436" s="19" t="str">
        <f t="shared" si="51"/>
        <v>Mostrar</v>
      </c>
      <c r="V436" s="3" t="str">
        <f>VLOOKUP(A436,INFO!$A:$C,3,0)</f>
        <v>EIBC3571</v>
      </c>
      <c r="W436" s="3" t="str">
        <f>VLOOKUP(V436,INFO!$C:$D,2,0)</f>
        <v>Camion</v>
      </c>
      <c r="X436" s="17" t="str">
        <f>VLOOKUP(A436,INFO!A:F,5,0)</f>
        <v>LOGÍSTICA</v>
      </c>
      <c r="Y436" s="17" t="str">
        <f>VLOOKUP(A436,INFO!A:F,6,0)</f>
        <v>Cristobal Murillo</v>
      </c>
    </row>
    <row r="437" spans="1:25" x14ac:dyDescent="0.25">
      <c r="A437" s="3" t="s">
        <v>59</v>
      </c>
      <c r="B437" s="8">
        <v>1.9560185185185184E-2</v>
      </c>
      <c r="C437" s="8">
        <v>4.1666666666666666E-3</v>
      </c>
      <c r="D437" s="8">
        <v>1.539351851851852E-2</v>
      </c>
      <c r="E437" s="4">
        <v>0.36</v>
      </c>
      <c r="F437" s="5">
        <v>7</v>
      </c>
      <c r="G437" s="5">
        <v>0.76</v>
      </c>
      <c r="H437" s="7" t="s">
        <v>24</v>
      </c>
      <c r="I437" s="7" t="s">
        <v>24</v>
      </c>
      <c r="J437" s="19" t="s">
        <v>321</v>
      </c>
      <c r="K437" s="19" t="s">
        <v>321</v>
      </c>
      <c r="L437" s="2">
        <v>43371</v>
      </c>
      <c r="M437" s="6" t="str">
        <f t="shared" si="45"/>
        <v>septiembre</v>
      </c>
      <c r="N437" s="19">
        <f t="shared" si="46"/>
        <v>39</v>
      </c>
      <c r="O437" s="7" t="str">
        <f t="shared" si="47"/>
        <v>viernes</v>
      </c>
      <c r="P437" s="7">
        <f t="shared" si="48"/>
        <v>2018</v>
      </c>
      <c r="Q437" s="3" t="str">
        <f>VLOOKUP(A437,INFO!$A:$B,2,0)</f>
        <v>GUAYAQUIL</v>
      </c>
      <c r="R437" s="19">
        <v>95</v>
      </c>
      <c r="S437" s="19" t="str">
        <f t="shared" si="49"/>
        <v>Durmió en Ainsa</v>
      </c>
      <c r="T437" s="19">
        <f t="shared" si="50"/>
        <v>1</v>
      </c>
      <c r="U437" s="19" t="str">
        <f t="shared" si="51"/>
        <v>Mostrar</v>
      </c>
      <c r="V437" s="3" t="str">
        <f>VLOOKUP(A437,INFO!$A:$C,3,0)</f>
        <v>EPCI6941</v>
      </c>
      <c r="W437" s="3" t="str">
        <f>VLOOKUP(V437,INFO!$C:$D,2,0)</f>
        <v>Camioneta</v>
      </c>
      <c r="X437" s="17" t="str">
        <f>VLOOKUP(A437,INFO!A:F,5,0)</f>
        <v>POSTVENTA</v>
      </c>
      <c r="Y437" s="17" t="str">
        <f>VLOOKUP(A437,INFO!A:F,6,0)</f>
        <v>Michael Resabala</v>
      </c>
    </row>
    <row r="438" spans="1:25" x14ac:dyDescent="0.25">
      <c r="A438" s="3" t="s">
        <v>73</v>
      </c>
      <c r="B438" s="8">
        <v>1.741898148148148E-2</v>
      </c>
      <c r="C438" s="8">
        <v>1.0300925925925926E-3</v>
      </c>
      <c r="D438" s="8">
        <v>1.638888888888889E-2</v>
      </c>
      <c r="E438" s="4">
        <v>0.14000000000000001</v>
      </c>
      <c r="F438" s="5">
        <v>20</v>
      </c>
      <c r="G438" s="5">
        <v>0.34</v>
      </c>
      <c r="H438" s="7" t="s">
        <v>72</v>
      </c>
      <c r="I438" s="7" t="s">
        <v>202</v>
      </c>
      <c r="J438" s="19" t="s">
        <v>321</v>
      </c>
      <c r="K438" s="19" t="s">
        <v>321</v>
      </c>
      <c r="L438" s="2">
        <v>43371</v>
      </c>
      <c r="M438" s="6" t="str">
        <f t="shared" si="45"/>
        <v>septiembre</v>
      </c>
      <c r="N438" s="19">
        <f t="shared" si="46"/>
        <v>39</v>
      </c>
      <c r="O438" s="7" t="str">
        <f t="shared" si="47"/>
        <v>viernes</v>
      </c>
      <c r="P438" s="7">
        <f t="shared" si="48"/>
        <v>2018</v>
      </c>
      <c r="Q438" s="3" t="str">
        <f>VLOOKUP(A438,INFO!$A:$B,2,0)</f>
        <v>GUAYAQUIL</v>
      </c>
      <c r="R438" s="19">
        <v>95</v>
      </c>
      <c r="S438" s="19" t="str">
        <f t="shared" si="49"/>
        <v>16 No, Guayaquil</v>
      </c>
      <c r="T438" s="19">
        <f t="shared" si="50"/>
        <v>1</v>
      </c>
      <c r="U438" s="19" t="str">
        <f t="shared" si="51"/>
        <v>Mostrar</v>
      </c>
      <c r="V438" s="3" t="str">
        <f>VLOOKUP(A438,INFO!$A:$C,3,0)</f>
        <v>EGSG9568</v>
      </c>
      <c r="W438" s="3" t="str">
        <f>VLOOKUP(V438,INFO!$C:$D,2,0)</f>
        <v>Camioneta</v>
      </c>
      <c r="X438" s="17" t="str">
        <f>VLOOKUP(A438,INFO!A:F,5,0)</f>
        <v>ADMINISTRACIÓN</v>
      </c>
      <c r="Y438" s="17" t="str">
        <f>VLOOKUP(A438,INFO!A:F,6,0)</f>
        <v>Alejandro Adrian</v>
      </c>
    </row>
    <row r="439" spans="1:25" x14ac:dyDescent="0.25">
      <c r="A439" s="3" t="s">
        <v>73</v>
      </c>
      <c r="B439" s="8">
        <v>2.449074074074074E-2</v>
      </c>
      <c r="C439" s="8">
        <v>5.1967592592592595E-3</v>
      </c>
      <c r="D439" s="8">
        <v>1.9293981481481485E-2</v>
      </c>
      <c r="E439" s="4">
        <v>1.6</v>
      </c>
      <c r="F439" s="5">
        <v>40</v>
      </c>
      <c r="G439" s="5">
        <v>2.72</v>
      </c>
      <c r="H439" s="7" t="s">
        <v>193</v>
      </c>
      <c r="I439" s="7" t="s">
        <v>72</v>
      </c>
      <c r="J439" s="19" t="s">
        <v>321</v>
      </c>
      <c r="K439" s="19" t="s">
        <v>321</v>
      </c>
      <c r="L439" s="2">
        <v>43371</v>
      </c>
      <c r="M439" s="6" t="str">
        <f t="shared" si="45"/>
        <v>septiembre</v>
      </c>
      <c r="N439" s="19">
        <f t="shared" si="46"/>
        <v>39</v>
      </c>
      <c r="O439" s="7" t="str">
        <f t="shared" si="47"/>
        <v>viernes</v>
      </c>
      <c r="P439" s="7">
        <f t="shared" si="48"/>
        <v>2018</v>
      </c>
      <c r="Q439" s="3" t="str">
        <f>VLOOKUP(A439,INFO!$A:$B,2,0)</f>
        <v>GUAYAQUIL</v>
      </c>
      <c r="R439" s="19">
        <v>95</v>
      </c>
      <c r="S439" s="19" t="str">
        <f t="shared" si="49"/>
        <v>Avenida Juan Tanca Marengo, Guayaquil</v>
      </c>
      <c r="T439" s="19">
        <f t="shared" si="50"/>
        <v>0</v>
      </c>
      <c r="U439" s="19" t="str">
        <f t="shared" si="51"/>
        <v>Mostrar</v>
      </c>
      <c r="V439" s="3" t="str">
        <f>VLOOKUP(A439,INFO!$A:$C,3,0)</f>
        <v>EGSG9568</v>
      </c>
      <c r="W439" s="3" t="str">
        <f>VLOOKUP(V439,INFO!$C:$D,2,0)</f>
        <v>Camioneta</v>
      </c>
      <c r="X439" s="17" t="str">
        <f>VLOOKUP(A439,INFO!A:F,5,0)</f>
        <v>ADMINISTRACIÓN</v>
      </c>
      <c r="Y439" s="17" t="str">
        <f>VLOOKUP(A439,INFO!A:F,6,0)</f>
        <v>Alejandro Adrian</v>
      </c>
    </row>
    <row r="440" spans="1:25" x14ac:dyDescent="0.25">
      <c r="A440" s="3" t="s">
        <v>25</v>
      </c>
      <c r="B440" s="8">
        <v>6.069444444444444E-2</v>
      </c>
      <c r="C440" s="8">
        <v>4.0925925925925928E-2</v>
      </c>
      <c r="D440" s="8">
        <v>1.9768518518518515E-2</v>
      </c>
      <c r="E440" s="4">
        <v>36.950000000000003</v>
      </c>
      <c r="F440" s="5">
        <v>114</v>
      </c>
      <c r="G440" s="5">
        <v>25.36</v>
      </c>
      <c r="H440" s="7" t="s">
        <v>84</v>
      </c>
      <c r="I440" s="7" t="s">
        <v>24</v>
      </c>
      <c r="J440" s="19" t="s">
        <v>321</v>
      </c>
      <c r="K440" s="19" t="s">
        <v>321</v>
      </c>
      <c r="L440" s="2">
        <v>43371</v>
      </c>
      <c r="M440" s="6" t="str">
        <f t="shared" si="45"/>
        <v>septiembre</v>
      </c>
      <c r="N440" s="19">
        <f t="shared" si="46"/>
        <v>39</v>
      </c>
      <c r="O440" s="7" t="str">
        <f t="shared" si="47"/>
        <v>viernes</v>
      </c>
      <c r="P440" s="7">
        <f t="shared" si="48"/>
        <v>2018</v>
      </c>
      <c r="Q440" s="3" t="str">
        <f>VLOOKUP(A440,INFO!$A:$B,2,0)</f>
        <v>GUAYAQUIL</v>
      </c>
      <c r="R440" s="19">
        <v>95</v>
      </c>
      <c r="S440" s="19" t="str">
        <f t="shared" si="49"/>
        <v>Avenida 40 No, Guayaquil</v>
      </c>
      <c r="T440" s="19">
        <f t="shared" si="50"/>
        <v>0</v>
      </c>
      <c r="U440" s="19" t="str">
        <f t="shared" si="51"/>
        <v>Mostrar</v>
      </c>
      <c r="V440" s="3" t="str">
        <f>VLOOKUP(A440,INFO!$A:$C,3,0)</f>
        <v>EGSF6046</v>
      </c>
      <c r="W440" s="3" t="str">
        <f>VLOOKUP(V440,INFO!$C:$D,2,0)</f>
        <v>Camioneta</v>
      </c>
      <c r="X440" s="17" t="str">
        <f>VLOOKUP(A440,INFO!A:F,5,0)</f>
        <v>POSTVENTA</v>
      </c>
      <c r="Y440" s="17" t="str">
        <f>VLOOKUP(A440,INFO!A:F,6,0)</f>
        <v>Kevin Perez</v>
      </c>
    </row>
    <row r="441" spans="1:25" x14ac:dyDescent="0.25">
      <c r="A441" s="3" t="s">
        <v>59</v>
      </c>
      <c r="B441" s="8">
        <v>5.5185185185185191E-2</v>
      </c>
      <c r="C441" s="8">
        <v>3.019675925925926E-2</v>
      </c>
      <c r="D441" s="8">
        <v>2.4988425925925928E-2</v>
      </c>
      <c r="E441" s="4">
        <v>23.34</v>
      </c>
      <c r="F441" s="5">
        <v>81</v>
      </c>
      <c r="G441" s="5">
        <v>17.62</v>
      </c>
      <c r="H441" s="7" t="s">
        <v>24</v>
      </c>
      <c r="I441" s="7" t="s">
        <v>190</v>
      </c>
      <c r="J441" s="19" t="s">
        <v>321</v>
      </c>
      <c r="K441" s="19" t="s">
        <v>321</v>
      </c>
      <c r="L441" s="2">
        <v>43371</v>
      </c>
      <c r="M441" s="6" t="str">
        <f t="shared" si="45"/>
        <v>septiembre</v>
      </c>
      <c r="N441" s="19">
        <f t="shared" si="46"/>
        <v>39</v>
      </c>
      <c r="O441" s="7" t="str">
        <f t="shared" si="47"/>
        <v>viernes</v>
      </c>
      <c r="P441" s="7">
        <f t="shared" si="48"/>
        <v>2018</v>
      </c>
      <c r="Q441" s="3" t="str">
        <f>VLOOKUP(A441,INFO!$A:$B,2,0)</f>
        <v>GUAYAQUIL</v>
      </c>
      <c r="R441" s="19">
        <v>95</v>
      </c>
      <c r="S441" s="19" t="str">
        <f t="shared" si="49"/>
        <v>E40, Guayaquil</v>
      </c>
      <c r="T441" s="19">
        <f t="shared" si="50"/>
        <v>1</v>
      </c>
      <c r="U441" s="19" t="str">
        <f t="shared" si="51"/>
        <v>Mostrar</v>
      </c>
      <c r="V441" s="3" t="str">
        <f>VLOOKUP(A441,INFO!$A:$C,3,0)</f>
        <v>EPCI6941</v>
      </c>
      <c r="W441" s="3" t="str">
        <f>VLOOKUP(V441,INFO!$C:$D,2,0)</f>
        <v>Camioneta</v>
      </c>
      <c r="X441" s="17" t="str">
        <f>VLOOKUP(A441,INFO!A:F,5,0)</f>
        <v>POSTVENTA</v>
      </c>
      <c r="Y441" s="17" t="str">
        <f>VLOOKUP(A441,INFO!A:F,6,0)</f>
        <v>Michael Resabala</v>
      </c>
    </row>
    <row r="442" spans="1:25" x14ac:dyDescent="0.25">
      <c r="A442" s="3" t="s">
        <v>28</v>
      </c>
      <c r="B442" s="8">
        <v>2.8599537037037034E-2</v>
      </c>
      <c r="C442" s="8">
        <v>1.7013888888888892E-3</v>
      </c>
      <c r="D442" s="8">
        <v>2.6898148148148147E-2</v>
      </c>
      <c r="E442" s="4">
        <v>0.19</v>
      </c>
      <c r="F442" s="5">
        <v>7</v>
      </c>
      <c r="G442" s="5">
        <v>0.27</v>
      </c>
      <c r="H442" s="7" t="s">
        <v>24</v>
      </c>
      <c r="I442" s="7" t="s">
        <v>130</v>
      </c>
      <c r="J442" s="19" t="s">
        <v>321</v>
      </c>
      <c r="K442" s="19" t="s">
        <v>321</v>
      </c>
      <c r="L442" s="2">
        <v>43371</v>
      </c>
      <c r="M442" s="6" t="str">
        <f t="shared" si="45"/>
        <v>septiembre</v>
      </c>
      <c r="N442" s="19">
        <f t="shared" si="46"/>
        <v>39</v>
      </c>
      <c r="O442" s="7" t="str">
        <f t="shared" si="47"/>
        <v>viernes</v>
      </c>
      <c r="P442" s="7">
        <f t="shared" si="48"/>
        <v>2018</v>
      </c>
      <c r="Q442" s="3" t="str">
        <f>VLOOKUP(A442,INFO!$A:$B,2,0)</f>
        <v>GUAYAQUIL</v>
      </c>
      <c r="R442" s="19">
        <v>95</v>
      </c>
      <c r="S442" s="19" t="str">
        <f t="shared" si="49"/>
        <v>Avenida 43 No, Guayaquil</v>
      </c>
      <c r="T442" s="19">
        <f t="shared" si="50"/>
        <v>1</v>
      </c>
      <c r="U442" s="19" t="str">
        <f t="shared" si="51"/>
        <v>Mostrar</v>
      </c>
      <c r="V442" s="3" t="str">
        <f>VLOOKUP(A442,INFO!$A:$C,3,0)</f>
        <v>EPCW1831</v>
      </c>
      <c r="W442" s="3" t="str">
        <f>VLOOKUP(V442,INFO!$C:$D,2,0)</f>
        <v>Camioneta</v>
      </c>
      <c r="X442" s="17" t="str">
        <f>VLOOKUP(A442,INFO!A:F,5,0)</f>
        <v>POSTVENTA</v>
      </c>
      <c r="Y442" s="17" t="str">
        <f>VLOOKUP(A442,INFO!A:F,6,0)</f>
        <v>Jose Luis vargas</v>
      </c>
    </row>
    <row r="443" spans="1:25" x14ac:dyDescent="0.25">
      <c r="A443" s="3" t="s">
        <v>68</v>
      </c>
      <c r="B443" s="8">
        <v>4.4247685185185182E-2</v>
      </c>
      <c r="C443" s="8">
        <v>1.3356481481481483E-2</v>
      </c>
      <c r="D443" s="8">
        <v>3.0891203703703702E-2</v>
      </c>
      <c r="E443" s="4">
        <v>5.04</v>
      </c>
      <c r="F443" s="5">
        <v>68</v>
      </c>
      <c r="G443" s="5">
        <v>4.75</v>
      </c>
      <c r="H443" s="7" t="s">
        <v>72</v>
      </c>
      <c r="I443" s="7" t="s">
        <v>159</v>
      </c>
      <c r="J443" s="19" t="s">
        <v>321</v>
      </c>
      <c r="K443" s="19" t="s">
        <v>321</v>
      </c>
      <c r="L443" s="2">
        <v>43371</v>
      </c>
      <c r="M443" s="6" t="str">
        <f t="shared" si="45"/>
        <v>septiembre</v>
      </c>
      <c r="N443" s="19">
        <f t="shared" si="46"/>
        <v>39</v>
      </c>
      <c r="O443" s="7" t="str">
        <f t="shared" si="47"/>
        <v>viernes</v>
      </c>
      <c r="P443" s="7">
        <f t="shared" si="48"/>
        <v>2018</v>
      </c>
      <c r="Q443" s="3" t="str">
        <f>VLOOKUP(A443,INFO!$A:$B,2,0)</f>
        <v>QUITO</v>
      </c>
      <c r="R443" s="19">
        <v>95</v>
      </c>
      <c r="S443" s="19" t="str">
        <f t="shared" si="49"/>
        <v>Avenida De Las Americas, Guayaquil</v>
      </c>
      <c r="T443" s="19">
        <f t="shared" si="50"/>
        <v>1</v>
      </c>
      <c r="U443" s="19" t="str">
        <f t="shared" si="51"/>
        <v>Mostrar</v>
      </c>
      <c r="V443" s="3" t="str">
        <f>VLOOKUP(A443,INFO!$A:$C,3,0)</f>
        <v>EGSK6338</v>
      </c>
      <c r="W443" s="3" t="str">
        <f>VLOOKUP(V443,INFO!$C:$D,2,0)</f>
        <v>Automovil</v>
      </c>
      <c r="X443" s="17" t="str">
        <f>VLOOKUP(A443,INFO!A:F,5,0)</f>
        <v>VENTAS</v>
      </c>
      <c r="Y443" s="17" t="str">
        <f>VLOOKUP(A443,INFO!A:F,6,0)</f>
        <v>Josue Guillen</v>
      </c>
    </row>
    <row r="444" spans="1:25" x14ac:dyDescent="0.25">
      <c r="A444" s="3" t="s">
        <v>53</v>
      </c>
      <c r="B444" s="8">
        <v>3.4305555555555554E-2</v>
      </c>
      <c r="C444" s="8">
        <v>2.0833333333333333E-3</v>
      </c>
      <c r="D444" s="8">
        <v>3.2222222222222222E-2</v>
      </c>
      <c r="E444" s="4">
        <v>0.21</v>
      </c>
      <c r="F444" s="5">
        <v>12</v>
      </c>
      <c r="G444" s="5">
        <v>0.26</v>
      </c>
      <c r="H444" s="7" t="s">
        <v>24</v>
      </c>
      <c r="I444" s="7" t="s">
        <v>24</v>
      </c>
      <c r="J444" s="19" t="s">
        <v>321</v>
      </c>
      <c r="K444" s="19" t="s">
        <v>321</v>
      </c>
      <c r="L444" s="2">
        <v>43371</v>
      </c>
      <c r="M444" s="6" t="str">
        <f t="shared" si="45"/>
        <v>septiembre</v>
      </c>
      <c r="N444" s="19">
        <f t="shared" si="46"/>
        <v>39</v>
      </c>
      <c r="O444" s="7" t="str">
        <f t="shared" si="47"/>
        <v>viernes</v>
      </c>
      <c r="P444" s="7">
        <f t="shared" si="48"/>
        <v>2018</v>
      </c>
      <c r="Q444" s="3" t="str">
        <f>VLOOKUP(A444,INFO!$A:$B,2,0)</f>
        <v>GUAYAQUIL</v>
      </c>
      <c r="R444" s="19">
        <v>95</v>
      </c>
      <c r="S444" s="19" t="str">
        <f t="shared" si="49"/>
        <v>Durmió en Ainsa</v>
      </c>
      <c r="T444" s="19">
        <f t="shared" si="50"/>
        <v>1</v>
      </c>
      <c r="U444" s="19" t="str">
        <f t="shared" si="51"/>
        <v>Mostrar</v>
      </c>
      <c r="V444" s="3" t="str">
        <f>VLOOKUP(A444,INFO!$A:$C,3,0)</f>
        <v>EIBC3570</v>
      </c>
      <c r="W444" s="3" t="str">
        <f>VLOOKUP(V444,INFO!$C:$D,2,0)</f>
        <v>Camion</v>
      </c>
      <c r="X444" s="17" t="str">
        <f>VLOOKUP(A444,INFO!A:F,5,0)</f>
        <v>LOGÍSTICA</v>
      </c>
      <c r="Y444" s="17" t="str">
        <f>VLOOKUP(A444,INFO!A:F,6,0)</f>
        <v>Cristobal Murillo</v>
      </c>
    </row>
    <row r="445" spans="1:25" x14ac:dyDescent="0.25">
      <c r="A445" s="3" t="s">
        <v>74</v>
      </c>
      <c r="B445" s="8">
        <v>0.16341435185185185</v>
      </c>
      <c r="C445" s="8">
        <v>0.12892361111111111</v>
      </c>
      <c r="D445" s="8">
        <v>3.4490740740740738E-2</v>
      </c>
      <c r="E445" s="4">
        <v>195.8</v>
      </c>
      <c r="F445" s="5">
        <v>120</v>
      </c>
      <c r="G445" s="5">
        <v>49.92</v>
      </c>
      <c r="H445" s="7" t="s">
        <v>196</v>
      </c>
      <c r="I445" s="7" t="s">
        <v>203</v>
      </c>
      <c r="J445" s="19" t="s">
        <v>321</v>
      </c>
      <c r="K445" s="19" t="s">
        <v>321</v>
      </c>
      <c r="L445" s="2">
        <v>43371</v>
      </c>
      <c r="M445" s="6" t="str">
        <f t="shared" si="45"/>
        <v>septiembre</v>
      </c>
      <c r="N445" s="19">
        <f t="shared" si="46"/>
        <v>39</v>
      </c>
      <c r="O445" s="7" t="str">
        <f t="shared" si="47"/>
        <v>viernes</v>
      </c>
      <c r="P445" s="7">
        <f t="shared" si="48"/>
        <v>2018</v>
      </c>
      <c r="Q445" s="3" t="str">
        <f>VLOOKUP(A445,INFO!$A:$B,2,0)</f>
        <v>GUAYAQUIL</v>
      </c>
      <c r="R445" s="19">
        <v>95</v>
      </c>
      <c r="S445" s="19" t="str">
        <f t="shared" si="49"/>
        <v>E25, La Concordia</v>
      </c>
      <c r="T445" s="19">
        <f t="shared" si="50"/>
        <v>0</v>
      </c>
      <c r="U445" s="19" t="str">
        <f t="shared" si="51"/>
        <v>Mostrar</v>
      </c>
      <c r="V445" s="3" t="str">
        <f>VLOOKUP(A445,INFO!$A:$C,3,0)</f>
        <v>EGSI9191</v>
      </c>
      <c r="W445" s="3" t="str">
        <f>VLOOKUP(V445,INFO!$C:$D,2,0)</f>
        <v>Camioneta</v>
      </c>
      <c r="X445" s="17" t="str">
        <f>VLOOKUP(A445,INFO!A:F,5,0)</f>
        <v>POSTVENTA</v>
      </c>
      <c r="Y445" s="17" t="str">
        <f>VLOOKUP(A445,INFO!A:F,6,0)</f>
        <v>Patricio Olaya</v>
      </c>
    </row>
    <row r="446" spans="1:25" x14ac:dyDescent="0.25">
      <c r="A446" s="3" t="s">
        <v>73</v>
      </c>
      <c r="B446" s="8">
        <v>4.9305555555555554E-2</v>
      </c>
      <c r="C446" s="8">
        <v>1.3483796296296298E-2</v>
      </c>
      <c r="D446" s="8">
        <v>3.5821759259259262E-2</v>
      </c>
      <c r="E446" s="4">
        <v>5.2</v>
      </c>
      <c r="F446" s="5">
        <v>55</v>
      </c>
      <c r="G446" s="5">
        <v>4.4000000000000004</v>
      </c>
      <c r="H446" s="7" t="s">
        <v>202</v>
      </c>
      <c r="I446" s="7" t="s">
        <v>159</v>
      </c>
      <c r="J446" s="19" t="s">
        <v>321</v>
      </c>
      <c r="K446" s="19" t="s">
        <v>321</v>
      </c>
      <c r="L446" s="2">
        <v>43371</v>
      </c>
      <c r="M446" s="6" t="str">
        <f t="shared" si="45"/>
        <v>septiembre</v>
      </c>
      <c r="N446" s="19">
        <f t="shared" si="46"/>
        <v>39</v>
      </c>
      <c r="O446" s="7" t="str">
        <f t="shared" si="47"/>
        <v>viernes</v>
      </c>
      <c r="P446" s="7">
        <f t="shared" si="48"/>
        <v>2018</v>
      </c>
      <c r="Q446" s="3" t="str">
        <f>VLOOKUP(A446,INFO!$A:$B,2,0)</f>
        <v>GUAYAQUIL</v>
      </c>
      <c r="R446" s="19">
        <v>95</v>
      </c>
      <c r="S446" s="19" t="str">
        <f t="shared" si="49"/>
        <v>Avenida De Las Americas, Guayaquil</v>
      </c>
      <c r="T446" s="19">
        <f t="shared" si="50"/>
        <v>0</v>
      </c>
      <c r="U446" s="19" t="str">
        <f t="shared" si="51"/>
        <v>Mostrar</v>
      </c>
      <c r="V446" s="3" t="str">
        <f>VLOOKUP(A446,INFO!$A:$C,3,0)</f>
        <v>EGSG9568</v>
      </c>
      <c r="W446" s="3" t="str">
        <f>VLOOKUP(V446,INFO!$C:$D,2,0)</f>
        <v>Camioneta</v>
      </c>
      <c r="X446" s="17" t="str">
        <f>VLOOKUP(A446,INFO!A:F,5,0)</f>
        <v>ADMINISTRACIÓN</v>
      </c>
      <c r="Y446" s="17" t="str">
        <f>VLOOKUP(A446,INFO!A:F,6,0)</f>
        <v>Alejandro Adrian</v>
      </c>
    </row>
    <row r="447" spans="1:25" x14ac:dyDescent="0.25">
      <c r="A447" s="3" t="s">
        <v>53</v>
      </c>
      <c r="B447" s="8">
        <v>6.6481481481481489E-2</v>
      </c>
      <c r="C447" s="8">
        <v>3.0428240740740742E-2</v>
      </c>
      <c r="D447" s="8">
        <v>3.605324074074074E-2</v>
      </c>
      <c r="E447" s="4">
        <v>21.53</v>
      </c>
      <c r="F447" s="5">
        <v>81</v>
      </c>
      <c r="G447" s="5">
        <v>13.49</v>
      </c>
      <c r="H447" s="7" t="s">
        <v>24</v>
      </c>
      <c r="I447" s="7" t="s">
        <v>24</v>
      </c>
      <c r="J447" s="19" t="s">
        <v>321</v>
      </c>
      <c r="K447" s="19" t="s">
        <v>321</v>
      </c>
      <c r="L447" s="2">
        <v>43371</v>
      </c>
      <c r="M447" s="6" t="str">
        <f t="shared" si="45"/>
        <v>septiembre</v>
      </c>
      <c r="N447" s="19">
        <f t="shared" si="46"/>
        <v>39</v>
      </c>
      <c r="O447" s="7" t="str">
        <f t="shared" si="47"/>
        <v>viernes</v>
      </c>
      <c r="P447" s="7">
        <f t="shared" si="48"/>
        <v>2018</v>
      </c>
      <c r="Q447" s="3" t="str">
        <f>VLOOKUP(A447,INFO!$A:$B,2,0)</f>
        <v>GUAYAQUIL</v>
      </c>
      <c r="R447" s="19">
        <v>95</v>
      </c>
      <c r="S447" s="19" t="str">
        <f t="shared" si="49"/>
        <v>Durmió en Ainsa</v>
      </c>
      <c r="T447" s="19">
        <f t="shared" si="50"/>
        <v>1</v>
      </c>
      <c r="U447" s="19" t="str">
        <f t="shared" si="51"/>
        <v>Mostrar</v>
      </c>
      <c r="V447" s="3" t="str">
        <f>VLOOKUP(A447,INFO!$A:$C,3,0)</f>
        <v>EIBC3570</v>
      </c>
      <c r="W447" s="3" t="str">
        <f>VLOOKUP(V447,INFO!$C:$D,2,0)</f>
        <v>Camion</v>
      </c>
      <c r="X447" s="17" t="str">
        <f>VLOOKUP(A447,INFO!A:F,5,0)</f>
        <v>LOGÍSTICA</v>
      </c>
      <c r="Y447" s="17" t="str">
        <f>VLOOKUP(A447,INFO!A:F,6,0)</f>
        <v>Cristobal Murillo</v>
      </c>
    </row>
    <row r="448" spans="1:25" x14ac:dyDescent="0.25">
      <c r="A448" s="3" t="s">
        <v>23</v>
      </c>
      <c r="B448" s="8">
        <v>0.10824074074074075</v>
      </c>
      <c r="C448" s="8">
        <v>6.7280092592592586E-2</v>
      </c>
      <c r="D448" s="8">
        <v>4.0960648148148149E-2</v>
      </c>
      <c r="E448" s="4">
        <v>53.19</v>
      </c>
      <c r="F448" s="5">
        <v>74</v>
      </c>
      <c r="G448" s="5">
        <v>20.47</v>
      </c>
      <c r="H448" s="7" t="s">
        <v>24</v>
      </c>
      <c r="I448" s="7" t="s">
        <v>24</v>
      </c>
      <c r="J448" s="19" t="s">
        <v>321</v>
      </c>
      <c r="K448" s="19" t="s">
        <v>321</v>
      </c>
      <c r="L448" s="2">
        <v>43371</v>
      </c>
      <c r="M448" s="6" t="str">
        <f t="shared" si="45"/>
        <v>septiembre</v>
      </c>
      <c r="N448" s="19">
        <f t="shared" si="46"/>
        <v>39</v>
      </c>
      <c r="O448" s="7" t="str">
        <f t="shared" si="47"/>
        <v>viernes</v>
      </c>
      <c r="P448" s="7">
        <f t="shared" si="48"/>
        <v>2018</v>
      </c>
      <c r="Q448" s="3" t="str">
        <f>VLOOKUP(A448,INFO!$A:$B,2,0)</f>
        <v>GUAYAQUIL</v>
      </c>
      <c r="R448" s="19">
        <v>95</v>
      </c>
      <c r="S448" s="19" t="str">
        <f t="shared" si="49"/>
        <v>Durmió en Ainsa</v>
      </c>
      <c r="T448" s="19">
        <f t="shared" si="50"/>
        <v>1</v>
      </c>
      <c r="U448" s="19" t="str">
        <f t="shared" si="51"/>
        <v>Mostrar</v>
      </c>
      <c r="V448" s="3" t="str">
        <f>VLOOKUP(A448,INFO!$A:$C,3,0)</f>
        <v>EGSF6029</v>
      </c>
      <c r="W448" s="3" t="str">
        <f>VLOOKUP(V448,INFO!$C:$D,2,0)</f>
        <v>Camioneta</v>
      </c>
      <c r="X448" s="17" t="str">
        <f>VLOOKUP(A448,INFO!A:F,5,0)</f>
        <v>POSTVENTA</v>
      </c>
      <c r="Y448" s="17" t="str">
        <f>VLOOKUP(A448,INFO!A:F,6,0)</f>
        <v>Jacob Soriano</v>
      </c>
    </row>
    <row r="449" spans="1:25" x14ac:dyDescent="0.25">
      <c r="A449" s="3" t="s">
        <v>29</v>
      </c>
      <c r="B449" s="8">
        <v>7.9421296296296295E-2</v>
      </c>
      <c r="C449" s="8">
        <v>3.2997685185185185E-2</v>
      </c>
      <c r="D449" s="8">
        <v>4.6423611111111117E-2</v>
      </c>
      <c r="E449" s="4">
        <v>22.17</v>
      </c>
      <c r="F449" s="5">
        <v>74</v>
      </c>
      <c r="G449" s="5">
        <v>11.63</v>
      </c>
      <c r="H449" s="7" t="s">
        <v>24</v>
      </c>
      <c r="I449" s="7" t="s">
        <v>24</v>
      </c>
      <c r="J449" s="19" t="s">
        <v>321</v>
      </c>
      <c r="K449" s="19" t="s">
        <v>321</v>
      </c>
      <c r="L449" s="2">
        <v>43371</v>
      </c>
      <c r="M449" s="6" t="str">
        <f t="shared" si="45"/>
        <v>septiembre</v>
      </c>
      <c r="N449" s="19">
        <f t="shared" si="46"/>
        <v>39</v>
      </c>
      <c r="O449" s="7" t="str">
        <f t="shared" si="47"/>
        <v>viernes</v>
      </c>
      <c r="P449" s="7">
        <f t="shared" si="48"/>
        <v>2018</v>
      </c>
      <c r="Q449" s="3" t="str">
        <f>VLOOKUP(A449,INFO!$A:$B,2,0)</f>
        <v>GUAYAQUIL</v>
      </c>
      <c r="R449" s="19">
        <v>95</v>
      </c>
      <c r="S449" s="19" t="str">
        <f t="shared" si="49"/>
        <v>Durmió en Ainsa</v>
      </c>
      <c r="T449" s="19">
        <f t="shared" si="50"/>
        <v>1</v>
      </c>
      <c r="U449" s="19" t="str">
        <f t="shared" si="51"/>
        <v>Mostrar</v>
      </c>
      <c r="V449" s="3" t="str">
        <f>VLOOKUP(A449,INFO!$A:$C,3,0)</f>
        <v>EPCW6826</v>
      </c>
      <c r="W449" s="3" t="str">
        <f>VLOOKUP(V449,INFO!$C:$D,2,0)</f>
        <v>Camioneta</v>
      </c>
      <c r="X449" s="17" t="str">
        <f>VLOOKUP(A449,INFO!A:F,5,0)</f>
        <v>POSTVENTA</v>
      </c>
      <c r="Y449" s="17" t="str">
        <f>VLOOKUP(A449,INFO!A:F,6,0)</f>
        <v>Danny Salazar</v>
      </c>
    </row>
    <row r="450" spans="1:25" x14ac:dyDescent="0.25">
      <c r="A450" s="3" t="s">
        <v>36</v>
      </c>
      <c r="B450" s="8">
        <v>7.464120370370371E-2</v>
      </c>
      <c r="C450" s="8">
        <v>2.165509259259259E-2</v>
      </c>
      <c r="D450" s="8">
        <v>5.2986111111111116E-2</v>
      </c>
      <c r="E450" s="4">
        <v>13.03</v>
      </c>
      <c r="F450" s="5">
        <v>53</v>
      </c>
      <c r="G450" s="5">
        <v>7.27</v>
      </c>
      <c r="H450" s="7" t="s">
        <v>198</v>
      </c>
      <c r="I450" s="7" t="s">
        <v>24</v>
      </c>
      <c r="J450" s="19" t="s">
        <v>321</v>
      </c>
      <c r="K450" s="19" t="s">
        <v>321</v>
      </c>
      <c r="L450" s="2">
        <v>43371</v>
      </c>
      <c r="M450" s="6" t="str">
        <f t="shared" si="45"/>
        <v>septiembre</v>
      </c>
      <c r="N450" s="19">
        <f t="shared" si="46"/>
        <v>39</v>
      </c>
      <c r="O450" s="7" t="str">
        <f t="shared" si="47"/>
        <v>viernes</v>
      </c>
      <c r="P450" s="7">
        <f t="shared" si="48"/>
        <v>2018</v>
      </c>
      <c r="Q450" s="3" t="str">
        <f>VLOOKUP(A450,INFO!$A:$B,2,0)</f>
        <v>GUAYAQUIL</v>
      </c>
      <c r="R450" s="19">
        <v>95</v>
      </c>
      <c r="S450" s="19" t="str">
        <f t="shared" si="49"/>
        <v>Avenida 40 No, Guayaquil</v>
      </c>
      <c r="T450" s="19">
        <f t="shared" si="50"/>
        <v>0</v>
      </c>
      <c r="U450" s="19" t="str">
        <f t="shared" si="51"/>
        <v>Mostrar</v>
      </c>
      <c r="V450" s="3" t="str">
        <f>VLOOKUP(A450,INFO!$A:$C,3,0)</f>
        <v>EPCA4311</v>
      </c>
      <c r="W450" s="3" t="str">
        <f>VLOOKUP(V450,INFO!$C:$D,2,0)</f>
        <v>Plataforma</v>
      </c>
      <c r="X450" s="17" t="str">
        <f>VLOOKUP(A450,INFO!A:F,5,0)</f>
        <v>LOGÍSTICA</v>
      </c>
      <c r="Y450" s="17" t="str">
        <f>VLOOKUP(A450,INFO!A:F,6,0)</f>
        <v>Cristobal Murillo</v>
      </c>
    </row>
    <row r="451" spans="1:25" x14ac:dyDescent="0.25">
      <c r="A451" s="3" t="s">
        <v>26</v>
      </c>
      <c r="B451" s="8">
        <v>0.15738425925925925</v>
      </c>
      <c r="C451" s="8">
        <v>9.7685185185185194E-2</v>
      </c>
      <c r="D451" s="8">
        <v>5.9699074074074071E-2</v>
      </c>
      <c r="E451" s="4">
        <v>94.11</v>
      </c>
      <c r="F451" s="5">
        <v>100</v>
      </c>
      <c r="G451" s="5">
        <v>24.92</v>
      </c>
      <c r="H451" s="7" t="s">
        <v>24</v>
      </c>
      <c r="I451" s="7" t="s">
        <v>204</v>
      </c>
      <c r="J451" s="19" t="s">
        <v>321</v>
      </c>
      <c r="K451" s="19" t="s">
        <v>321</v>
      </c>
      <c r="L451" s="2">
        <v>43371</v>
      </c>
      <c r="M451" s="6" t="str">
        <f t="shared" ref="M451:M514" si="52">TEXT(L451,"mmmm")</f>
        <v>septiembre</v>
      </c>
      <c r="N451" s="19">
        <f t="shared" ref="N451:N514" si="53">IF(O451="domingo",WEEKNUM(L451)-1,WEEKNUM(L451))</f>
        <v>39</v>
      </c>
      <c r="O451" s="7" t="str">
        <f t="shared" ref="O451:O514" si="54">TEXT(L451,"dddd")</f>
        <v>viernes</v>
      </c>
      <c r="P451" s="7">
        <f t="shared" ref="P451:P514" si="55">YEAR(L451)</f>
        <v>2018</v>
      </c>
      <c r="Q451" s="3" t="str">
        <f>VLOOKUP(A451,INFO!$A:$B,2,0)</f>
        <v>GUAYAQUIL</v>
      </c>
      <c r="R451" s="19">
        <v>95</v>
      </c>
      <c r="S451" s="19" t="str">
        <f t="shared" ref="S451:S514" si="56">IF(AND(T451=1,OR(I451=$Z$2,I451=$Z$3)),$Z$4,I451)</f>
        <v>11 2-108, Pimocha</v>
      </c>
      <c r="T451" s="19">
        <f t="shared" ref="T451:T514" si="57">IF(OR(H451=I451,H451=$Z$2,H451=$Z$3),1,0)</f>
        <v>1</v>
      </c>
      <c r="U451" s="19" t="str">
        <f t="shared" ref="U451:U514" si="58">IF(AND(C451=$AA$2,D451=$AA$2),"No Mostrar","Mostrar")</f>
        <v>Mostrar</v>
      </c>
      <c r="V451" s="3" t="str">
        <f>VLOOKUP(A451,INFO!$A:$C,3,0)</f>
        <v>EGSI9179</v>
      </c>
      <c r="W451" s="3" t="str">
        <f>VLOOKUP(V451,INFO!$C:$D,2,0)</f>
        <v>Camioneta</v>
      </c>
      <c r="X451" s="17" t="str">
        <f>VLOOKUP(A451,INFO!A:F,5,0)</f>
        <v>POSTVENTA</v>
      </c>
      <c r="Y451" s="17" t="str">
        <f>VLOOKUP(A451,INFO!A:F,6,0)</f>
        <v>Deibi Banguera</v>
      </c>
    </row>
    <row r="452" spans="1:25" x14ac:dyDescent="0.25">
      <c r="A452" s="3" t="s">
        <v>25</v>
      </c>
      <c r="B452" s="8">
        <v>9.1134259259259262E-2</v>
      </c>
      <c r="C452" s="8">
        <v>2.78125E-2</v>
      </c>
      <c r="D452" s="8">
        <v>6.3321759259259258E-2</v>
      </c>
      <c r="E452" s="4">
        <v>18.41</v>
      </c>
      <c r="F452" s="5">
        <v>75</v>
      </c>
      <c r="G452" s="5">
        <v>8.41</v>
      </c>
      <c r="H452" s="7" t="s">
        <v>24</v>
      </c>
      <c r="I452" s="7" t="s">
        <v>161</v>
      </c>
      <c r="J452" s="19" t="s">
        <v>321</v>
      </c>
      <c r="K452" s="19" t="s">
        <v>321</v>
      </c>
      <c r="L452" s="2">
        <v>43371</v>
      </c>
      <c r="M452" s="6" t="str">
        <f t="shared" si="52"/>
        <v>septiembre</v>
      </c>
      <c r="N452" s="19">
        <f t="shared" si="53"/>
        <v>39</v>
      </c>
      <c r="O452" s="7" t="str">
        <f t="shared" si="54"/>
        <v>viernes</v>
      </c>
      <c r="P452" s="7">
        <f t="shared" si="55"/>
        <v>2018</v>
      </c>
      <c r="Q452" s="3" t="str">
        <f>VLOOKUP(A452,INFO!$A:$B,2,0)</f>
        <v>GUAYAQUIL</v>
      </c>
      <c r="R452" s="19">
        <v>95</v>
      </c>
      <c r="S452" s="19" t="str">
        <f t="shared" si="56"/>
        <v>Gustavo Ledesma, Guayaquil</v>
      </c>
      <c r="T452" s="19">
        <f t="shared" si="57"/>
        <v>1</v>
      </c>
      <c r="U452" s="19" t="str">
        <f t="shared" si="58"/>
        <v>Mostrar</v>
      </c>
      <c r="V452" s="3" t="str">
        <f>VLOOKUP(A452,INFO!$A:$C,3,0)</f>
        <v>EGSF6046</v>
      </c>
      <c r="W452" s="3" t="str">
        <f>VLOOKUP(V452,INFO!$C:$D,2,0)</f>
        <v>Camioneta</v>
      </c>
      <c r="X452" s="17" t="str">
        <f>VLOOKUP(A452,INFO!A:F,5,0)</f>
        <v>POSTVENTA</v>
      </c>
      <c r="Y452" s="17" t="str">
        <f>VLOOKUP(A452,INFO!A:F,6,0)</f>
        <v>Kevin Perez</v>
      </c>
    </row>
    <row r="453" spans="1:25" x14ac:dyDescent="0.25">
      <c r="A453" s="3" t="s">
        <v>4</v>
      </c>
      <c r="B453" s="8">
        <v>7.4108796296296298E-2</v>
      </c>
      <c r="C453" s="8">
        <v>9.1319444444444443E-3</v>
      </c>
      <c r="D453" s="8">
        <v>6.4976851851851855E-2</v>
      </c>
      <c r="E453" s="4">
        <v>5.55</v>
      </c>
      <c r="F453" s="5">
        <v>68</v>
      </c>
      <c r="G453" s="5">
        <v>3.12</v>
      </c>
      <c r="H453" s="7" t="s">
        <v>169</v>
      </c>
      <c r="I453" s="7" t="s">
        <v>18</v>
      </c>
      <c r="J453" s="19" t="s">
        <v>321</v>
      </c>
      <c r="K453" s="19" t="s">
        <v>321</v>
      </c>
      <c r="L453" s="2">
        <v>43371</v>
      </c>
      <c r="M453" s="6" t="str">
        <f t="shared" si="52"/>
        <v>septiembre</v>
      </c>
      <c r="N453" s="19">
        <f t="shared" si="53"/>
        <v>39</v>
      </c>
      <c r="O453" s="7" t="str">
        <f t="shared" si="54"/>
        <v>viernes</v>
      </c>
      <c r="P453" s="7">
        <f t="shared" si="55"/>
        <v>2018</v>
      </c>
      <c r="Q453" s="3" t="str">
        <f>VLOOKUP(A453,INFO!$A:$B,2,0)</f>
        <v>QUITO</v>
      </c>
      <c r="R453" s="19">
        <v>95</v>
      </c>
      <c r="S453" s="19" t="str">
        <f t="shared" si="56"/>
        <v>Calle De Los Cipreses 2-158, Quito</v>
      </c>
      <c r="T453" s="19">
        <f t="shared" si="57"/>
        <v>0</v>
      </c>
      <c r="U453" s="19" t="str">
        <f t="shared" si="58"/>
        <v>Mostrar</v>
      </c>
      <c r="V453" s="3" t="str">
        <f>VLOOKUP(A453,INFO!$A:$C,3,0)</f>
        <v>HW228P</v>
      </c>
      <c r="W453" s="3" t="str">
        <f>VLOOKUP(V453,INFO!$C:$D,2,0)</f>
        <v>Motocicleta</v>
      </c>
      <c r="X453" s="17" t="str">
        <f>VLOOKUP(A453,INFO!A:F,5,0)</f>
        <v>SAT UIO</v>
      </c>
      <c r="Y453" s="17" t="str">
        <f>VLOOKUP(A453,INFO!A:F,6,0)</f>
        <v>Quito</v>
      </c>
    </row>
    <row r="454" spans="1:25" x14ac:dyDescent="0.25">
      <c r="A454" s="3" t="s">
        <v>55</v>
      </c>
      <c r="B454" s="8">
        <v>0.14125000000000001</v>
      </c>
      <c r="C454" s="8">
        <v>7.4050925925925923E-2</v>
      </c>
      <c r="D454" s="8">
        <v>6.7199074074074064E-2</v>
      </c>
      <c r="E454" s="4">
        <v>56.32</v>
      </c>
      <c r="F454" s="5">
        <v>70</v>
      </c>
      <c r="G454" s="5">
        <v>16.61</v>
      </c>
      <c r="H454" s="7" t="s">
        <v>24</v>
      </c>
      <c r="I454" s="7" t="s">
        <v>24</v>
      </c>
      <c r="J454" s="19" t="s">
        <v>321</v>
      </c>
      <c r="K454" s="19" t="s">
        <v>321</v>
      </c>
      <c r="L454" s="2">
        <v>43371</v>
      </c>
      <c r="M454" s="6" t="str">
        <f t="shared" si="52"/>
        <v>septiembre</v>
      </c>
      <c r="N454" s="19">
        <f t="shared" si="53"/>
        <v>39</v>
      </c>
      <c r="O454" s="7" t="str">
        <f t="shared" si="54"/>
        <v>viernes</v>
      </c>
      <c r="P454" s="7">
        <f t="shared" si="55"/>
        <v>2018</v>
      </c>
      <c r="Q454" s="3" t="str">
        <f>VLOOKUP(A454,INFO!$A:$B,2,0)</f>
        <v>GUAYAQUIL</v>
      </c>
      <c r="R454" s="19">
        <v>95</v>
      </c>
      <c r="S454" s="19" t="str">
        <f t="shared" si="56"/>
        <v>Durmió en Ainsa</v>
      </c>
      <c r="T454" s="19">
        <f t="shared" si="57"/>
        <v>1</v>
      </c>
      <c r="U454" s="19" t="str">
        <f t="shared" si="58"/>
        <v>Mostrar</v>
      </c>
      <c r="V454" s="3" t="str">
        <f>VLOOKUP(A454,INFO!$A:$C,3,0)</f>
        <v>EABE1400</v>
      </c>
      <c r="W454" s="3" t="str">
        <f>VLOOKUP(V454,INFO!$C:$D,2,0)</f>
        <v>Plataforma</v>
      </c>
      <c r="X454" s="17" t="str">
        <f>VLOOKUP(A454,INFO!A:F,5,0)</f>
        <v>LOGÍSTICA</v>
      </c>
      <c r="Y454" s="17" t="str">
        <f>VLOOKUP(A454,INFO!A:F,6,0)</f>
        <v>Cristobal Murillo</v>
      </c>
    </row>
    <row r="455" spans="1:25" x14ac:dyDescent="0.25">
      <c r="A455" s="3" t="s">
        <v>73</v>
      </c>
      <c r="B455" s="8">
        <v>0.20756944444444445</v>
      </c>
      <c r="C455" s="8">
        <v>0.1245949074074074</v>
      </c>
      <c r="D455" s="8">
        <v>8.2974537037037041E-2</v>
      </c>
      <c r="E455" s="4">
        <v>108.38</v>
      </c>
      <c r="F455" s="5">
        <v>103</v>
      </c>
      <c r="G455" s="5">
        <v>21.76</v>
      </c>
      <c r="H455" s="7" t="s">
        <v>200</v>
      </c>
      <c r="I455" s="7" t="s">
        <v>205</v>
      </c>
      <c r="J455" s="19" t="s">
        <v>321</v>
      </c>
      <c r="K455" s="19" t="s">
        <v>321</v>
      </c>
      <c r="L455" s="2">
        <v>43371</v>
      </c>
      <c r="M455" s="6" t="str">
        <f t="shared" si="52"/>
        <v>septiembre</v>
      </c>
      <c r="N455" s="19">
        <f t="shared" si="53"/>
        <v>39</v>
      </c>
      <c r="O455" s="7" t="str">
        <f t="shared" si="54"/>
        <v>viernes</v>
      </c>
      <c r="P455" s="7">
        <f t="shared" si="55"/>
        <v>2018</v>
      </c>
      <c r="Q455" s="3" t="str">
        <f>VLOOKUP(A455,INFO!$A:$B,2,0)</f>
        <v>GUAYAQUIL</v>
      </c>
      <c r="R455" s="19">
        <v>95</v>
      </c>
      <c r="S455" s="19" t="str">
        <f t="shared" si="56"/>
        <v>10 Callejón 23A, Guayaquil</v>
      </c>
      <c r="T455" s="19">
        <f t="shared" si="57"/>
        <v>0</v>
      </c>
      <c r="U455" s="19" t="str">
        <f t="shared" si="58"/>
        <v>Mostrar</v>
      </c>
      <c r="V455" s="3" t="str">
        <f>VLOOKUP(A455,INFO!$A:$C,3,0)</f>
        <v>EGSG9568</v>
      </c>
      <c r="W455" s="3" t="str">
        <f>VLOOKUP(V455,INFO!$C:$D,2,0)</f>
        <v>Camioneta</v>
      </c>
      <c r="X455" s="17" t="str">
        <f>VLOOKUP(A455,INFO!A:F,5,0)</f>
        <v>ADMINISTRACIÓN</v>
      </c>
      <c r="Y455" s="17" t="str">
        <f>VLOOKUP(A455,INFO!A:F,6,0)</f>
        <v>Alejandro Adrian</v>
      </c>
    </row>
    <row r="456" spans="1:25" x14ac:dyDescent="0.25">
      <c r="A456" s="3" t="s">
        <v>59</v>
      </c>
      <c r="B456" s="8">
        <v>0.14949074074074073</v>
      </c>
      <c r="C456" s="8">
        <v>6.010416666666666E-2</v>
      </c>
      <c r="D456" s="8">
        <v>8.9386574074074077E-2</v>
      </c>
      <c r="E456" s="4">
        <v>35.44</v>
      </c>
      <c r="F456" s="5">
        <v>75</v>
      </c>
      <c r="G456" s="5">
        <v>9.8800000000000008</v>
      </c>
      <c r="H456" s="7" t="s">
        <v>24</v>
      </c>
      <c r="I456" s="7" t="s">
        <v>24</v>
      </c>
      <c r="J456" s="19" t="s">
        <v>321</v>
      </c>
      <c r="K456" s="19" t="s">
        <v>321</v>
      </c>
      <c r="L456" s="2">
        <v>43371</v>
      </c>
      <c r="M456" s="6" t="str">
        <f t="shared" si="52"/>
        <v>septiembre</v>
      </c>
      <c r="N456" s="19">
        <f t="shared" si="53"/>
        <v>39</v>
      </c>
      <c r="O456" s="7" t="str">
        <f t="shared" si="54"/>
        <v>viernes</v>
      </c>
      <c r="P456" s="7">
        <f t="shared" si="55"/>
        <v>2018</v>
      </c>
      <c r="Q456" s="3" t="str">
        <f>VLOOKUP(A456,INFO!$A:$B,2,0)</f>
        <v>GUAYAQUIL</v>
      </c>
      <c r="R456" s="19">
        <v>95</v>
      </c>
      <c r="S456" s="19" t="str">
        <f t="shared" si="56"/>
        <v>Durmió en Ainsa</v>
      </c>
      <c r="T456" s="19">
        <f t="shared" si="57"/>
        <v>1</v>
      </c>
      <c r="U456" s="19" t="str">
        <f t="shared" si="58"/>
        <v>Mostrar</v>
      </c>
      <c r="V456" s="3" t="str">
        <f>VLOOKUP(A456,INFO!$A:$C,3,0)</f>
        <v>EPCI6941</v>
      </c>
      <c r="W456" s="3" t="str">
        <f>VLOOKUP(V456,INFO!$C:$D,2,0)</f>
        <v>Camioneta</v>
      </c>
      <c r="X456" s="17" t="str">
        <f>VLOOKUP(A456,INFO!A:F,5,0)</f>
        <v>POSTVENTA</v>
      </c>
      <c r="Y456" s="17" t="str">
        <f>VLOOKUP(A456,INFO!A:F,6,0)</f>
        <v>Michael Resabala</v>
      </c>
    </row>
    <row r="457" spans="1:25" x14ac:dyDescent="0.25">
      <c r="A457" s="3" t="s">
        <v>74</v>
      </c>
      <c r="B457" s="8">
        <v>0.34339120370370368</v>
      </c>
      <c r="C457" s="8">
        <v>0.25</v>
      </c>
      <c r="D457" s="8">
        <v>9.3391203703703699E-2</v>
      </c>
      <c r="E457" s="4">
        <v>345.62</v>
      </c>
      <c r="F457" s="5">
        <v>129</v>
      </c>
      <c r="G457" s="5">
        <v>41.94</v>
      </c>
      <c r="H457" s="7" t="s">
        <v>203</v>
      </c>
      <c r="I457" s="7" t="s">
        <v>194</v>
      </c>
      <c r="J457" s="19" t="s">
        <v>321</v>
      </c>
      <c r="K457" s="19" t="s">
        <v>321</v>
      </c>
      <c r="L457" s="2">
        <v>43371</v>
      </c>
      <c r="M457" s="6" t="str">
        <f t="shared" si="52"/>
        <v>septiembre</v>
      </c>
      <c r="N457" s="19">
        <f t="shared" si="53"/>
        <v>39</v>
      </c>
      <c r="O457" s="7" t="str">
        <f t="shared" si="54"/>
        <v>viernes</v>
      </c>
      <c r="P457" s="7">
        <f t="shared" si="55"/>
        <v>2018</v>
      </c>
      <c r="Q457" s="3" t="str">
        <f>VLOOKUP(A457,INFO!$A:$B,2,0)</f>
        <v>GUAYAQUIL</v>
      </c>
      <c r="R457" s="19">
        <v>95</v>
      </c>
      <c r="S457" s="19" t="str">
        <f t="shared" si="56"/>
        <v>E49, Eloy Alfaro</v>
      </c>
      <c r="T457" s="19">
        <f t="shared" si="57"/>
        <v>0</v>
      </c>
      <c r="U457" s="19" t="str">
        <f t="shared" si="58"/>
        <v>Mostrar</v>
      </c>
      <c r="V457" s="3" t="str">
        <f>VLOOKUP(A457,INFO!$A:$C,3,0)</f>
        <v>EGSI9191</v>
      </c>
      <c r="W457" s="3" t="str">
        <f>VLOOKUP(V457,INFO!$C:$D,2,0)</f>
        <v>Camioneta</v>
      </c>
      <c r="X457" s="17" t="str">
        <f>VLOOKUP(A457,INFO!A:F,5,0)</f>
        <v>POSTVENTA</v>
      </c>
      <c r="Y457" s="17" t="str">
        <f>VLOOKUP(A457,INFO!A:F,6,0)</f>
        <v>Patricio Olaya</v>
      </c>
    </row>
    <row r="458" spans="1:25" x14ac:dyDescent="0.25">
      <c r="A458" s="3" t="s">
        <v>26</v>
      </c>
      <c r="B458" s="8">
        <v>0.1970949074074074</v>
      </c>
      <c r="C458" s="8">
        <v>7.9456018518518523E-2</v>
      </c>
      <c r="D458" s="8">
        <v>0.11763888888888889</v>
      </c>
      <c r="E458" s="4">
        <v>45.47</v>
      </c>
      <c r="F458" s="5">
        <v>88</v>
      </c>
      <c r="G458" s="5">
        <v>9.61</v>
      </c>
      <c r="H458" s="7" t="s">
        <v>24</v>
      </c>
      <c r="I458" s="7" t="s">
        <v>24</v>
      </c>
      <c r="J458" s="19" t="s">
        <v>321</v>
      </c>
      <c r="K458" s="19" t="s">
        <v>321</v>
      </c>
      <c r="L458" s="2">
        <v>43371</v>
      </c>
      <c r="M458" s="6" t="str">
        <f t="shared" si="52"/>
        <v>septiembre</v>
      </c>
      <c r="N458" s="19">
        <f t="shared" si="53"/>
        <v>39</v>
      </c>
      <c r="O458" s="7" t="str">
        <f t="shared" si="54"/>
        <v>viernes</v>
      </c>
      <c r="P458" s="7">
        <f t="shared" si="55"/>
        <v>2018</v>
      </c>
      <c r="Q458" s="3" t="str">
        <f>VLOOKUP(A458,INFO!$A:$B,2,0)</f>
        <v>GUAYAQUIL</v>
      </c>
      <c r="R458" s="19">
        <v>95</v>
      </c>
      <c r="S458" s="19" t="str">
        <f t="shared" si="56"/>
        <v>Durmió en Ainsa</v>
      </c>
      <c r="T458" s="19">
        <f t="shared" si="57"/>
        <v>1</v>
      </c>
      <c r="U458" s="19" t="str">
        <f t="shared" si="58"/>
        <v>Mostrar</v>
      </c>
      <c r="V458" s="3" t="str">
        <f>VLOOKUP(A458,INFO!$A:$C,3,0)</f>
        <v>EGSI9179</v>
      </c>
      <c r="W458" s="3" t="str">
        <f>VLOOKUP(V458,INFO!$C:$D,2,0)</f>
        <v>Camioneta</v>
      </c>
      <c r="X458" s="17" t="str">
        <f>VLOOKUP(A458,INFO!A:F,5,0)</f>
        <v>POSTVENTA</v>
      </c>
      <c r="Y458" s="17" t="str">
        <f>VLOOKUP(A458,INFO!A:F,6,0)</f>
        <v>Deibi Banguera</v>
      </c>
    </row>
    <row r="459" spans="1:25" x14ac:dyDescent="0.25">
      <c r="A459" s="3" t="s">
        <v>78</v>
      </c>
      <c r="B459" s="8">
        <v>0</v>
      </c>
      <c r="C459" s="8">
        <v>0</v>
      </c>
      <c r="D459" s="8">
        <v>0</v>
      </c>
      <c r="E459" s="4">
        <v>0</v>
      </c>
      <c r="F459" s="5">
        <v>0</v>
      </c>
      <c r="G459" s="5">
        <v>0</v>
      </c>
      <c r="H459" s="7" t="s">
        <v>3</v>
      </c>
      <c r="I459" s="7" t="s">
        <v>3</v>
      </c>
      <c r="J459" s="19" t="s">
        <v>321</v>
      </c>
      <c r="K459" s="19" t="s">
        <v>321</v>
      </c>
      <c r="L459" s="2">
        <v>43372</v>
      </c>
      <c r="M459" s="6" t="str">
        <f t="shared" si="52"/>
        <v>septiembre</v>
      </c>
      <c r="N459" s="19">
        <f t="shared" si="53"/>
        <v>39</v>
      </c>
      <c r="O459" s="7" t="str">
        <f t="shared" si="54"/>
        <v>sábado</v>
      </c>
      <c r="P459" s="7">
        <f t="shared" si="55"/>
        <v>2018</v>
      </c>
      <c r="Q459" s="3" t="str">
        <f>VLOOKUP(A459,INFO!$A:$B,2,0)</f>
        <v>GUAYAQUIL</v>
      </c>
      <c r="R459" s="19">
        <v>95</v>
      </c>
      <c r="S459" s="19" t="str">
        <f t="shared" si="56"/>
        <v>-----</v>
      </c>
      <c r="T459" s="19">
        <f t="shared" si="57"/>
        <v>1</v>
      </c>
      <c r="U459" s="19" t="str">
        <f t="shared" si="58"/>
        <v>No Mostrar</v>
      </c>
      <c r="V459" s="3" t="str">
        <f>VLOOKUP(A459,INFO!$A:$C,3,0)</f>
        <v>II765J</v>
      </c>
      <c r="W459" s="3" t="str">
        <f>VLOOKUP(V459,INFO!$C:$D,2,0)</f>
        <v>Motocicleta</v>
      </c>
      <c r="X459" s="17" t="str">
        <f>VLOOKUP(A459,INFO!A:F,5,0)</f>
        <v>ADMINISTRACIÓN</v>
      </c>
      <c r="Y459" s="17" t="str">
        <f>VLOOKUP(A459,INFO!A:F,6,0)</f>
        <v xml:space="preserve">Byron </v>
      </c>
    </row>
    <row r="460" spans="1:25" x14ac:dyDescent="0.25">
      <c r="A460" s="3" t="s">
        <v>39</v>
      </c>
      <c r="B460" s="8">
        <v>0</v>
      </c>
      <c r="C460" s="8">
        <v>0</v>
      </c>
      <c r="D460" s="8">
        <v>0</v>
      </c>
      <c r="E460" s="4">
        <v>0</v>
      </c>
      <c r="F460" s="5">
        <v>0</v>
      </c>
      <c r="G460" s="5">
        <v>0</v>
      </c>
      <c r="H460" s="7" t="s">
        <v>3</v>
      </c>
      <c r="I460" s="7" t="s">
        <v>3</v>
      </c>
      <c r="J460" s="19" t="s">
        <v>321</v>
      </c>
      <c r="K460" s="19" t="s">
        <v>321</v>
      </c>
      <c r="L460" s="2">
        <v>43372</v>
      </c>
      <c r="M460" s="6" t="str">
        <f t="shared" si="52"/>
        <v>septiembre</v>
      </c>
      <c r="N460" s="19">
        <f t="shared" si="53"/>
        <v>39</v>
      </c>
      <c r="O460" s="7" t="str">
        <f t="shared" si="54"/>
        <v>sábado</v>
      </c>
      <c r="P460" s="7">
        <f t="shared" si="55"/>
        <v>2018</v>
      </c>
      <c r="Q460" s="3" t="str">
        <f>VLOOKUP(A460,INFO!$A:$B,2,0)</f>
        <v>GUAYAQUIL</v>
      </c>
      <c r="R460" s="19">
        <v>95</v>
      </c>
      <c r="S460" s="19" t="str">
        <f t="shared" si="56"/>
        <v>-----</v>
      </c>
      <c r="T460" s="19">
        <f t="shared" si="57"/>
        <v>1</v>
      </c>
      <c r="U460" s="19" t="str">
        <f t="shared" si="58"/>
        <v>No Mostrar</v>
      </c>
      <c r="V460" s="3" t="str">
        <f>VLOOKUP(A460,INFO!$A:$C,3,0)</f>
        <v>EIBC3571</v>
      </c>
      <c r="W460" s="3" t="str">
        <f>VLOOKUP(V460,INFO!$C:$D,2,0)</f>
        <v>Camion</v>
      </c>
      <c r="X460" s="17" t="str">
        <f>VLOOKUP(A460,INFO!A:F,5,0)</f>
        <v>LOGÍSTICA</v>
      </c>
      <c r="Y460" s="17" t="str">
        <f>VLOOKUP(A460,INFO!A:F,6,0)</f>
        <v>Cristobal Murillo</v>
      </c>
    </row>
    <row r="461" spans="1:25" x14ac:dyDescent="0.25">
      <c r="A461" s="3" t="s">
        <v>4</v>
      </c>
      <c r="B461" s="8">
        <v>0</v>
      </c>
      <c r="C461" s="8">
        <v>0</v>
      </c>
      <c r="D461" s="8">
        <v>0</v>
      </c>
      <c r="E461" s="4">
        <v>0</v>
      </c>
      <c r="F461" s="5">
        <v>0</v>
      </c>
      <c r="G461" s="5">
        <v>0</v>
      </c>
      <c r="H461" s="7" t="s">
        <v>3</v>
      </c>
      <c r="I461" s="7" t="s">
        <v>3</v>
      </c>
      <c r="J461" s="19" t="s">
        <v>321</v>
      </c>
      <c r="K461" s="19" t="s">
        <v>321</v>
      </c>
      <c r="L461" s="2">
        <v>43372</v>
      </c>
      <c r="M461" s="6" t="str">
        <f t="shared" si="52"/>
        <v>septiembre</v>
      </c>
      <c r="N461" s="19">
        <f t="shared" si="53"/>
        <v>39</v>
      </c>
      <c r="O461" s="7" t="str">
        <f t="shared" si="54"/>
        <v>sábado</v>
      </c>
      <c r="P461" s="7">
        <f t="shared" si="55"/>
        <v>2018</v>
      </c>
      <c r="Q461" s="3" t="str">
        <f>VLOOKUP(A461,INFO!$A:$B,2,0)</f>
        <v>QUITO</v>
      </c>
      <c r="R461" s="19">
        <v>95</v>
      </c>
      <c r="S461" s="19" t="str">
        <f t="shared" si="56"/>
        <v>-----</v>
      </c>
      <c r="T461" s="19">
        <f t="shared" si="57"/>
        <v>1</v>
      </c>
      <c r="U461" s="19" t="str">
        <f t="shared" si="58"/>
        <v>No Mostrar</v>
      </c>
      <c r="V461" s="3" t="str">
        <f>VLOOKUP(A461,INFO!$A:$C,3,0)</f>
        <v>HW228P</v>
      </c>
      <c r="W461" s="3" t="str">
        <f>VLOOKUP(V461,INFO!$C:$D,2,0)</f>
        <v>Motocicleta</v>
      </c>
      <c r="X461" s="17" t="str">
        <f>VLOOKUP(A461,INFO!A:F,5,0)</f>
        <v>SAT UIO</v>
      </c>
      <c r="Y461" s="17" t="str">
        <f>VLOOKUP(A461,INFO!A:F,6,0)</f>
        <v>Quito</v>
      </c>
    </row>
    <row r="462" spans="1:25" x14ac:dyDescent="0.25">
      <c r="A462" s="3" t="s">
        <v>61</v>
      </c>
      <c r="B462" s="8">
        <v>0</v>
      </c>
      <c r="C462" s="8">
        <v>0</v>
      </c>
      <c r="D462" s="8">
        <v>0</v>
      </c>
      <c r="E462" s="4">
        <v>0</v>
      </c>
      <c r="F462" s="5">
        <v>0</v>
      </c>
      <c r="G462" s="5">
        <v>0</v>
      </c>
      <c r="H462" s="7" t="s">
        <v>3</v>
      </c>
      <c r="I462" s="7" t="s">
        <v>3</v>
      </c>
      <c r="J462" s="19" t="s">
        <v>321</v>
      </c>
      <c r="K462" s="19" t="s">
        <v>321</v>
      </c>
      <c r="L462" s="2">
        <v>43372</v>
      </c>
      <c r="M462" s="6" t="str">
        <f t="shared" si="52"/>
        <v>septiembre</v>
      </c>
      <c r="N462" s="19">
        <f t="shared" si="53"/>
        <v>39</v>
      </c>
      <c r="O462" s="7" t="str">
        <f t="shared" si="54"/>
        <v>sábado</v>
      </c>
      <c r="P462" s="7">
        <f t="shared" si="55"/>
        <v>2018</v>
      </c>
      <c r="Q462" s="3" t="str">
        <f>VLOOKUP(A462,INFO!$A:$B,2,0)</f>
        <v>GUAYAQUIL</v>
      </c>
      <c r="R462" s="19">
        <v>95</v>
      </c>
      <c r="S462" s="19" t="str">
        <f t="shared" si="56"/>
        <v>-----</v>
      </c>
      <c r="T462" s="19">
        <f t="shared" si="57"/>
        <v>1</v>
      </c>
      <c r="U462" s="19" t="str">
        <f t="shared" si="58"/>
        <v>No Mostrar</v>
      </c>
      <c r="V462" s="3" t="str">
        <f>VLOOKUP(A462,INFO!$A:$C,3,0)</f>
        <v>EGSK6663</v>
      </c>
      <c r="W462" s="3" t="str">
        <f>VLOOKUP(V462,INFO!$C:$D,2,0)</f>
        <v>Camioneta</v>
      </c>
      <c r="X462" s="17" t="str">
        <f>VLOOKUP(A462,INFO!A:F,5,0)</f>
        <v>LOGÍSTICA</v>
      </c>
      <c r="Y462" s="17" t="str">
        <f>VLOOKUP(A462,INFO!A:F,6,0)</f>
        <v>Patricio Hidalgo</v>
      </c>
    </row>
    <row r="463" spans="1:25" x14ac:dyDescent="0.25">
      <c r="A463" s="3" t="s">
        <v>2</v>
      </c>
      <c r="B463" s="8">
        <v>0</v>
      </c>
      <c r="C463" s="8">
        <v>0</v>
      </c>
      <c r="D463" s="8">
        <v>0</v>
      </c>
      <c r="E463" s="4">
        <v>0</v>
      </c>
      <c r="F463" s="5">
        <v>0</v>
      </c>
      <c r="G463" s="5">
        <v>0</v>
      </c>
      <c r="H463" s="7" t="s">
        <v>3</v>
      </c>
      <c r="I463" s="7" t="s">
        <v>3</v>
      </c>
      <c r="J463" s="19" t="s">
        <v>321</v>
      </c>
      <c r="K463" s="19" t="s">
        <v>321</v>
      </c>
      <c r="L463" s="2">
        <v>43372</v>
      </c>
      <c r="M463" s="6" t="str">
        <f t="shared" si="52"/>
        <v>septiembre</v>
      </c>
      <c r="N463" s="19">
        <f t="shared" si="53"/>
        <v>39</v>
      </c>
      <c r="O463" s="7" t="str">
        <f t="shared" si="54"/>
        <v>sábado</v>
      </c>
      <c r="P463" s="7">
        <f t="shared" si="55"/>
        <v>2018</v>
      </c>
      <c r="Q463" s="3" t="str">
        <f>VLOOKUP(A463,INFO!$A:$B,2,0)</f>
        <v>QUITO</v>
      </c>
      <c r="R463" s="19">
        <v>95</v>
      </c>
      <c r="S463" s="19" t="str">
        <f t="shared" si="56"/>
        <v>-----</v>
      </c>
      <c r="T463" s="19">
        <f t="shared" si="57"/>
        <v>1</v>
      </c>
      <c r="U463" s="19" t="str">
        <f t="shared" si="58"/>
        <v>No Mostrar</v>
      </c>
      <c r="V463" s="3" t="str">
        <f>VLOOKUP(A463,INFO!$A:$C,3,0)</f>
        <v>EPCW7500</v>
      </c>
      <c r="W463" s="3" t="str">
        <f>VLOOKUP(V463,INFO!$C:$D,2,0)</f>
        <v>Camioneta</v>
      </c>
      <c r="X463" s="17" t="str">
        <f>VLOOKUP(A463,INFO!A:F,5,0)</f>
        <v>SAT UIO</v>
      </c>
      <c r="Y463" s="17" t="str">
        <f>VLOOKUP(A463,INFO!A:F,6,0)</f>
        <v>Edison Arellano</v>
      </c>
    </row>
    <row r="464" spans="1:25" x14ac:dyDescent="0.25">
      <c r="A464" s="3" t="s">
        <v>64</v>
      </c>
      <c r="B464" s="8">
        <v>0</v>
      </c>
      <c r="C464" s="8">
        <v>0</v>
      </c>
      <c r="D464" s="8">
        <v>0</v>
      </c>
      <c r="E464" s="4">
        <v>0</v>
      </c>
      <c r="F464" s="5">
        <v>0</v>
      </c>
      <c r="G464" s="5">
        <v>0</v>
      </c>
      <c r="H464" s="7" t="s">
        <v>3</v>
      </c>
      <c r="I464" s="7" t="s">
        <v>3</v>
      </c>
      <c r="J464" s="19" t="s">
        <v>321</v>
      </c>
      <c r="K464" s="19" t="s">
        <v>321</v>
      </c>
      <c r="L464" s="2">
        <v>43372</v>
      </c>
      <c r="M464" s="6" t="str">
        <f t="shared" si="52"/>
        <v>septiembre</v>
      </c>
      <c r="N464" s="19">
        <f t="shared" si="53"/>
        <v>39</v>
      </c>
      <c r="O464" s="7" t="str">
        <f t="shared" si="54"/>
        <v>sábado</v>
      </c>
      <c r="P464" s="7">
        <f t="shared" si="55"/>
        <v>2018</v>
      </c>
      <c r="Q464" s="3" t="str">
        <f>VLOOKUP(A464,INFO!$A:$B,2,0)</f>
        <v>GUAYAQUIL</v>
      </c>
      <c r="R464" s="19">
        <v>95</v>
      </c>
      <c r="S464" s="19" t="str">
        <f t="shared" si="56"/>
        <v>-----</v>
      </c>
      <c r="T464" s="19">
        <f t="shared" si="57"/>
        <v>1</v>
      </c>
      <c r="U464" s="19" t="str">
        <f t="shared" si="58"/>
        <v>No Mostrar</v>
      </c>
      <c r="V464" s="3" t="str">
        <f>VLOOKUP(A464,INFO!$A:$C,3,0)</f>
        <v>EPCW5709</v>
      </c>
      <c r="W464" s="3" t="str">
        <f>VLOOKUP(V464,INFO!$C:$D,2,0)</f>
        <v>Camioneta</v>
      </c>
      <c r="X464" s="17" t="str">
        <f>VLOOKUP(A464,INFO!A:F,5,0)</f>
        <v>VENTAS</v>
      </c>
      <c r="Y464" s="17" t="str">
        <f>VLOOKUP(A464,INFO!A:F,6,0)</f>
        <v>Proyectos</v>
      </c>
    </row>
    <row r="465" spans="1:25" x14ac:dyDescent="0.25">
      <c r="A465" s="3" t="s">
        <v>28</v>
      </c>
      <c r="B465" s="8">
        <v>0</v>
      </c>
      <c r="C465" s="8">
        <v>0</v>
      </c>
      <c r="D465" s="8">
        <v>0</v>
      </c>
      <c r="E465" s="4">
        <v>0</v>
      </c>
      <c r="F465" s="5">
        <v>0</v>
      </c>
      <c r="G465" s="5">
        <v>0</v>
      </c>
      <c r="H465" s="7" t="s">
        <v>3</v>
      </c>
      <c r="I465" s="7" t="s">
        <v>3</v>
      </c>
      <c r="J465" s="19" t="s">
        <v>321</v>
      </c>
      <c r="K465" s="19" t="s">
        <v>321</v>
      </c>
      <c r="L465" s="2">
        <v>43372</v>
      </c>
      <c r="M465" s="6" t="str">
        <f t="shared" si="52"/>
        <v>septiembre</v>
      </c>
      <c r="N465" s="19">
        <f t="shared" si="53"/>
        <v>39</v>
      </c>
      <c r="O465" s="7" t="str">
        <f t="shared" si="54"/>
        <v>sábado</v>
      </c>
      <c r="P465" s="7">
        <f t="shared" si="55"/>
        <v>2018</v>
      </c>
      <c r="Q465" s="3" t="str">
        <f>VLOOKUP(A465,INFO!$A:$B,2,0)</f>
        <v>GUAYAQUIL</v>
      </c>
      <c r="R465" s="19">
        <v>95</v>
      </c>
      <c r="S465" s="19" t="str">
        <f t="shared" si="56"/>
        <v>-----</v>
      </c>
      <c r="T465" s="19">
        <f t="shared" si="57"/>
        <v>1</v>
      </c>
      <c r="U465" s="19" t="str">
        <f t="shared" si="58"/>
        <v>No Mostrar</v>
      </c>
      <c r="V465" s="3" t="str">
        <f>VLOOKUP(A465,INFO!$A:$C,3,0)</f>
        <v>EPCW1831</v>
      </c>
      <c r="W465" s="3" t="str">
        <f>VLOOKUP(V465,INFO!$C:$D,2,0)</f>
        <v>Camioneta</v>
      </c>
      <c r="X465" s="17" t="str">
        <f>VLOOKUP(A465,INFO!A:F,5,0)</f>
        <v>POSTVENTA</v>
      </c>
      <c r="Y465" s="17" t="str">
        <f>VLOOKUP(A465,INFO!A:F,6,0)</f>
        <v>Jose Luis vargas</v>
      </c>
    </row>
    <row r="466" spans="1:25" x14ac:dyDescent="0.25">
      <c r="A466" s="3" t="s">
        <v>70</v>
      </c>
      <c r="B466" s="8">
        <v>0</v>
      </c>
      <c r="C466" s="8">
        <v>0</v>
      </c>
      <c r="D466" s="8">
        <v>0</v>
      </c>
      <c r="E466" s="4">
        <v>0</v>
      </c>
      <c r="F466" s="5">
        <v>0</v>
      </c>
      <c r="G466" s="5">
        <v>0</v>
      </c>
      <c r="H466" s="7" t="s">
        <v>3</v>
      </c>
      <c r="I466" s="7" t="s">
        <v>3</v>
      </c>
      <c r="J466" s="19" t="s">
        <v>321</v>
      </c>
      <c r="K466" s="19" t="s">
        <v>321</v>
      </c>
      <c r="L466" s="2">
        <v>43372</v>
      </c>
      <c r="M466" s="6" t="str">
        <f t="shared" si="52"/>
        <v>septiembre</v>
      </c>
      <c r="N466" s="19">
        <f t="shared" si="53"/>
        <v>39</v>
      </c>
      <c r="O466" s="7" t="str">
        <f t="shared" si="54"/>
        <v>sábado</v>
      </c>
      <c r="P466" s="7">
        <f t="shared" si="55"/>
        <v>2018</v>
      </c>
      <c r="Q466" s="3" t="str">
        <f>VLOOKUP(A466,INFO!$A:$B,2,0)</f>
        <v>QUITO</v>
      </c>
      <c r="R466" s="19">
        <v>95</v>
      </c>
      <c r="S466" s="19" t="str">
        <f t="shared" si="56"/>
        <v>-----</v>
      </c>
      <c r="T466" s="19">
        <f t="shared" si="57"/>
        <v>1</v>
      </c>
      <c r="U466" s="19" t="str">
        <f t="shared" si="58"/>
        <v>No Mostrar</v>
      </c>
      <c r="V466" s="3" t="str">
        <f>VLOOKUP(A466,INFO!$A:$C,3,0)</f>
        <v>EPCZ3313</v>
      </c>
      <c r="W466" s="3" t="str">
        <f>VLOOKUP(V466,INFO!$C:$D,2,0)</f>
        <v>Automovil</v>
      </c>
      <c r="X466" s="17" t="str">
        <f>VLOOKUP(A466,INFO!A:F,5,0)</f>
        <v>VENTAS</v>
      </c>
      <c r="Y466" s="17" t="str">
        <f>VLOOKUP(A466,INFO!A:F,6,0)</f>
        <v>Fernando Maldonado</v>
      </c>
    </row>
    <row r="467" spans="1:25" x14ac:dyDescent="0.25">
      <c r="A467" s="3" t="s">
        <v>23</v>
      </c>
      <c r="B467" s="8">
        <v>0</v>
      </c>
      <c r="C467" s="8">
        <v>0</v>
      </c>
      <c r="D467" s="8">
        <v>0</v>
      </c>
      <c r="E467" s="4">
        <v>0</v>
      </c>
      <c r="F467" s="5">
        <v>0</v>
      </c>
      <c r="G467" s="5">
        <v>0</v>
      </c>
      <c r="H467" s="7" t="s">
        <v>3</v>
      </c>
      <c r="I467" s="7" t="s">
        <v>3</v>
      </c>
      <c r="J467" s="19" t="s">
        <v>321</v>
      </c>
      <c r="K467" s="19" t="s">
        <v>321</v>
      </c>
      <c r="L467" s="2">
        <v>43372</v>
      </c>
      <c r="M467" s="6" t="str">
        <f t="shared" si="52"/>
        <v>septiembre</v>
      </c>
      <c r="N467" s="19">
        <f t="shared" si="53"/>
        <v>39</v>
      </c>
      <c r="O467" s="7" t="str">
        <f t="shared" si="54"/>
        <v>sábado</v>
      </c>
      <c r="P467" s="7">
        <f t="shared" si="55"/>
        <v>2018</v>
      </c>
      <c r="Q467" s="3" t="str">
        <f>VLOOKUP(A467,INFO!$A:$B,2,0)</f>
        <v>GUAYAQUIL</v>
      </c>
      <c r="R467" s="19">
        <v>95</v>
      </c>
      <c r="S467" s="19" t="str">
        <f t="shared" si="56"/>
        <v>-----</v>
      </c>
      <c r="T467" s="19">
        <f t="shared" si="57"/>
        <v>1</v>
      </c>
      <c r="U467" s="19" t="str">
        <f t="shared" si="58"/>
        <v>No Mostrar</v>
      </c>
      <c r="V467" s="3" t="str">
        <f>VLOOKUP(A467,INFO!$A:$C,3,0)</f>
        <v>EGSF6029</v>
      </c>
      <c r="W467" s="3" t="str">
        <f>VLOOKUP(V467,INFO!$C:$D,2,0)</f>
        <v>Camioneta</v>
      </c>
      <c r="X467" s="17" t="str">
        <f>VLOOKUP(A467,INFO!A:F,5,0)</f>
        <v>POSTVENTA</v>
      </c>
      <c r="Y467" s="17" t="str">
        <f>VLOOKUP(A467,INFO!A:F,6,0)</f>
        <v>Jacob Soriano</v>
      </c>
    </row>
    <row r="468" spans="1:25" x14ac:dyDescent="0.25">
      <c r="A468" s="3" t="s">
        <v>0</v>
      </c>
      <c r="B468" s="8">
        <v>2.3148148148148147E-5</v>
      </c>
      <c r="C468" s="8">
        <v>0</v>
      </c>
      <c r="D468" s="8">
        <v>2.3148148148148147E-5</v>
      </c>
      <c r="E468" s="4">
        <v>0</v>
      </c>
      <c r="F468" s="5">
        <v>0</v>
      </c>
      <c r="G468" s="5">
        <v>0</v>
      </c>
      <c r="H468" s="7" t="s">
        <v>83</v>
      </c>
      <c r="I468" s="7" t="s">
        <v>83</v>
      </c>
      <c r="J468" s="19" t="s">
        <v>321</v>
      </c>
      <c r="K468" s="19" t="s">
        <v>321</v>
      </c>
      <c r="L468" s="2">
        <v>43372</v>
      </c>
      <c r="M468" s="6" t="str">
        <f t="shared" si="52"/>
        <v>septiembre</v>
      </c>
      <c r="N468" s="19">
        <f t="shared" si="53"/>
        <v>39</v>
      </c>
      <c r="O468" s="7" t="str">
        <f t="shared" si="54"/>
        <v>sábado</v>
      </c>
      <c r="P468" s="7">
        <f t="shared" si="55"/>
        <v>2018</v>
      </c>
      <c r="Q468" s="3" t="str">
        <f>VLOOKUP(A468,INFO!$A:$B,2,0)</f>
        <v>QUITO</v>
      </c>
      <c r="R468" s="19">
        <v>95</v>
      </c>
      <c r="S468" s="19" t="str">
        <f t="shared" si="56"/>
        <v>Pastaza, Alangasí</v>
      </c>
      <c r="T468" s="19">
        <f t="shared" si="57"/>
        <v>1</v>
      </c>
      <c r="U468" s="19" t="str">
        <f t="shared" si="58"/>
        <v>Mostrar</v>
      </c>
      <c r="V468" s="3" t="str">
        <f>VLOOKUP(A468,INFO!$A:$C,3,0)</f>
        <v>EGSF6013</v>
      </c>
      <c r="W468" s="3" t="str">
        <f>VLOOKUP(V468,INFO!$C:$D,2,0)</f>
        <v>Camioneta</v>
      </c>
      <c r="X468" s="17" t="str">
        <f>VLOOKUP(A468,INFO!A:F,5,0)</f>
        <v>SAT UIO</v>
      </c>
      <c r="Y468" s="17" t="str">
        <f>VLOOKUP(A468,INFO!A:F,6,0)</f>
        <v>Darwin Vargas</v>
      </c>
    </row>
    <row r="469" spans="1:25" x14ac:dyDescent="0.25">
      <c r="A469" s="3" t="s">
        <v>51</v>
      </c>
      <c r="B469" s="8">
        <v>3.4722222222222222E-5</v>
      </c>
      <c r="C469" s="8">
        <v>0</v>
      </c>
      <c r="D469" s="8">
        <v>3.4722222222222222E-5</v>
      </c>
      <c r="E469" s="4">
        <v>0</v>
      </c>
      <c r="F469" s="5">
        <v>0</v>
      </c>
      <c r="G469" s="5">
        <v>0</v>
      </c>
      <c r="H469" s="7" t="s">
        <v>18</v>
      </c>
      <c r="I469" s="7" t="s">
        <v>18</v>
      </c>
      <c r="J469" s="19" t="s">
        <v>321</v>
      </c>
      <c r="K469" s="19" t="s">
        <v>321</v>
      </c>
      <c r="L469" s="2">
        <v>43372</v>
      </c>
      <c r="M469" s="6" t="str">
        <f t="shared" si="52"/>
        <v>septiembre</v>
      </c>
      <c r="N469" s="19">
        <f t="shared" si="53"/>
        <v>39</v>
      </c>
      <c r="O469" s="7" t="str">
        <f t="shared" si="54"/>
        <v>sábado</v>
      </c>
      <c r="P469" s="7">
        <f t="shared" si="55"/>
        <v>2018</v>
      </c>
      <c r="Q469" s="3" t="str">
        <f>VLOOKUP(A469,INFO!$A:$B,2,0)</f>
        <v>QUITO</v>
      </c>
      <c r="R469" s="19">
        <v>95</v>
      </c>
      <c r="S469" s="19" t="str">
        <f t="shared" si="56"/>
        <v>Calle De Los Cipreses 2-158, Quito</v>
      </c>
      <c r="T469" s="19">
        <f t="shared" si="57"/>
        <v>1</v>
      </c>
      <c r="U469" s="19" t="str">
        <f t="shared" si="58"/>
        <v>Mostrar</v>
      </c>
      <c r="V469" s="3" t="str">
        <f>VLOOKUP(A469,INFO!$A:$C,3,0)</f>
        <v>EPCT8869</v>
      </c>
      <c r="W469" s="3" t="str">
        <f>VLOOKUP(V469,INFO!$C:$D,2,0)</f>
        <v>Camioneta</v>
      </c>
      <c r="X469" s="17" t="str">
        <f>VLOOKUP(A469,INFO!A:F,5,0)</f>
        <v>SAT UIO</v>
      </c>
      <c r="Y469" s="17" t="str">
        <f>VLOOKUP(A469,INFO!A:F,6,0)</f>
        <v>Norberto Congo</v>
      </c>
    </row>
    <row r="470" spans="1:25" x14ac:dyDescent="0.25">
      <c r="A470" s="3" t="s">
        <v>51</v>
      </c>
      <c r="B470" s="8">
        <v>3.4722222222222222E-5</v>
      </c>
      <c r="C470" s="8">
        <v>0</v>
      </c>
      <c r="D470" s="8">
        <v>3.4722222222222222E-5</v>
      </c>
      <c r="E470" s="4">
        <v>0</v>
      </c>
      <c r="F470" s="5">
        <v>0</v>
      </c>
      <c r="G470" s="5">
        <v>0</v>
      </c>
      <c r="H470" s="7" t="s">
        <v>18</v>
      </c>
      <c r="I470" s="7" t="s">
        <v>18</v>
      </c>
      <c r="J470" s="19" t="s">
        <v>321</v>
      </c>
      <c r="K470" s="19" t="s">
        <v>321</v>
      </c>
      <c r="L470" s="2">
        <v>43372</v>
      </c>
      <c r="M470" s="6" t="str">
        <f t="shared" si="52"/>
        <v>septiembre</v>
      </c>
      <c r="N470" s="19">
        <f t="shared" si="53"/>
        <v>39</v>
      </c>
      <c r="O470" s="7" t="str">
        <f t="shared" si="54"/>
        <v>sábado</v>
      </c>
      <c r="P470" s="7">
        <f t="shared" si="55"/>
        <v>2018</v>
      </c>
      <c r="Q470" s="3" t="str">
        <f>VLOOKUP(A470,INFO!$A:$B,2,0)</f>
        <v>QUITO</v>
      </c>
      <c r="R470" s="19">
        <v>95</v>
      </c>
      <c r="S470" s="19" t="str">
        <f t="shared" si="56"/>
        <v>Calle De Los Cipreses 2-158, Quito</v>
      </c>
      <c r="T470" s="19">
        <f t="shared" si="57"/>
        <v>1</v>
      </c>
      <c r="U470" s="19" t="str">
        <f t="shared" si="58"/>
        <v>Mostrar</v>
      </c>
      <c r="V470" s="3" t="str">
        <f>VLOOKUP(A470,INFO!$A:$C,3,0)</f>
        <v>EPCT8869</v>
      </c>
      <c r="W470" s="3" t="str">
        <f>VLOOKUP(V470,INFO!$C:$D,2,0)</f>
        <v>Camioneta</v>
      </c>
      <c r="X470" s="17" t="str">
        <f>VLOOKUP(A470,INFO!A:F,5,0)</f>
        <v>SAT UIO</v>
      </c>
      <c r="Y470" s="17" t="str">
        <f>VLOOKUP(A470,INFO!A:F,6,0)</f>
        <v>Norberto Congo</v>
      </c>
    </row>
    <row r="471" spans="1:25" x14ac:dyDescent="0.25">
      <c r="A471" s="3" t="s">
        <v>0</v>
      </c>
      <c r="B471" s="8">
        <v>4.6296296296296294E-5</v>
      </c>
      <c r="C471" s="8">
        <v>0</v>
      </c>
      <c r="D471" s="8">
        <v>4.6296296296296294E-5</v>
      </c>
      <c r="E471" s="4">
        <v>0</v>
      </c>
      <c r="F471" s="5">
        <v>0</v>
      </c>
      <c r="G471" s="5">
        <v>0</v>
      </c>
      <c r="H471" s="7" t="s">
        <v>83</v>
      </c>
      <c r="I471" s="7" t="s">
        <v>83</v>
      </c>
      <c r="J471" s="19" t="s">
        <v>321</v>
      </c>
      <c r="K471" s="19" t="s">
        <v>321</v>
      </c>
      <c r="L471" s="2">
        <v>43372</v>
      </c>
      <c r="M471" s="6" t="str">
        <f t="shared" si="52"/>
        <v>septiembre</v>
      </c>
      <c r="N471" s="19">
        <f t="shared" si="53"/>
        <v>39</v>
      </c>
      <c r="O471" s="7" t="str">
        <f t="shared" si="54"/>
        <v>sábado</v>
      </c>
      <c r="P471" s="7">
        <f t="shared" si="55"/>
        <v>2018</v>
      </c>
      <c r="Q471" s="3" t="str">
        <f>VLOOKUP(A471,INFO!$A:$B,2,0)</f>
        <v>QUITO</v>
      </c>
      <c r="R471" s="19">
        <v>95</v>
      </c>
      <c r="S471" s="19" t="str">
        <f t="shared" si="56"/>
        <v>Pastaza, Alangasí</v>
      </c>
      <c r="T471" s="19">
        <f t="shared" si="57"/>
        <v>1</v>
      </c>
      <c r="U471" s="19" t="str">
        <f t="shared" si="58"/>
        <v>Mostrar</v>
      </c>
      <c r="V471" s="3" t="str">
        <f>VLOOKUP(A471,INFO!$A:$C,3,0)</f>
        <v>EGSF6013</v>
      </c>
      <c r="W471" s="3" t="str">
        <f>VLOOKUP(V471,INFO!$C:$D,2,0)</f>
        <v>Camioneta</v>
      </c>
      <c r="X471" s="17" t="str">
        <f>VLOOKUP(A471,INFO!A:F,5,0)</f>
        <v>SAT UIO</v>
      </c>
      <c r="Y471" s="17" t="str">
        <f>VLOOKUP(A471,INFO!A:F,6,0)</f>
        <v>Darwin Vargas</v>
      </c>
    </row>
    <row r="472" spans="1:25" x14ac:dyDescent="0.25">
      <c r="A472" s="3" t="s">
        <v>51</v>
      </c>
      <c r="B472" s="8">
        <v>4.6296296296296294E-5</v>
      </c>
      <c r="C472" s="8">
        <v>0</v>
      </c>
      <c r="D472" s="8">
        <v>4.6296296296296294E-5</v>
      </c>
      <c r="E472" s="4">
        <v>0</v>
      </c>
      <c r="F472" s="5">
        <v>0</v>
      </c>
      <c r="G472" s="5">
        <v>0</v>
      </c>
      <c r="H472" s="7" t="s">
        <v>18</v>
      </c>
      <c r="I472" s="7" t="s">
        <v>18</v>
      </c>
      <c r="J472" s="19" t="s">
        <v>321</v>
      </c>
      <c r="K472" s="19" t="s">
        <v>321</v>
      </c>
      <c r="L472" s="2">
        <v>43372</v>
      </c>
      <c r="M472" s="6" t="str">
        <f t="shared" si="52"/>
        <v>septiembre</v>
      </c>
      <c r="N472" s="19">
        <f t="shared" si="53"/>
        <v>39</v>
      </c>
      <c r="O472" s="7" t="str">
        <f t="shared" si="54"/>
        <v>sábado</v>
      </c>
      <c r="P472" s="7">
        <f t="shared" si="55"/>
        <v>2018</v>
      </c>
      <c r="Q472" s="3" t="str">
        <f>VLOOKUP(A472,INFO!$A:$B,2,0)</f>
        <v>QUITO</v>
      </c>
      <c r="R472" s="19">
        <v>95</v>
      </c>
      <c r="S472" s="19" t="str">
        <f t="shared" si="56"/>
        <v>Calle De Los Cipreses 2-158, Quito</v>
      </c>
      <c r="T472" s="19">
        <f t="shared" si="57"/>
        <v>1</v>
      </c>
      <c r="U472" s="19" t="str">
        <f t="shared" si="58"/>
        <v>Mostrar</v>
      </c>
      <c r="V472" s="3" t="str">
        <f>VLOOKUP(A472,INFO!$A:$C,3,0)</f>
        <v>EPCT8869</v>
      </c>
      <c r="W472" s="3" t="str">
        <f>VLOOKUP(V472,INFO!$C:$D,2,0)</f>
        <v>Camioneta</v>
      </c>
      <c r="X472" s="17" t="str">
        <f>VLOOKUP(A472,INFO!A:F,5,0)</f>
        <v>SAT UIO</v>
      </c>
      <c r="Y472" s="17" t="str">
        <f>VLOOKUP(A472,INFO!A:F,6,0)</f>
        <v>Norberto Congo</v>
      </c>
    </row>
    <row r="473" spans="1:25" x14ac:dyDescent="0.25">
      <c r="A473" s="3" t="s">
        <v>0</v>
      </c>
      <c r="B473" s="8">
        <v>6.9444444444444444E-5</v>
      </c>
      <c r="C473" s="8">
        <v>0</v>
      </c>
      <c r="D473" s="8">
        <v>6.9444444444444444E-5</v>
      </c>
      <c r="E473" s="4">
        <v>0</v>
      </c>
      <c r="F473" s="5">
        <v>0</v>
      </c>
      <c r="G473" s="5">
        <v>0</v>
      </c>
      <c r="H473" s="7" t="s">
        <v>83</v>
      </c>
      <c r="I473" s="7" t="s">
        <v>83</v>
      </c>
      <c r="J473" s="19" t="s">
        <v>321</v>
      </c>
      <c r="K473" s="19" t="s">
        <v>321</v>
      </c>
      <c r="L473" s="2">
        <v>43372</v>
      </c>
      <c r="M473" s="6" t="str">
        <f t="shared" si="52"/>
        <v>septiembre</v>
      </c>
      <c r="N473" s="19">
        <f t="shared" si="53"/>
        <v>39</v>
      </c>
      <c r="O473" s="7" t="str">
        <f t="shared" si="54"/>
        <v>sábado</v>
      </c>
      <c r="P473" s="7">
        <f t="shared" si="55"/>
        <v>2018</v>
      </c>
      <c r="Q473" s="3" t="str">
        <f>VLOOKUP(A473,INFO!$A:$B,2,0)</f>
        <v>QUITO</v>
      </c>
      <c r="R473" s="19">
        <v>95</v>
      </c>
      <c r="S473" s="19" t="str">
        <f t="shared" si="56"/>
        <v>Pastaza, Alangasí</v>
      </c>
      <c r="T473" s="19">
        <f t="shared" si="57"/>
        <v>1</v>
      </c>
      <c r="U473" s="19" t="str">
        <f t="shared" si="58"/>
        <v>Mostrar</v>
      </c>
      <c r="V473" s="3" t="str">
        <f>VLOOKUP(A473,INFO!$A:$C,3,0)</f>
        <v>EGSF6013</v>
      </c>
      <c r="W473" s="3" t="str">
        <f>VLOOKUP(V473,INFO!$C:$D,2,0)</f>
        <v>Camioneta</v>
      </c>
      <c r="X473" s="17" t="str">
        <f>VLOOKUP(A473,INFO!A:F,5,0)</f>
        <v>SAT UIO</v>
      </c>
      <c r="Y473" s="17" t="str">
        <f>VLOOKUP(A473,INFO!A:F,6,0)</f>
        <v>Darwin Vargas</v>
      </c>
    </row>
    <row r="474" spans="1:25" x14ac:dyDescent="0.25">
      <c r="A474" s="3" t="s">
        <v>59</v>
      </c>
      <c r="B474" s="8">
        <v>1.0416666666666667E-4</v>
      </c>
      <c r="C474" s="8">
        <v>0</v>
      </c>
      <c r="D474" s="8">
        <v>1.0416666666666667E-4</v>
      </c>
      <c r="E474" s="4">
        <v>0</v>
      </c>
      <c r="F474" s="5">
        <v>0</v>
      </c>
      <c r="G474" s="5">
        <v>0.47</v>
      </c>
      <c r="H474" s="7" t="s">
        <v>24</v>
      </c>
      <c r="I474" s="7" t="s">
        <v>24</v>
      </c>
      <c r="J474" s="19" t="s">
        <v>321</v>
      </c>
      <c r="K474" s="19" t="s">
        <v>321</v>
      </c>
      <c r="L474" s="2">
        <v>43372</v>
      </c>
      <c r="M474" s="6" t="str">
        <f t="shared" si="52"/>
        <v>septiembre</v>
      </c>
      <c r="N474" s="19">
        <f t="shared" si="53"/>
        <v>39</v>
      </c>
      <c r="O474" s="7" t="str">
        <f t="shared" si="54"/>
        <v>sábado</v>
      </c>
      <c r="P474" s="7">
        <f t="shared" si="55"/>
        <v>2018</v>
      </c>
      <c r="Q474" s="3" t="str">
        <f>VLOOKUP(A474,INFO!$A:$B,2,0)</f>
        <v>GUAYAQUIL</v>
      </c>
      <c r="R474" s="19">
        <v>95</v>
      </c>
      <c r="S474" s="19" t="str">
        <f t="shared" si="56"/>
        <v>Durmió en Ainsa</v>
      </c>
      <c r="T474" s="19">
        <f t="shared" si="57"/>
        <v>1</v>
      </c>
      <c r="U474" s="19" t="str">
        <f t="shared" si="58"/>
        <v>Mostrar</v>
      </c>
      <c r="V474" s="3" t="str">
        <f>VLOOKUP(A474,INFO!$A:$C,3,0)</f>
        <v>EPCI6941</v>
      </c>
      <c r="W474" s="3" t="str">
        <f>VLOOKUP(V474,INFO!$C:$D,2,0)</f>
        <v>Camioneta</v>
      </c>
      <c r="X474" s="17" t="str">
        <f>VLOOKUP(A474,INFO!A:F,5,0)</f>
        <v>POSTVENTA</v>
      </c>
      <c r="Y474" s="17" t="str">
        <f>VLOOKUP(A474,INFO!A:F,6,0)</f>
        <v>Michael Resabala</v>
      </c>
    </row>
    <row r="475" spans="1:25" x14ac:dyDescent="0.25">
      <c r="A475" s="3" t="s">
        <v>59</v>
      </c>
      <c r="B475" s="8">
        <v>1.0416666666666667E-4</v>
      </c>
      <c r="C475" s="8">
        <v>0</v>
      </c>
      <c r="D475" s="8">
        <v>1.0416666666666667E-4</v>
      </c>
      <c r="E475" s="4">
        <v>0.05</v>
      </c>
      <c r="F475" s="5">
        <v>0</v>
      </c>
      <c r="G475" s="5">
        <v>19.88</v>
      </c>
      <c r="H475" s="7" t="s">
        <v>24</v>
      </c>
      <c r="I475" s="7" t="s">
        <v>24</v>
      </c>
      <c r="J475" s="19" t="s">
        <v>321</v>
      </c>
      <c r="K475" s="19" t="s">
        <v>321</v>
      </c>
      <c r="L475" s="2">
        <v>43372</v>
      </c>
      <c r="M475" s="6" t="str">
        <f t="shared" si="52"/>
        <v>septiembre</v>
      </c>
      <c r="N475" s="19">
        <f t="shared" si="53"/>
        <v>39</v>
      </c>
      <c r="O475" s="7" t="str">
        <f t="shared" si="54"/>
        <v>sábado</v>
      </c>
      <c r="P475" s="7">
        <f t="shared" si="55"/>
        <v>2018</v>
      </c>
      <c r="Q475" s="3" t="str">
        <f>VLOOKUP(A475,INFO!$A:$B,2,0)</f>
        <v>GUAYAQUIL</v>
      </c>
      <c r="R475" s="19">
        <v>95</v>
      </c>
      <c r="S475" s="19" t="str">
        <f t="shared" si="56"/>
        <v>Durmió en Ainsa</v>
      </c>
      <c r="T475" s="19">
        <f t="shared" si="57"/>
        <v>1</v>
      </c>
      <c r="U475" s="19" t="str">
        <f t="shared" si="58"/>
        <v>Mostrar</v>
      </c>
      <c r="V475" s="3" t="str">
        <f>VLOOKUP(A475,INFO!$A:$C,3,0)</f>
        <v>EPCI6941</v>
      </c>
      <c r="W475" s="3" t="str">
        <f>VLOOKUP(V475,INFO!$C:$D,2,0)</f>
        <v>Camioneta</v>
      </c>
      <c r="X475" s="17" t="str">
        <f>VLOOKUP(A475,INFO!A:F,5,0)</f>
        <v>POSTVENTA</v>
      </c>
      <c r="Y475" s="17" t="str">
        <f>VLOOKUP(A475,INFO!A:F,6,0)</f>
        <v>Michael Resabala</v>
      </c>
    </row>
    <row r="476" spans="1:25" x14ac:dyDescent="0.25">
      <c r="A476" s="3" t="s">
        <v>51</v>
      </c>
      <c r="B476" s="8">
        <v>1.273148148148148E-4</v>
      </c>
      <c r="C476" s="8">
        <v>0</v>
      </c>
      <c r="D476" s="8">
        <v>1.273148148148148E-4</v>
      </c>
      <c r="E476" s="4">
        <v>0</v>
      </c>
      <c r="F476" s="5">
        <v>0</v>
      </c>
      <c r="G476" s="5">
        <v>0</v>
      </c>
      <c r="H476" s="7" t="s">
        <v>18</v>
      </c>
      <c r="I476" s="7" t="s">
        <v>18</v>
      </c>
      <c r="J476" s="19" t="s">
        <v>321</v>
      </c>
      <c r="K476" s="19" t="s">
        <v>321</v>
      </c>
      <c r="L476" s="2">
        <v>43372</v>
      </c>
      <c r="M476" s="6" t="str">
        <f t="shared" si="52"/>
        <v>septiembre</v>
      </c>
      <c r="N476" s="19">
        <f t="shared" si="53"/>
        <v>39</v>
      </c>
      <c r="O476" s="7" t="str">
        <f t="shared" si="54"/>
        <v>sábado</v>
      </c>
      <c r="P476" s="7">
        <f t="shared" si="55"/>
        <v>2018</v>
      </c>
      <c r="Q476" s="3" t="str">
        <f>VLOOKUP(A476,INFO!$A:$B,2,0)</f>
        <v>QUITO</v>
      </c>
      <c r="R476" s="19">
        <v>95</v>
      </c>
      <c r="S476" s="19" t="str">
        <f t="shared" si="56"/>
        <v>Calle De Los Cipreses 2-158, Quito</v>
      </c>
      <c r="T476" s="19">
        <f t="shared" si="57"/>
        <v>1</v>
      </c>
      <c r="U476" s="19" t="str">
        <f t="shared" si="58"/>
        <v>Mostrar</v>
      </c>
      <c r="V476" s="3" t="str">
        <f>VLOOKUP(A476,INFO!$A:$C,3,0)</f>
        <v>EPCT8869</v>
      </c>
      <c r="W476" s="3" t="str">
        <f>VLOOKUP(V476,INFO!$C:$D,2,0)</f>
        <v>Camioneta</v>
      </c>
      <c r="X476" s="17" t="str">
        <f>VLOOKUP(A476,INFO!A:F,5,0)</f>
        <v>SAT UIO</v>
      </c>
      <c r="Y476" s="17" t="str">
        <f>VLOOKUP(A476,INFO!A:F,6,0)</f>
        <v>Norberto Congo</v>
      </c>
    </row>
    <row r="477" spans="1:25" x14ac:dyDescent="0.25">
      <c r="A477" s="3" t="s">
        <v>59</v>
      </c>
      <c r="B477" s="8">
        <v>1.1458333333333333E-3</v>
      </c>
      <c r="C477" s="8">
        <v>1.0185185185185186E-3</v>
      </c>
      <c r="D477" s="8">
        <v>1.273148148148148E-4</v>
      </c>
      <c r="E477" s="4">
        <v>0.06</v>
      </c>
      <c r="F477" s="5">
        <v>9</v>
      </c>
      <c r="G477" s="5">
        <v>2.02</v>
      </c>
      <c r="H477" s="7" t="s">
        <v>24</v>
      </c>
      <c r="I477" s="7" t="s">
        <v>24</v>
      </c>
      <c r="J477" s="19" t="s">
        <v>321</v>
      </c>
      <c r="K477" s="19" t="s">
        <v>321</v>
      </c>
      <c r="L477" s="2">
        <v>43372</v>
      </c>
      <c r="M477" s="6" t="str">
        <f t="shared" si="52"/>
        <v>septiembre</v>
      </c>
      <c r="N477" s="19">
        <f t="shared" si="53"/>
        <v>39</v>
      </c>
      <c r="O477" s="7" t="str">
        <f t="shared" si="54"/>
        <v>sábado</v>
      </c>
      <c r="P477" s="7">
        <f t="shared" si="55"/>
        <v>2018</v>
      </c>
      <c r="Q477" s="3" t="str">
        <f>VLOOKUP(A477,INFO!$A:$B,2,0)</f>
        <v>GUAYAQUIL</v>
      </c>
      <c r="R477" s="19">
        <v>95</v>
      </c>
      <c r="S477" s="19" t="str">
        <f t="shared" si="56"/>
        <v>Durmió en Ainsa</v>
      </c>
      <c r="T477" s="19">
        <f t="shared" si="57"/>
        <v>1</v>
      </c>
      <c r="U477" s="19" t="str">
        <f t="shared" si="58"/>
        <v>Mostrar</v>
      </c>
      <c r="V477" s="3" t="str">
        <f>VLOOKUP(A477,INFO!$A:$C,3,0)</f>
        <v>EPCI6941</v>
      </c>
      <c r="W477" s="3" t="str">
        <f>VLOOKUP(V477,INFO!$C:$D,2,0)</f>
        <v>Camioneta</v>
      </c>
      <c r="X477" s="17" t="str">
        <f>VLOOKUP(A477,INFO!A:F,5,0)</f>
        <v>POSTVENTA</v>
      </c>
      <c r="Y477" s="17" t="str">
        <f>VLOOKUP(A477,INFO!A:F,6,0)</f>
        <v>Michael Resabala</v>
      </c>
    </row>
    <row r="478" spans="1:25" x14ac:dyDescent="0.25">
      <c r="A478" s="3" t="s">
        <v>51</v>
      </c>
      <c r="B478" s="8">
        <v>1.5046296296296297E-4</v>
      </c>
      <c r="C478" s="8">
        <v>0</v>
      </c>
      <c r="D478" s="8">
        <v>1.5046296296296297E-4</v>
      </c>
      <c r="E478" s="4">
        <v>0</v>
      </c>
      <c r="F478" s="5">
        <v>0</v>
      </c>
      <c r="G478" s="5">
        <v>0</v>
      </c>
      <c r="H478" s="7" t="s">
        <v>1</v>
      </c>
      <c r="I478" s="7" t="s">
        <v>1</v>
      </c>
      <c r="J478" s="19" t="s">
        <v>321</v>
      </c>
      <c r="K478" s="19" t="s">
        <v>321</v>
      </c>
      <c r="L478" s="2">
        <v>43372</v>
      </c>
      <c r="M478" s="6" t="str">
        <f t="shared" si="52"/>
        <v>septiembre</v>
      </c>
      <c r="N478" s="19">
        <f t="shared" si="53"/>
        <v>39</v>
      </c>
      <c r="O478" s="7" t="str">
        <f t="shared" si="54"/>
        <v>sábado</v>
      </c>
      <c r="P478" s="7">
        <f t="shared" si="55"/>
        <v>2018</v>
      </c>
      <c r="Q478" s="3" t="str">
        <f>VLOOKUP(A478,INFO!$A:$B,2,0)</f>
        <v>QUITO</v>
      </c>
      <c r="R478" s="19">
        <v>95</v>
      </c>
      <c r="S478" s="19" t="str">
        <f t="shared" si="56"/>
        <v>Avenida 10 De Agosto 30-106, Quito</v>
      </c>
      <c r="T478" s="19">
        <f t="shared" si="57"/>
        <v>1</v>
      </c>
      <c r="U478" s="19" t="str">
        <f t="shared" si="58"/>
        <v>Mostrar</v>
      </c>
      <c r="V478" s="3" t="str">
        <f>VLOOKUP(A478,INFO!$A:$C,3,0)</f>
        <v>EPCT8869</v>
      </c>
      <c r="W478" s="3" t="str">
        <f>VLOOKUP(V478,INFO!$C:$D,2,0)</f>
        <v>Camioneta</v>
      </c>
      <c r="X478" s="17" t="str">
        <f>VLOOKUP(A478,INFO!A:F,5,0)</f>
        <v>SAT UIO</v>
      </c>
      <c r="Y478" s="17" t="str">
        <f>VLOOKUP(A478,INFO!A:F,6,0)</f>
        <v>Norberto Congo</v>
      </c>
    </row>
    <row r="479" spans="1:25" x14ac:dyDescent="0.25">
      <c r="A479" s="3" t="s">
        <v>51</v>
      </c>
      <c r="B479" s="8">
        <v>1.6203703703703703E-4</v>
      </c>
      <c r="C479" s="8">
        <v>0</v>
      </c>
      <c r="D479" s="8">
        <v>1.6203703703703703E-4</v>
      </c>
      <c r="E479" s="4">
        <v>0</v>
      </c>
      <c r="F479" s="5">
        <v>0</v>
      </c>
      <c r="G479" s="5">
        <v>0</v>
      </c>
      <c r="H479" s="7" t="s">
        <v>18</v>
      </c>
      <c r="I479" s="7" t="s">
        <v>18</v>
      </c>
      <c r="J479" s="19" t="s">
        <v>321</v>
      </c>
      <c r="K479" s="19" t="s">
        <v>321</v>
      </c>
      <c r="L479" s="2">
        <v>43372</v>
      </c>
      <c r="M479" s="6" t="str">
        <f t="shared" si="52"/>
        <v>septiembre</v>
      </c>
      <c r="N479" s="19">
        <f t="shared" si="53"/>
        <v>39</v>
      </c>
      <c r="O479" s="7" t="str">
        <f t="shared" si="54"/>
        <v>sábado</v>
      </c>
      <c r="P479" s="7">
        <f t="shared" si="55"/>
        <v>2018</v>
      </c>
      <c r="Q479" s="3" t="str">
        <f>VLOOKUP(A479,INFO!$A:$B,2,0)</f>
        <v>QUITO</v>
      </c>
      <c r="R479" s="19">
        <v>95</v>
      </c>
      <c r="S479" s="19" t="str">
        <f t="shared" si="56"/>
        <v>Calle De Los Cipreses 2-158, Quito</v>
      </c>
      <c r="T479" s="19">
        <f t="shared" si="57"/>
        <v>1</v>
      </c>
      <c r="U479" s="19" t="str">
        <f t="shared" si="58"/>
        <v>Mostrar</v>
      </c>
      <c r="V479" s="3" t="str">
        <f>VLOOKUP(A479,INFO!$A:$C,3,0)</f>
        <v>EPCT8869</v>
      </c>
      <c r="W479" s="3" t="str">
        <f>VLOOKUP(V479,INFO!$C:$D,2,0)</f>
        <v>Camioneta</v>
      </c>
      <c r="X479" s="17" t="str">
        <f>VLOOKUP(A479,INFO!A:F,5,0)</f>
        <v>SAT UIO</v>
      </c>
      <c r="Y479" s="17" t="str">
        <f>VLOOKUP(A479,INFO!A:F,6,0)</f>
        <v>Norberto Congo</v>
      </c>
    </row>
    <row r="480" spans="1:25" x14ac:dyDescent="0.25">
      <c r="A480" s="3" t="s">
        <v>51</v>
      </c>
      <c r="B480" s="8">
        <v>1.7361111111111112E-4</v>
      </c>
      <c r="C480" s="8">
        <v>0</v>
      </c>
      <c r="D480" s="8">
        <v>1.7361111111111112E-4</v>
      </c>
      <c r="E480" s="4">
        <v>0</v>
      </c>
      <c r="F480" s="5">
        <v>0</v>
      </c>
      <c r="G480" s="5">
        <v>0</v>
      </c>
      <c r="H480" s="7" t="s">
        <v>1</v>
      </c>
      <c r="I480" s="7" t="s">
        <v>1</v>
      </c>
      <c r="J480" s="19" t="s">
        <v>321</v>
      </c>
      <c r="K480" s="19" t="s">
        <v>321</v>
      </c>
      <c r="L480" s="2">
        <v>43372</v>
      </c>
      <c r="M480" s="6" t="str">
        <f t="shared" si="52"/>
        <v>septiembre</v>
      </c>
      <c r="N480" s="19">
        <f t="shared" si="53"/>
        <v>39</v>
      </c>
      <c r="O480" s="7" t="str">
        <f t="shared" si="54"/>
        <v>sábado</v>
      </c>
      <c r="P480" s="7">
        <f t="shared" si="55"/>
        <v>2018</v>
      </c>
      <c r="Q480" s="3" t="str">
        <f>VLOOKUP(A480,INFO!$A:$B,2,0)</f>
        <v>QUITO</v>
      </c>
      <c r="R480" s="19">
        <v>95</v>
      </c>
      <c r="S480" s="19" t="str">
        <f t="shared" si="56"/>
        <v>Avenida 10 De Agosto 30-106, Quito</v>
      </c>
      <c r="T480" s="19">
        <f t="shared" si="57"/>
        <v>1</v>
      </c>
      <c r="U480" s="19" t="str">
        <f t="shared" si="58"/>
        <v>Mostrar</v>
      </c>
      <c r="V480" s="3" t="str">
        <f>VLOOKUP(A480,INFO!$A:$C,3,0)</f>
        <v>EPCT8869</v>
      </c>
      <c r="W480" s="3" t="str">
        <f>VLOOKUP(V480,INFO!$C:$D,2,0)</f>
        <v>Camioneta</v>
      </c>
      <c r="X480" s="17" t="str">
        <f>VLOOKUP(A480,INFO!A:F,5,0)</f>
        <v>SAT UIO</v>
      </c>
      <c r="Y480" s="17" t="str">
        <f>VLOOKUP(A480,INFO!A:F,6,0)</f>
        <v>Norberto Congo</v>
      </c>
    </row>
    <row r="481" spans="1:25" x14ac:dyDescent="0.25">
      <c r="A481" s="3" t="s">
        <v>51</v>
      </c>
      <c r="B481" s="8">
        <v>1.9675925925925926E-4</v>
      </c>
      <c r="C481" s="8">
        <v>0</v>
      </c>
      <c r="D481" s="8">
        <v>1.9675925925925926E-4</v>
      </c>
      <c r="E481" s="4">
        <v>0</v>
      </c>
      <c r="F481" s="5">
        <v>0</v>
      </c>
      <c r="G481" s="5">
        <v>0</v>
      </c>
      <c r="H481" s="7" t="s">
        <v>18</v>
      </c>
      <c r="I481" s="7" t="s">
        <v>18</v>
      </c>
      <c r="J481" s="19" t="s">
        <v>321</v>
      </c>
      <c r="K481" s="19" t="s">
        <v>321</v>
      </c>
      <c r="L481" s="2">
        <v>43372</v>
      </c>
      <c r="M481" s="6" t="str">
        <f t="shared" si="52"/>
        <v>septiembre</v>
      </c>
      <c r="N481" s="19">
        <f t="shared" si="53"/>
        <v>39</v>
      </c>
      <c r="O481" s="7" t="str">
        <f t="shared" si="54"/>
        <v>sábado</v>
      </c>
      <c r="P481" s="7">
        <f t="shared" si="55"/>
        <v>2018</v>
      </c>
      <c r="Q481" s="3" t="str">
        <f>VLOOKUP(A481,INFO!$A:$B,2,0)</f>
        <v>QUITO</v>
      </c>
      <c r="R481" s="19">
        <v>95</v>
      </c>
      <c r="S481" s="19" t="str">
        <f t="shared" si="56"/>
        <v>Calle De Los Cipreses 2-158, Quito</v>
      </c>
      <c r="T481" s="19">
        <f t="shared" si="57"/>
        <v>1</v>
      </c>
      <c r="U481" s="19" t="str">
        <f t="shared" si="58"/>
        <v>Mostrar</v>
      </c>
      <c r="V481" s="3" t="str">
        <f>VLOOKUP(A481,INFO!$A:$C,3,0)</f>
        <v>EPCT8869</v>
      </c>
      <c r="W481" s="3" t="str">
        <f>VLOOKUP(V481,INFO!$C:$D,2,0)</f>
        <v>Camioneta</v>
      </c>
      <c r="X481" s="17" t="str">
        <f>VLOOKUP(A481,INFO!A:F,5,0)</f>
        <v>SAT UIO</v>
      </c>
      <c r="Y481" s="17" t="str">
        <f>VLOOKUP(A481,INFO!A:F,6,0)</f>
        <v>Norberto Congo</v>
      </c>
    </row>
    <row r="482" spans="1:25" x14ac:dyDescent="0.25">
      <c r="A482" s="3" t="s">
        <v>25</v>
      </c>
      <c r="B482" s="8">
        <v>2.0833333333333335E-4</v>
      </c>
      <c r="C482" s="8">
        <v>0</v>
      </c>
      <c r="D482" s="8">
        <v>2.0833333333333335E-4</v>
      </c>
      <c r="E482" s="4">
        <v>0</v>
      </c>
      <c r="F482" s="5">
        <v>0</v>
      </c>
      <c r="G482" s="5">
        <v>0</v>
      </c>
      <c r="H482" s="7" t="s">
        <v>24</v>
      </c>
      <c r="I482" s="7" t="s">
        <v>24</v>
      </c>
      <c r="J482" s="19" t="s">
        <v>321</v>
      </c>
      <c r="K482" s="19" t="s">
        <v>321</v>
      </c>
      <c r="L482" s="2">
        <v>43372</v>
      </c>
      <c r="M482" s="6" t="str">
        <f t="shared" si="52"/>
        <v>septiembre</v>
      </c>
      <c r="N482" s="19">
        <f t="shared" si="53"/>
        <v>39</v>
      </c>
      <c r="O482" s="7" t="str">
        <f t="shared" si="54"/>
        <v>sábado</v>
      </c>
      <c r="P482" s="7">
        <f t="shared" si="55"/>
        <v>2018</v>
      </c>
      <c r="Q482" s="3" t="str">
        <f>VLOOKUP(A482,INFO!$A:$B,2,0)</f>
        <v>GUAYAQUIL</v>
      </c>
      <c r="R482" s="19">
        <v>95</v>
      </c>
      <c r="S482" s="19" t="str">
        <f t="shared" si="56"/>
        <v>Durmió en Ainsa</v>
      </c>
      <c r="T482" s="19">
        <f t="shared" si="57"/>
        <v>1</v>
      </c>
      <c r="U482" s="19" t="str">
        <f t="shared" si="58"/>
        <v>Mostrar</v>
      </c>
      <c r="V482" s="3" t="str">
        <f>VLOOKUP(A482,INFO!$A:$C,3,0)</f>
        <v>EGSF6046</v>
      </c>
      <c r="W482" s="3" t="str">
        <f>VLOOKUP(V482,INFO!$C:$D,2,0)</f>
        <v>Camioneta</v>
      </c>
      <c r="X482" s="17" t="str">
        <f>VLOOKUP(A482,INFO!A:F,5,0)</f>
        <v>POSTVENTA</v>
      </c>
      <c r="Y482" s="17" t="str">
        <f>VLOOKUP(A482,INFO!A:F,6,0)</f>
        <v>Kevin Perez</v>
      </c>
    </row>
    <row r="483" spans="1:25" x14ac:dyDescent="0.25">
      <c r="A483" s="3" t="s">
        <v>73</v>
      </c>
      <c r="B483" s="8">
        <v>1.9560185185185184E-3</v>
      </c>
      <c r="C483" s="8">
        <v>1.736111111111111E-3</v>
      </c>
      <c r="D483" s="8">
        <v>2.199074074074074E-4</v>
      </c>
      <c r="E483" s="4">
        <v>0.47</v>
      </c>
      <c r="F483" s="5">
        <v>14</v>
      </c>
      <c r="G483" s="5">
        <v>10.06</v>
      </c>
      <c r="H483" s="7" t="s">
        <v>206</v>
      </c>
      <c r="I483" s="7" t="s">
        <v>207</v>
      </c>
      <c r="J483" s="19" t="s">
        <v>321</v>
      </c>
      <c r="K483" s="19" t="s">
        <v>321</v>
      </c>
      <c r="L483" s="2">
        <v>43372</v>
      </c>
      <c r="M483" s="6" t="str">
        <f t="shared" si="52"/>
        <v>septiembre</v>
      </c>
      <c r="N483" s="19">
        <f t="shared" si="53"/>
        <v>39</v>
      </c>
      <c r="O483" s="7" t="str">
        <f t="shared" si="54"/>
        <v>sábado</v>
      </c>
      <c r="P483" s="7">
        <f t="shared" si="55"/>
        <v>2018</v>
      </c>
      <c r="Q483" s="3" t="str">
        <f>VLOOKUP(A483,INFO!$A:$B,2,0)</f>
        <v>GUAYAQUIL</v>
      </c>
      <c r="R483" s="19">
        <v>95</v>
      </c>
      <c r="S483" s="19" t="str">
        <f t="shared" si="56"/>
        <v>38C No, Guayaquil</v>
      </c>
      <c r="T483" s="19">
        <f t="shared" si="57"/>
        <v>0</v>
      </c>
      <c r="U483" s="19" t="str">
        <f t="shared" si="58"/>
        <v>Mostrar</v>
      </c>
      <c r="V483" s="3" t="str">
        <f>VLOOKUP(A483,INFO!$A:$C,3,0)</f>
        <v>EGSG9568</v>
      </c>
      <c r="W483" s="3" t="str">
        <f>VLOOKUP(V483,INFO!$C:$D,2,0)</f>
        <v>Camioneta</v>
      </c>
      <c r="X483" s="17" t="str">
        <f>VLOOKUP(A483,INFO!A:F,5,0)</f>
        <v>ADMINISTRACIÓN</v>
      </c>
      <c r="Y483" s="17" t="str">
        <f>VLOOKUP(A483,INFO!A:F,6,0)</f>
        <v>Alejandro Adrian</v>
      </c>
    </row>
    <row r="484" spans="1:25" x14ac:dyDescent="0.25">
      <c r="A484" s="3" t="s">
        <v>51</v>
      </c>
      <c r="B484" s="8">
        <v>2.199074074074074E-4</v>
      </c>
      <c r="C484" s="8">
        <v>0</v>
      </c>
      <c r="D484" s="8">
        <v>2.199074074074074E-4</v>
      </c>
      <c r="E484" s="4">
        <v>0</v>
      </c>
      <c r="F484" s="5">
        <v>0</v>
      </c>
      <c r="G484" s="5">
        <v>0</v>
      </c>
      <c r="H484" s="7" t="s">
        <v>18</v>
      </c>
      <c r="I484" s="7" t="s">
        <v>18</v>
      </c>
      <c r="J484" s="19" t="s">
        <v>321</v>
      </c>
      <c r="K484" s="19" t="s">
        <v>321</v>
      </c>
      <c r="L484" s="2">
        <v>43372</v>
      </c>
      <c r="M484" s="6" t="str">
        <f t="shared" si="52"/>
        <v>septiembre</v>
      </c>
      <c r="N484" s="19">
        <f t="shared" si="53"/>
        <v>39</v>
      </c>
      <c r="O484" s="7" t="str">
        <f t="shared" si="54"/>
        <v>sábado</v>
      </c>
      <c r="P484" s="7">
        <f t="shared" si="55"/>
        <v>2018</v>
      </c>
      <c r="Q484" s="3" t="str">
        <f>VLOOKUP(A484,INFO!$A:$B,2,0)</f>
        <v>QUITO</v>
      </c>
      <c r="R484" s="19">
        <v>95</v>
      </c>
      <c r="S484" s="19" t="str">
        <f t="shared" si="56"/>
        <v>Calle De Los Cipreses 2-158, Quito</v>
      </c>
      <c r="T484" s="19">
        <f t="shared" si="57"/>
        <v>1</v>
      </c>
      <c r="U484" s="19" t="str">
        <f t="shared" si="58"/>
        <v>Mostrar</v>
      </c>
      <c r="V484" s="3" t="str">
        <f>VLOOKUP(A484,INFO!$A:$C,3,0)</f>
        <v>EPCT8869</v>
      </c>
      <c r="W484" s="3" t="str">
        <f>VLOOKUP(V484,INFO!$C:$D,2,0)</f>
        <v>Camioneta</v>
      </c>
      <c r="X484" s="17" t="str">
        <f>VLOOKUP(A484,INFO!A:F,5,0)</f>
        <v>SAT UIO</v>
      </c>
      <c r="Y484" s="17" t="str">
        <f>VLOOKUP(A484,INFO!A:F,6,0)</f>
        <v>Norberto Congo</v>
      </c>
    </row>
    <row r="485" spans="1:25" x14ac:dyDescent="0.25">
      <c r="A485" s="3" t="s">
        <v>51</v>
      </c>
      <c r="B485" s="8">
        <v>2.6620370370370372E-4</v>
      </c>
      <c r="C485" s="8">
        <v>0</v>
      </c>
      <c r="D485" s="8">
        <v>2.6620370370370372E-4</v>
      </c>
      <c r="E485" s="4">
        <v>0</v>
      </c>
      <c r="F485" s="5">
        <v>0</v>
      </c>
      <c r="G485" s="5">
        <v>0</v>
      </c>
      <c r="H485" s="7" t="s">
        <v>18</v>
      </c>
      <c r="I485" s="7" t="s">
        <v>18</v>
      </c>
      <c r="J485" s="19" t="s">
        <v>321</v>
      </c>
      <c r="K485" s="19" t="s">
        <v>321</v>
      </c>
      <c r="L485" s="2">
        <v>43372</v>
      </c>
      <c r="M485" s="6" t="str">
        <f t="shared" si="52"/>
        <v>septiembre</v>
      </c>
      <c r="N485" s="19">
        <f t="shared" si="53"/>
        <v>39</v>
      </c>
      <c r="O485" s="7" t="str">
        <f t="shared" si="54"/>
        <v>sábado</v>
      </c>
      <c r="P485" s="7">
        <f t="shared" si="55"/>
        <v>2018</v>
      </c>
      <c r="Q485" s="3" t="str">
        <f>VLOOKUP(A485,INFO!$A:$B,2,0)</f>
        <v>QUITO</v>
      </c>
      <c r="R485" s="19">
        <v>95</v>
      </c>
      <c r="S485" s="19" t="str">
        <f t="shared" si="56"/>
        <v>Calle De Los Cipreses 2-158, Quito</v>
      </c>
      <c r="T485" s="19">
        <f t="shared" si="57"/>
        <v>1</v>
      </c>
      <c r="U485" s="19" t="str">
        <f t="shared" si="58"/>
        <v>Mostrar</v>
      </c>
      <c r="V485" s="3" t="str">
        <f>VLOOKUP(A485,INFO!$A:$C,3,0)</f>
        <v>EPCT8869</v>
      </c>
      <c r="W485" s="3" t="str">
        <f>VLOOKUP(V485,INFO!$C:$D,2,0)</f>
        <v>Camioneta</v>
      </c>
      <c r="X485" s="17" t="str">
        <f>VLOOKUP(A485,INFO!A:F,5,0)</f>
        <v>SAT UIO</v>
      </c>
      <c r="Y485" s="17" t="str">
        <f>VLOOKUP(A485,INFO!A:F,6,0)</f>
        <v>Norberto Congo</v>
      </c>
    </row>
    <row r="486" spans="1:25" x14ac:dyDescent="0.25">
      <c r="A486" s="3" t="s">
        <v>51</v>
      </c>
      <c r="B486" s="8">
        <v>3.1250000000000001E-4</v>
      </c>
      <c r="C486" s="8">
        <v>0</v>
      </c>
      <c r="D486" s="8">
        <v>3.1250000000000001E-4</v>
      </c>
      <c r="E486" s="4">
        <v>0</v>
      </c>
      <c r="F486" s="5">
        <v>0</v>
      </c>
      <c r="G486" s="5">
        <v>0</v>
      </c>
      <c r="H486" s="7" t="s">
        <v>1</v>
      </c>
      <c r="I486" s="7" t="s">
        <v>1</v>
      </c>
      <c r="J486" s="19" t="s">
        <v>321</v>
      </c>
      <c r="K486" s="19" t="s">
        <v>321</v>
      </c>
      <c r="L486" s="2">
        <v>43372</v>
      </c>
      <c r="M486" s="6" t="str">
        <f t="shared" si="52"/>
        <v>septiembre</v>
      </c>
      <c r="N486" s="19">
        <f t="shared" si="53"/>
        <v>39</v>
      </c>
      <c r="O486" s="7" t="str">
        <f t="shared" si="54"/>
        <v>sábado</v>
      </c>
      <c r="P486" s="7">
        <f t="shared" si="55"/>
        <v>2018</v>
      </c>
      <c r="Q486" s="3" t="str">
        <f>VLOOKUP(A486,INFO!$A:$B,2,0)</f>
        <v>QUITO</v>
      </c>
      <c r="R486" s="19">
        <v>95</v>
      </c>
      <c r="S486" s="19" t="str">
        <f t="shared" si="56"/>
        <v>Avenida 10 De Agosto 30-106, Quito</v>
      </c>
      <c r="T486" s="19">
        <f t="shared" si="57"/>
        <v>1</v>
      </c>
      <c r="U486" s="19" t="str">
        <f t="shared" si="58"/>
        <v>Mostrar</v>
      </c>
      <c r="V486" s="3" t="str">
        <f>VLOOKUP(A486,INFO!$A:$C,3,0)</f>
        <v>EPCT8869</v>
      </c>
      <c r="W486" s="3" t="str">
        <f>VLOOKUP(V486,INFO!$C:$D,2,0)</f>
        <v>Camioneta</v>
      </c>
      <c r="X486" s="17" t="str">
        <f>VLOOKUP(A486,INFO!A:F,5,0)</f>
        <v>SAT UIO</v>
      </c>
      <c r="Y486" s="17" t="str">
        <f>VLOOKUP(A486,INFO!A:F,6,0)</f>
        <v>Norberto Congo</v>
      </c>
    </row>
    <row r="487" spans="1:25" x14ac:dyDescent="0.25">
      <c r="A487" s="3" t="s">
        <v>59</v>
      </c>
      <c r="B487" s="8">
        <v>1.0416666666666667E-3</v>
      </c>
      <c r="C487" s="8">
        <v>7.291666666666667E-4</v>
      </c>
      <c r="D487" s="8">
        <v>3.1250000000000001E-4</v>
      </c>
      <c r="E487" s="4">
        <v>0.1</v>
      </c>
      <c r="F487" s="5">
        <v>12</v>
      </c>
      <c r="G487" s="5">
        <v>4.13</v>
      </c>
      <c r="H487" s="7" t="s">
        <v>24</v>
      </c>
      <c r="I487" s="7" t="s">
        <v>24</v>
      </c>
      <c r="J487" s="19" t="s">
        <v>321</v>
      </c>
      <c r="K487" s="19" t="s">
        <v>321</v>
      </c>
      <c r="L487" s="2">
        <v>43372</v>
      </c>
      <c r="M487" s="6" t="str">
        <f t="shared" si="52"/>
        <v>septiembre</v>
      </c>
      <c r="N487" s="19">
        <f t="shared" si="53"/>
        <v>39</v>
      </c>
      <c r="O487" s="7" t="str">
        <f t="shared" si="54"/>
        <v>sábado</v>
      </c>
      <c r="P487" s="7">
        <f t="shared" si="55"/>
        <v>2018</v>
      </c>
      <c r="Q487" s="3" t="str">
        <f>VLOOKUP(A487,INFO!$A:$B,2,0)</f>
        <v>GUAYAQUIL</v>
      </c>
      <c r="R487" s="19">
        <v>95</v>
      </c>
      <c r="S487" s="19" t="str">
        <f t="shared" si="56"/>
        <v>Durmió en Ainsa</v>
      </c>
      <c r="T487" s="19">
        <f t="shared" si="57"/>
        <v>1</v>
      </c>
      <c r="U487" s="19" t="str">
        <f t="shared" si="58"/>
        <v>Mostrar</v>
      </c>
      <c r="V487" s="3" t="str">
        <f>VLOOKUP(A487,INFO!$A:$C,3,0)</f>
        <v>EPCI6941</v>
      </c>
      <c r="W487" s="3" t="str">
        <f>VLOOKUP(V487,INFO!$C:$D,2,0)</f>
        <v>Camioneta</v>
      </c>
      <c r="X487" s="17" t="str">
        <f>VLOOKUP(A487,INFO!A:F,5,0)</f>
        <v>POSTVENTA</v>
      </c>
      <c r="Y487" s="17" t="str">
        <f>VLOOKUP(A487,INFO!A:F,6,0)</f>
        <v>Michael Resabala</v>
      </c>
    </row>
    <row r="488" spans="1:25" x14ac:dyDescent="0.25">
      <c r="A488" s="3" t="s">
        <v>0</v>
      </c>
      <c r="B488" s="8">
        <v>3.2407407407407406E-4</v>
      </c>
      <c r="C488" s="8">
        <v>0</v>
      </c>
      <c r="D488" s="8">
        <v>3.2407407407407406E-4</v>
      </c>
      <c r="E488" s="4">
        <v>0</v>
      </c>
      <c r="F488" s="5">
        <v>0</v>
      </c>
      <c r="G488" s="5">
        <v>0</v>
      </c>
      <c r="H488" s="7" t="s">
        <v>83</v>
      </c>
      <c r="I488" s="7" t="s">
        <v>83</v>
      </c>
      <c r="J488" s="19" t="s">
        <v>321</v>
      </c>
      <c r="K488" s="19" t="s">
        <v>321</v>
      </c>
      <c r="L488" s="2">
        <v>43372</v>
      </c>
      <c r="M488" s="6" t="str">
        <f t="shared" si="52"/>
        <v>septiembre</v>
      </c>
      <c r="N488" s="19">
        <f t="shared" si="53"/>
        <v>39</v>
      </c>
      <c r="O488" s="7" t="str">
        <f t="shared" si="54"/>
        <v>sábado</v>
      </c>
      <c r="P488" s="7">
        <f t="shared" si="55"/>
        <v>2018</v>
      </c>
      <c r="Q488" s="3" t="str">
        <f>VLOOKUP(A488,INFO!$A:$B,2,0)</f>
        <v>QUITO</v>
      </c>
      <c r="R488" s="19">
        <v>95</v>
      </c>
      <c r="S488" s="19" t="str">
        <f t="shared" si="56"/>
        <v>Pastaza, Alangasí</v>
      </c>
      <c r="T488" s="19">
        <f t="shared" si="57"/>
        <v>1</v>
      </c>
      <c r="U488" s="19" t="str">
        <f t="shared" si="58"/>
        <v>Mostrar</v>
      </c>
      <c r="V488" s="3" t="str">
        <f>VLOOKUP(A488,INFO!$A:$C,3,0)</f>
        <v>EGSF6013</v>
      </c>
      <c r="W488" s="3" t="str">
        <f>VLOOKUP(V488,INFO!$C:$D,2,0)</f>
        <v>Camioneta</v>
      </c>
      <c r="X488" s="17" t="str">
        <f>VLOOKUP(A488,INFO!A:F,5,0)</f>
        <v>SAT UIO</v>
      </c>
      <c r="Y488" s="17" t="str">
        <f>VLOOKUP(A488,INFO!A:F,6,0)</f>
        <v>Darwin Vargas</v>
      </c>
    </row>
    <row r="489" spans="1:25" x14ac:dyDescent="0.25">
      <c r="A489" s="3" t="s">
        <v>59</v>
      </c>
      <c r="B489" s="8">
        <v>2.5578703703703705E-3</v>
      </c>
      <c r="C489" s="8">
        <v>2.2337962962962967E-3</v>
      </c>
      <c r="D489" s="8">
        <v>3.2407407407407406E-4</v>
      </c>
      <c r="E489" s="4">
        <v>0.38</v>
      </c>
      <c r="F489" s="5">
        <v>16</v>
      </c>
      <c r="G489" s="5">
        <v>6.22</v>
      </c>
      <c r="H489" s="7" t="s">
        <v>163</v>
      </c>
      <c r="I489" s="7" t="s">
        <v>163</v>
      </c>
      <c r="J489" s="19" t="s">
        <v>321</v>
      </c>
      <c r="K489" s="19" t="s">
        <v>321</v>
      </c>
      <c r="L489" s="2">
        <v>43372</v>
      </c>
      <c r="M489" s="6" t="str">
        <f t="shared" si="52"/>
        <v>septiembre</v>
      </c>
      <c r="N489" s="19">
        <f t="shared" si="53"/>
        <v>39</v>
      </c>
      <c r="O489" s="7" t="str">
        <f t="shared" si="54"/>
        <v>sábado</v>
      </c>
      <c r="P489" s="7">
        <f t="shared" si="55"/>
        <v>2018</v>
      </c>
      <c r="Q489" s="3" t="str">
        <f>VLOOKUP(A489,INFO!$A:$B,2,0)</f>
        <v>GUAYAQUIL</v>
      </c>
      <c r="R489" s="19">
        <v>95</v>
      </c>
      <c r="S489" s="19" t="str">
        <f t="shared" si="56"/>
        <v>Leon Febres Cordero 2-924, Eloy Alfaro</v>
      </c>
      <c r="T489" s="19">
        <f t="shared" si="57"/>
        <v>1</v>
      </c>
      <c r="U489" s="19" t="str">
        <f t="shared" si="58"/>
        <v>Mostrar</v>
      </c>
      <c r="V489" s="3" t="str">
        <f>VLOOKUP(A489,INFO!$A:$C,3,0)</f>
        <v>EPCI6941</v>
      </c>
      <c r="W489" s="3" t="str">
        <f>VLOOKUP(V489,INFO!$C:$D,2,0)</f>
        <v>Camioneta</v>
      </c>
      <c r="X489" s="17" t="str">
        <f>VLOOKUP(A489,INFO!A:F,5,0)</f>
        <v>POSTVENTA</v>
      </c>
      <c r="Y489" s="17" t="str">
        <f>VLOOKUP(A489,INFO!A:F,6,0)</f>
        <v>Michael Resabala</v>
      </c>
    </row>
    <row r="490" spans="1:25" x14ac:dyDescent="0.25">
      <c r="A490" s="3" t="s">
        <v>36</v>
      </c>
      <c r="B490" s="8">
        <v>4.8611111111111104E-4</v>
      </c>
      <c r="C490" s="8">
        <v>0</v>
      </c>
      <c r="D490" s="8">
        <v>4.8611111111111104E-4</v>
      </c>
      <c r="E490" s="4">
        <v>0</v>
      </c>
      <c r="F490" s="5">
        <v>0</v>
      </c>
      <c r="G490" s="5">
        <v>0.22</v>
      </c>
      <c r="H490" s="7" t="s">
        <v>24</v>
      </c>
      <c r="I490" s="7" t="s">
        <v>24</v>
      </c>
      <c r="J490" s="19" t="s">
        <v>321</v>
      </c>
      <c r="K490" s="19" t="s">
        <v>321</v>
      </c>
      <c r="L490" s="2">
        <v>43372</v>
      </c>
      <c r="M490" s="6" t="str">
        <f t="shared" si="52"/>
        <v>septiembre</v>
      </c>
      <c r="N490" s="19">
        <f t="shared" si="53"/>
        <v>39</v>
      </c>
      <c r="O490" s="7" t="str">
        <f t="shared" si="54"/>
        <v>sábado</v>
      </c>
      <c r="P490" s="7">
        <f t="shared" si="55"/>
        <v>2018</v>
      </c>
      <c r="Q490" s="3" t="str">
        <f>VLOOKUP(A490,INFO!$A:$B,2,0)</f>
        <v>GUAYAQUIL</v>
      </c>
      <c r="R490" s="19">
        <v>95</v>
      </c>
      <c r="S490" s="19" t="str">
        <f t="shared" si="56"/>
        <v>Durmió en Ainsa</v>
      </c>
      <c r="T490" s="19">
        <f t="shared" si="57"/>
        <v>1</v>
      </c>
      <c r="U490" s="19" t="str">
        <f t="shared" si="58"/>
        <v>Mostrar</v>
      </c>
      <c r="V490" s="3" t="str">
        <f>VLOOKUP(A490,INFO!$A:$C,3,0)</f>
        <v>EPCA4311</v>
      </c>
      <c r="W490" s="3" t="str">
        <f>VLOOKUP(V490,INFO!$C:$D,2,0)</f>
        <v>Plataforma</v>
      </c>
      <c r="X490" s="17" t="str">
        <f>VLOOKUP(A490,INFO!A:F,5,0)</f>
        <v>LOGÍSTICA</v>
      </c>
      <c r="Y490" s="17" t="str">
        <f>VLOOKUP(A490,INFO!A:F,6,0)</f>
        <v>Cristobal Murillo</v>
      </c>
    </row>
    <row r="491" spans="1:25" x14ac:dyDescent="0.25">
      <c r="A491" s="3" t="s">
        <v>51</v>
      </c>
      <c r="B491" s="8">
        <v>6.018518518518519E-4</v>
      </c>
      <c r="C491" s="8">
        <v>0</v>
      </c>
      <c r="D491" s="8">
        <v>6.018518518518519E-4</v>
      </c>
      <c r="E491" s="4">
        <v>0</v>
      </c>
      <c r="F491" s="5">
        <v>0</v>
      </c>
      <c r="G491" s="5">
        <v>0</v>
      </c>
      <c r="H491" s="7" t="s">
        <v>18</v>
      </c>
      <c r="I491" s="7" t="s">
        <v>18</v>
      </c>
      <c r="J491" s="19" t="s">
        <v>321</v>
      </c>
      <c r="K491" s="19" t="s">
        <v>321</v>
      </c>
      <c r="L491" s="2">
        <v>43372</v>
      </c>
      <c r="M491" s="6" t="str">
        <f t="shared" si="52"/>
        <v>septiembre</v>
      </c>
      <c r="N491" s="19">
        <f t="shared" si="53"/>
        <v>39</v>
      </c>
      <c r="O491" s="7" t="str">
        <f t="shared" si="54"/>
        <v>sábado</v>
      </c>
      <c r="P491" s="7">
        <f t="shared" si="55"/>
        <v>2018</v>
      </c>
      <c r="Q491" s="3" t="str">
        <f>VLOOKUP(A491,INFO!$A:$B,2,0)</f>
        <v>QUITO</v>
      </c>
      <c r="R491" s="19">
        <v>95</v>
      </c>
      <c r="S491" s="19" t="str">
        <f t="shared" si="56"/>
        <v>Calle De Los Cipreses 2-158, Quito</v>
      </c>
      <c r="T491" s="19">
        <f t="shared" si="57"/>
        <v>1</v>
      </c>
      <c r="U491" s="19" t="str">
        <f t="shared" si="58"/>
        <v>Mostrar</v>
      </c>
      <c r="V491" s="3" t="str">
        <f>VLOOKUP(A491,INFO!$A:$C,3,0)</f>
        <v>EPCT8869</v>
      </c>
      <c r="W491" s="3" t="str">
        <f>VLOOKUP(V491,INFO!$C:$D,2,0)</f>
        <v>Camioneta</v>
      </c>
      <c r="X491" s="17" t="str">
        <f>VLOOKUP(A491,INFO!A:F,5,0)</f>
        <v>SAT UIO</v>
      </c>
      <c r="Y491" s="17" t="str">
        <f>VLOOKUP(A491,INFO!A:F,6,0)</f>
        <v>Norberto Congo</v>
      </c>
    </row>
    <row r="492" spans="1:25" x14ac:dyDescent="0.25">
      <c r="A492" s="3" t="s">
        <v>53</v>
      </c>
      <c r="B492" s="8">
        <v>1.8668981481481481E-2</v>
      </c>
      <c r="C492" s="8">
        <v>1.8032407407407407E-2</v>
      </c>
      <c r="D492" s="8">
        <v>6.3657407407407402E-4</v>
      </c>
      <c r="E492" s="4">
        <v>11.44</v>
      </c>
      <c r="F492" s="5">
        <v>40</v>
      </c>
      <c r="G492" s="5">
        <v>25.53</v>
      </c>
      <c r="H492" s="7" t="s">
        <v>131</v>
      </c>
      <c r="I492" s="7" t="s">
        <v>208</v>
      </c>
      <c r="J492" s="19" t="s">
        <v>321</v>
      </c>
      <c r="K492" s="19" t="s">
        <v>321</v>
      </c>
      <c r="L492" s="2">
        <v>43372</v>
      </c>
      <c r="M492" s="6" t="str">
        <f t="shared" si="52"/>
        <v>septiembre</v>
      </c>
      <c r="N492" s="19">
        <f t="shared" si="53"/>
        <v>39</v>
      </c>
      <c r="O492" s="7" t="str">
        <f t="shared" si="54"/>
        <v>sábado</v>
      </c>
      <c r="P492" s="7">
        <f t="shared" si="55"/>
        <v>2018</v>
      </c>
      <c r="Q492" s="3" t="str">
        <f>VLOOKUP(A492,INFO!$A:$B,2,0)</f>
        <v>GUAYAQUIL</v>
      </c>
      <c r="R492" s="19">
        <v>95</v>
      </c>
      <c r="S492" s="19" t="str">
        <f t="shared" si="56"/>
        <v>Narcisa De Jesus Avenue, Guayaquil</v>
      </c>
      <c r="T492" s="19">
        <f t="shared" si="57"/>
        <v>0</v>
      </c>
      <c r="U492" s="19" t="str">
        <f t="shared" si="58"/>
        <v>Mostrar</v>
      </c>
      <c r="V492" s="3" t="str">
        <f>VLOOKUP(A492,INFO!$A:$C,3,0)</f>
        <v>EIBC3570</v>
      </c>
      <c r="W492" s="3" t="str">
        <f>VLOOKUP(V492,INFO!$C:$D,2,0)</f>
        <v>Camion</v>
      </c>
      <c r="X492" s="17" t="str">
        <f>VLOOKUP(A492,INFO!A:F,5,0)</f>
        <v>LOGÍSTICA</v>
      </c>
      <c r="Y492" s="17" t="str">
        <f>VLOOKUP(A492,INFO!A:F,6,0)</f>
        <v>Cristobal Murillo</v>
      </c>
    </row>
    <row r="493" spans="1:25" x14ac:dyDescent="0.25">
      <c r="A493" s="3" t="s">
        <v>74</v>
      </c>
      <c r="B493" s="8">
        <v>9.5601851851851855E-3</v>
      </c>
      <c r="C493" s="8">
        <v>8.8657407407407417E-3</v>
      </c>
      <c r="D493" s="8">
        <v>6.9444444444444447E-4</v>
      </c>
      <c r="E493" s="4">
        <v>2.83</v>
      </c>
      <c r="F493" s="5">
        <v>31</v>
      </c>
      <c r="G493" s="5">
        <v>12.35</v>
      </c>
      <c r="H493" s="7" t="s">
        <v>209</v>
      </c>
      <c r="I493" s="7" t="s">
        <v>209</v>
      </c>
      <c r="J493" s="19" t="s">
        <v>321</v>
      </c>
      <c r="K493" s="19" t="s">
        <v>321</v>
      </c>
      <c r="L493" s="2">
        <v>43372</v>
      </c>
      <c r="M493" s="6" t="str">
        <f t="shared" si="52"/>
        <v>septiembre</v>
      </c>
      <c r="N493" s="19">
        <f t="shared" si="53"/>
        <v>39</v>
      </c>
      <c r="O493" s="7" t="str">
        <f t="shared" si="54"/>
        <v>sábado</v>
      </c>
      <c r="P493" s="7">
        <f t="shared" si="55"/>
        <v>2018</v>
      </c>
      <c r="Q493" s="3" t="str">
        <f>VLOOKUP(A493,INFO!$A:$B,2,0)</f>
        <v>GUAYAQUIL</v>
      </c>
      <c r="R493" s="19">
        <v>95</v>
      </c>
      <c r="S493" s="19" t="str">
        <f t="shared" si="56"/>
        <v>Gena</v>
      </c>
      <c r="T493" s="19">
        <f t="shared" si="57"/>
        <v>1</v>
      </c>
      <c r="U493" s="19" t="str">
        <f t="shared" si="58"/>
        <v>Mostrar</v>
      </c>
      <c r="V493" s="3" t="str">
        <f>VLOOKUP(A493,INFO!$A:$C,3,0)</f>
        <v>EGSI9191</v>
      </c>
      <c r="W493" s="3" t="str">
        <f>VLOOKUP(V493,INFO!$C:$D,2,0)</f>
        <v>Camioneta</v>
      </c>
      <c r="X493" s="17" t="str">
        <f>VLOOKUP(A493,INFO!A:F,5,0)</f>
        <v>POSTVENTA</v>
      </c>
      <c r="Y493" s="17" t="str">
        <f>VLOOKUP(A493,INFO!A:F,6,0)</f>
        <v>Patricio Olaya</v>
      </c>
    </row>
    <row r="494" spans="1:25" x14ac:dyDescent="0.25">
      <c r="A494" s="3" t="s">
        <v>29</v>
      </c>
      <c r="B494" s="8">
        <v>6.9444444444444447E-4</v>
      </c>
      <c r="C494" s="8">
        <v>0</v>
      </c>
      <c r="D494" s="8">
        <v>6.9444444444444447E-4</v>
      </c>
      <c r="E494" s="4">
        <v>0</v>
      </c>
      <c r="F494" s="5">
        <v>0</v>
      </c>
      <c r="G494" s="5">
        <v>0</v>
      </c>
      <c r="H494" s="7" t="s">
        <v>210</v>
      </c>
      <c r="I494" s="7" t="s">
        <v>210</v>
      </c>
      <c r="J494" s="19" t="s">
        <v>321</v>
      </c>
      <c r="K494" s="19" t="s">
        <v>321</v>
      </c>
      <c r="L494" s="2">
        <v>43372</v>
      </c>
      <c r="M494" s="6" t="str">
        <f t="shared" si="52"/>
        <v>septiembre</v>
      </c>
      <c r="N494" s="19">
        <f t="shared" si="53"/>
        <v>39</v>
      </c>
      <c r="O494" s="7" t="str">
        <f t="shared" si="54"/>
        <v>sábado</v>
      </c>
      <c r="P494" s="7">
        <f t="shared" si="55"/>
        <v>2018</v>
      </c>
      <c r="Q494" s="3" t="str">
        <f>VLOOKUP(A494,INFO!$A:$B,2,0)</f>
        <v>GUAYAQUIL</v>
      </c>
      <c r="R494" s="19">
        <v>95</v>
      </c>
      <c r="S494" s="19" t="str">
        <f t="shared" si="56"/>
        <v>Calle 23B, Guayaquil</v>
      </c>
      <c r="T494" s="19">
        <f t="shared" si="57"/>
        <v>1</v>
      </c>
      <c r="U494" s="19" t="str">
        <f t="shared" si="58"/>
        <v>Mostrar</v>
      </c>
      <c r="V494" s="3" t="str">
        <f>VLOOKUP(A494,INFO!$A:$C,3,0)</f>
        <v>EPCW6826</v>
      </c>
      <c r="W494" s="3" t="str">
        <f>VLOOKUP(V494,INFO!$C:$D,2,0)</f>
        <v>Camioneta</v>
      </c>
      <c r="X494" s="17" t="str">
        <f>VLOOKUP(A494,INFO!A:F,5,0)</f>
        <v>POSTVENTA</v>
      </c>
      <c r="Y494" s="17" t="str">
        <f>VLOOKUP(A494,INFO!A:F,6,0)</f>
        <v>Danny Salazar</v>
      </c>
    </row>
    <row r="495" spans="1:25" x14ac:dyDescent="0.25">
      <c r="A495" s="3" t="s">
        <v>55</v>
      </c>
      <c r="B495" s="8">
        <v>1.0185185185185186E-3</v>
      </c>
      <c r="C495" s="8">
        <v>0</v>
      </c>
      <c r="D495" s="8">
        <v>1.0185185185185186E-3</v>
      </c>
      <c r="E495" s="4">
        <v>0.03</v>
      </c>
      <c r="F495" s="5">
        <v>3</v>
      </c>
      <c r="G495" s="5">
        <v>1.38</v>
      </c>
      <c r="H495" s="7" t="s">
        <v>24</v>
      </c>
      <c r="I495" s="7" t="s">
        <v>24</v>
      </c>
      <c r="J495" s="19" t="s">
        <v>321</v>
      </c>
      <c r="K495" s="19" t="s">
        <v>321</v>
      </c>
      <c r="L495" s="2">
        <v>43372</v>
      </c>
      <c r="M495" s="6" t="str">
        <f t="shared" si="52"/>
        <v>septiembre</v>
      </c>
      <c r="N495" s="19">
        <f t="shared" si="53"/>
        <v>39</v>
      </c>
      <c r="O495" s="7" t="str">
        <f t="shared" si="54"/>
        <v>sábado</v>
      </c>
      <c r="P495" s="7">
        <f t="shared" si="55"/>
        <v>2018</v>
      </c>
      <c r="Q495" s="3" t="str">
        <f>VLOOKUP(A495,INFO!$A:$B,2,0)</f>
        <v>GUAYAQUIL</v>
      </c>
      <c r="R495" s="19">
        <v>95</v>
      </c>
      <c r="S495" s="19" t="str">
        <f t="shared" si="56"/>
        <v>Durmió en Ainsa</v>
      </c>
      <c r="T495" s="19">
        <f t="shared" si="57"/>
        <v>1</v>
      </c>
      <c r="U495" s="19" t="str">
        <f t="shared" si="58"/>
        <v>Mostrar</v>
      </c>
      <c r="V495" s="3" t="str">
        <f>VLOOKUP(A495,INFO!$A:$C,3,0)</f>
        <v>EABE1400</v>
      </c>
      <c r="W495" s="3" t="str">
        <f>VLOOKUP(V495,INFO!$C:$D,2,0)</f>
        <v>Plataforma</v>
      </c>
      <c r="X495" s="17" t="str">
        <f>VLOOKUP(A495,INFO!A:F,5,0)</f>
        <v>LOGÍSTICA</v>
      </c>
      <c r="Y495" s="17" t="str">
        <f>VLOOKUP(A495,INFO!A:F,6,0)</f>
        <v>Cristobal Murillo</v>
      </c>
    </row>
    <row r="496" spans="1:25" x14ac:dyDescent="0.25">
      <c r="A496" s="3" t="s">
        <v>73</v>
      </c>
      <c r="B496" s="8">
        <v>3.8541666666666668E-3</v>
      </c>
      <c r="C496" s="8">
        <v>2.7662037037037034E-3</v>
      </c>
      <c r="D496" s="8">
        <v>1.0879629629629629E-3</v>
      </c>
      <c r="E496" s="4">
        <v>1.48</v>
      </c>
      <c r="F496" s="5">
        <v>53</v>
      </c>
      <c r="G496" s="5">
        <v>15.96</v>
      </c>
      <c r="H496" s="7" t="s">
        <v>211</v>
      </c>
      <c r="I496" s="7" t="s">
        <v>72</v>
      </c>
      <c r="J496" s="19" t="s">
        <v>321</v>
      </c>
      <c r="K496" s="19" t="s">
        <v>321</v>
      </c>
      <c r="L496" s="2">
        <v>43372</v>
      </c>
      <c r="M496" s="6" t="str">
        <f t="shared" si="52"/>
        <v>septiembre</v>
      </c>
      <c r="N496" s="19">
        <f t="shared" si="53"/>
        <v>39</v>
      </c>
      <c r="O496" s="7" t="str">
        <f t="shared" si="54"/>
        <v>sábado</v>
      </c>
      <c r="P496" s="7">
        <f t="shared" si="55"/>
        <v>2018</v>
      </c>
      <c r="Q496" s="3" t="str">
        <f>VLOOKUP(A496,INFO!$A:$B,2,0)</f>
        <v>GUAYAQUIL</v>
      </c>
      <c r="R496" s="19">
        <v>95</v>
      </c>
      <c r="S496" s="19" t="str">
        <f t="shared" si="56"/>
        <v>Avenida Juan Tanca Marengo, Guayaquil</v>
      </c>
      <c r="T496" s="19">
        <f t="shared" si="57"/>
        <v>0</v>
      </c>
      <c r="U496" s="19" t="str">
        <f t="shared" si="58"/>
        <v>Mostrar</v>
      </c>
      <c r="V496" s="3" t="str">
        <f>VLOOKUP(A496,INFO!$A:$C,3,0)</f>
        <v>EGSG9568</v>
      </c>
      <c r="W496" s="3" t="str">
        <f>VLOOKUP(V496,INFO!$C:$D,2,0)</f>
        <v>Camioneta</v>
      </c>
      <c r="X496" s="17" t="str">
        <f>VLOOKUP(A496,INFO!A:F,5,0)</f>
        <v>ADMINISTRACIÓN</v>
      </c>
      <c r="Y496" s="17" t="str">
        <f>VLOOKUP(A496,INFO!A:F,6,0)</f>
        <v>Alejandro Adrian</v>
      </c>
    </row>
    <row r="497" spans="1:25" x14ac:dyDescent="0.25">
      <c r="A497" s="3" t="s">
        <v>68</v>
      </c>
      <c r="B497" s="8">
        <v>7.106481481481481E-3</v>
      </c>
      <c r="C497" s="8">
        <v>5.7175925925925927E-3</v>
      </c>
      <c r="D497" s="8">
        <v>1.3888888888888889E-3</v>
      </c>
      <c r="E497" s="4">
        <v>2.46</v>
      </c>
      <c r="F497" s="5">
        <v>68</v>
      </c>
      <c r="G497" s="5">
        <v>14.42</v>
      </c>
      <c r="H497" s="7" t="s">
        <v>212</v>
      </c>
      <c r="I497" s="7" t="s">
        <v>158</v>
      </c>
      <c r="J497" s="19" t="s">
        <v>321</v>
      </c>
      <c r="K497" s="19" t="s">
        <v>321</v>
      </c>
      <c r="L497" s="2">
        <v>43372</v>
      </c>
      <c r="M497" s="6" t="str">
        <f t="shared" si="52"/>
        <v>septiembre</v>
      </c>
      <c r="N497" s="19">
        <f t="shared" si="53"/>
        <v>39</v>
      </c>
      <c r="O497" s="7" t="str">
        <f t="shared" si="54"/>
        <v>sábado</v>
      </c>
      <c r="P497" s="7">
        <f t="shared" si="55"/>
        <v>2018</v>
      </c>
      <c r="Q497" s="3" t="str">
        <f>VLOOKUP(A497,INFO!$A:$B,2,0)</f>
        <v>QUITO</v>
      </c>
      <c r="R497" s="19">
        <v>95</v>
      </c>
      <c r="S497" s="19" t="str">
        <f t="shared" si="56"/>
        <v>Isla Fernandina, Guayaquil</v>
      </c>
      <c r="T497" s="19">
        <f t="shared" si="57"/>
        <v>0</v>
      </c>
      <c r="U497" s="19" t="str">
        <f t="shared" si="58"/>
        <v>Mostrar</v>
      </c>
      <c r="V497" s="3" t="str">
        <f>VLOOKUP(A497,INFO!$A:$C,3,0)</f>
        <v>EGSK6338</v>
      </c>
      <c r="W497" s="3" t="str">
        <f>VLOOKUP(V497,INFO!$C:$D,2,0)</f>
        <v>Automovil</v>
      </c>
      <c r="X497" s="17" t="str">
        <f>VLOOKUP(A497,INFO!A:F,5,0)</f>
        <v>VENTAS</v>
      </c>
      <c r="Y497" s="17" t="str">
        <f>VLOOKUP(A497,INFO!A:F,6,0)</f>
        <v>Josue Guillen</v>
      </c>
    </row>
    <row r="498" spans="1:25" x14ac:dyDescent="0.25">
      <c r="A498" s="3" t="s">
        <v>0</v>
      </c>
      <c r="B498" s="8">
        <v>2.2106481481481478E-3</v>
      </c>
      <c r="C498" s="8">
        <v>0</v>
      </c>
      <c r="D498" s="8">
        <v>2.2106481481481478E-3</v>
      </c>
      <c r="E498" s="4">
        <v>0</v>
      </c>
      <c r="F498" s="5">
        <v>0</v>
      </c>
      <c r="G498" s="5">
        <v>0.09</v>
      </c>
      <c r="H498" s="7" t="s">
        <v>83</v>
      </c>
      <c r="I498" s="7" t="s">
        <v>83</v>
      </c>
      <c r="J498" s="19" t="s">
        <v>321</v>
      </c>
      <c r="K498" s="19" t="s">
        <v>321</v>
      </c>
      <c r="L498" s="2">
        <v>43372</v>
      </c>
      <c r="M498" s="6" t="str">
        <f t="shared" si="52"/>
        <v>septiembre</v>
      </c>
      <c r="N498" s="19">
        <f t="shared" si="53"/>
        <v>39</v>
      </c>
      <c r="O498" s="7" t="str">
        <f t="shared" si="54"/>
        <v>sábado</v>
      </c>
      <c r="P498" s="7">
        <f t="shared" si="55"/>
        <v>2018</v>
      </c>
      <c r="Q498" s="3" t="str">
        <f>VLOOKUP(A498,INFO!$A:$B,2,0)</f>
        <v>QUITO</v>
      </c>
      <c r="R498" s="19">
        <v>95</v>
      </c>
      <c r="S498" s="19" t="str">
        <f t="shared" si="56"/>
        <v>Pastaza, Alangasí</v>
      </c>
      <c r="T498" s="19">
        <f t="shared" si="57"/>
        <v>1</v>
      </c>
      <c r="U498" s="19" t="str">
        <f t="shared" si="58"/>
        <v>Mostrar</v>
      </c>
      <c r="V498" s="3" t="str">
        <f>VLOOKUP(A498,INFO!$A:$C,3,0)</f>
        <v>EGSF6013</v>
      </c>
      <c r="W498" s="3" t="str">
        <f>VLOOKUP(V498,INFO!$C:$D,2,0)</f>
        <v>Camioneta</v>
      </c>
      <c r="X498" s="17" t="str">
        <f>VLOOKUP(A498,INFO!A:F,5,0)</f>
        <v>SAT UIO</v>
      </c>
      <c r="Y498" s="17" t="str">
        <f>VLOOKUP(A498,INFO!A:F,6,0)</f>
        <v>Darwin Vargas</v>
      </c>
    </row>
    <row r="499" spans="1:25" x14ac:dyDescent="0.25">
      <c r="A499" s="3" t="s">
        <v>36</v>
      </c>
      <c r="B499" s="8">
        <v>2.4074074074074076E-3</v>
      </c>
      <c r="C499" s="8">
        <v>0</v>
      </c>
      <c r="D499" s="8">
        <v>2.4074074074074076E-3</v>
      </c>
      <c r="E499" s="4">
        <v>0.01</v>
      </c>
      <c r="F499" s="5">
        <v>0</v>
      </c>
      <c r="G499" s="5">
        <v>0.22</v>
      </c>
      <c r="H499" s="7" t="s">
        <v>24</v>
      </c>
      <c r="I499" s="7" t="s">
        <v>24</v>
      </c>
      <c r="J499" s="19" t="s">
        <v>321</v>
      </c>
      <c r="K499" s="19" t="s">
        <v>321</v>
      </c>
      <c r="L499" s="2">
        <v>43372</v>
      </c>
      <c r="M499" s="6" t="str">
        <f t="shared" si="52"/>
        <v>septiembre</v>
      </c>
      <c r="N499" s="19">
        <f t="shared" si="53"/>
        <v>39</v>
      </c>
      <c r="O499" s="7" t="str">
        <f t="shared" si="54"/>
        <v>sábado</v>
      </c>
      <c r="P499" s="7">
        <f t="shared" si="55"/>
        <v>2018</v>
      </c>
      <c r="Q499" s="3" t="str">
        <f>VLOOKUP(A499,INFO!$A:$B,2,0)</f>
        <v>GUAYAQUIL</v>
      </c>
      <c r="R499" s="19">
        <v>95</v>
      </c>
      <c r="S499" s="19" t="str">
        <f t="shared" si="56"/>
        <v>Durmió en Ainsa</v>
      </c>
      <c r="T499" s="19">
        <f t="shared" si="57"/>
        <v>1</v>
      </c>
      <c r="U499" s="19" t="str">
        <f t="shared" si="58"/>
        <v>Mostrar</v>
      </c>
      <c r="V499" s="3" t="str">
        <f>VLOOKUP(A499,INFO!$A:$C,3,0)</f>
        <v>EPCA4311</v>
      </c>
      <c r="W499" s="3" t="str">
        <f>VLOOKUP(V499,INFO!$C:$D,2,0)</f>
        <v>Plataforma</v>
      </c>
      <c r="X499" s="17" t="str">
        <f>VLOOKUP(A499,INFO!A:F,5,0)</f>
        <v>LOGÍSTICA</v>
      </c>
      <c r="Y499" s="17" t="str">
        <f>VLOOKUP(A499,INFO!A:F,6,0)</f>
        <v>Cristobal Murillo</v>
      </c>
    </row>
    <row r="500" spans="1:25" x14ac:dyDescent="0.25">
      <c r="A500" s="3" t="s">
        <v>51</v>
      </c>
      <c r="B500" s="8">
        <v>2.6041666666666665E-3</v>
      </c>
      <c r="C500" s="8">
        <v>0</v>
      </c>
      <c r="D500" s="8">
        <v>2.6041666666666665E-3</v>
      </c>
      <c r="E500" s="4">
        <v>0</v>
      </c>
      <c r="F500" s="5">
        <v>0</v>
      </c>
      <c r="G500" s="5">
        <v>0</v>
      </c>
      <c r="H500" s="7" t="s">
        <v>1</v>
      </c>
      <c r="I500" s="7" t="s">
        <v>1</v>
      </c>
      <c r="J500" s="19" t="s">
        <v>321</v>
      </c>
      <c r="K500" s="19" t="s">
        <v>321</v>
      </c>
      <c r="L500" s="2">
        <v>43372</v>
      </c>
      <c r="M500" s="6" t="str">
        <f t="shared" si="52"/>
        <v>septiembre</v>
      </c>
      <c r="N500" s="19">
        <f t="shared" si="53"/>
        <v>39</v>
      </c>
      <c r="O500" s="7" t="str">
        <f t="shared" si="54"/>
        <v>sábado</v>
      </c>
      <c r="P500" s="7">
        <f t="shared" si="55"/>
        <v>2018</v>
      </c>
      <c r="Q500" s="3" t="str">
        <f>VLOOKUP(A500,INFO!$A:$B,2,0)</f>
        <v>QUITO</v>
      </c>
      <c r="R500" s="19">
        <v>95</v>
      </c>
      <c r="S500" s="19" t="str">
        <f t="shared" si="56"/>
        <v>Avenida 10 De Agosto 30-106, Quito</v>
      </c>
      <c r="T500" s="19">
        <f t="shared" si="57"/>
        <v>1</v>
      </c>
      <c r="U500" s="19" t="str">
        <f t="shared" si="58"/>
        <v>Mostrar</v>
      </c>
      <c r="V500" s="3" t="str">
        <f>VLOOKUP(A500,INFO!$A:$C,3,0)</f>
        <v>EPCT8869</v>
      </c>
      <c r="W500" s="3" t="str">
        <f>VLOOKUP(V500,INFO!$C:$D,2,0)</f>
        <v>Camioneta</v>
      </c>
      <c r="X500" s="17" t="str">
        <f>VLOOKUP(A500,INFO!A:F,5,0)</f>
        <v>SAT UIO</v>
      </c>
      <c r="Y500" s="17" t="str">
        <f>VLOOKUP(A500,INFO!A:F,6,0)</f>
        <v>Norberto Congo</v>
      </c>
    </row>
    <row r="501" spans="1:25" x14ac:dyDescent="0.25">
      <c r="A501" s="3" t="s">
        <v>68</v>
      </c>
      <c r="B501" s="8">
        <v>2.0879629629629626E-2</v>
      </c>
      <c r="C501" s="8">
        <v>1.8171296296296297E-2</v>
      </c>
      <c r="D501" s="8">
        <v>2.7083333333333334E-3</v>
      </c>
      <c r="E501" s="4">
        <v>13.05</v>
      </c>
      <c r="F501" s="5">
        <v>75</v>
      </c>
      <c r="G501" s="5">
        <v>26.05</v>
      </c>
      <c r="H501" s="7" t="s">
        <v>213</v>
      </c>
      <c r="I501" s="7" t="s">
        <v>214</v>
      </c>
      <c r="J501" s="19" t="s">
        <v>321</v>
      </c>
      <c r="K501" s="19" t="s">
        <v>321</v>
      </c>
      <c r="L501" s="2">
        <v>43372</v>
      </c>
      <c r="M501" s="6" t="str">
        <f t="shared" si="52"/>
        <v>septiembre</v>
      </c>
      <c r="N501" s="19">
        <f t="shared" si="53"/>
        <v>39</v>
      </c>
      <c r="O501" s="7" t="str">
        <f t="shared" si="54"/>
        <v>sábado</v>
      </c>
      <c r="P501" s="7">
        <f t="shared" si="55"/>
        <v>2018</v>
      </c>
      <c r="Q501" s="3" t="str">
        <f>VLOOKUP(A501,INFO!$A:$B,2,0)</f>
        <v>QUITO</v>
      </c>
      <c r="R501" s="19">
        <v>95</v>
      </c>
      <c r="S501" s="19" t="str">
        <f t="shared" si="56"/>
        <v>Constitución, Guayaquil</v>
      </c>
      <c r="T501" s="19">
        <f t="shared" si="57"/>
        <v>0</v>
      </c>
      <c r="U501" s="19" t="str">
        <f t="shared" si="58"/>
        <v>Mostrar</v>
      </c>
      <c r="V501" s="3" t="str">
        <f>VLOOKUP(A501,INFO!$A:$C,3,0)</f>
        <v>EGSK6338</v>
      </c>
      <c r="W501" s="3" t="str">
        <f>VLOOKUP(V501,INFO!$C:$D,2,0)</f>
        <v>Automovil</v>
      </c>
      <c r="X501" s="17" t="str">
        <f>VLOOKUP(A501,INFO!A:F,5,0)</f>
        <v>VENTAS</v>
      </c>
      <c r="Y501" s="17" t="str">
        <f>VLOOKUP(A501,INFO!A:F,6,0)</f>
        <v>Josue Guillen</v>
      </c>
    </row>
    <row r="502" spans="1:25" x14ac:dyDescent="0.25">
      <c r="A502" s="3" t="s">
        <v>0</v>
      </c>
      <c r="B502" s="8">
        <v>2.9398148148148148E-3</v>
      </c>
      <c r="C502" s="8">
        <v>0</v>
      </c>
      <c r="D502" s="8">
        <v>2.9398148148148148E-3</v>
      </c>
      <c r="E502" s="4">
        <v>0</v>
      </c>
      <c r="F502" s="5">
        <v>0</v>
      </c>
      <c r="G502" s="5">
        <v>0</v>
      </c>
      <c r="H502" s="7" t="s">
        <v>83</v>
      </c>
      <c r="I502" s="7" t="s">
        <v>83</v>
      </c>
      <c r="J502" s="19" t="s">
        <v>321</v>
      </c>
      <c r="K502" s="19" t="s">
        <v>321</v>
      </c>
      <c r="L502" s="2">
        <v>43372</v>
      </c>
      <c r="M502" s="6" t="str">
        <f t="shared" si="52"/>
        <v>septiembre</v>
      </c>
      <c r="N502" s="19">
        <f t="shared" si="53"/>
        <v>39</v>
      </c>
      <c r="O502" s="7" t="str">
        <f t="shared" si="54"/>
        <v>sábado</v>
      </c>
      <c r="P502" s="7">
        <f t="shared" si="55"/>
        <v>2018</v>
      </c>
      <c r="Q502" s="3" t="str">
        <f>VLOOKUP(A502,INFO!$A:$B,2,0)</f>
        <v>QUITO</v>
      </c>
      <c r="R502" s="19">
        <v>95</v>
      </c>
      <c r="S502" s="19" t="str">
        <f t="shared" si="56"/>
        <v>Pastaza, Alangasí</v>
      </c>
      <c r="T502" s="19">
        <f t="shared" si="57"/>
        <v>1</v>
      </c>
      <c r="U502" s="19" t="str">
        <f t="shared" si="58"/>
        <v>Mostrar</v>
      </c>
      <c r="V502" s="3" t="str">
        <f>VLOOKUP(A502,INFO!$A:$C,3,0)</f>
        <v>EGSF6013</v>
      </c>
      <c r="W502" s="3" t="str">
        <f>VLOOKUP(V502,INFO!$C:$D,2,0)</f>
        <v>Camioneta</v>
      </c>
      <c r="X502" s="17" t="str">
        <f>VLOOKUP(A502,INFO!A:F,5,0)</f>
        <v>SAT UIO</v>
      </c>
      <c r="Y502" s="17" t="str">
        <f>VLOOKUP(A502,INFO!A:F,6,0)</f>
        <v>Darwin Vargas</v>
      </c>
    </row>
    <row r="503" spans="1:25" x14ac:dyDescent="0.25">
      <c r="A503" s="3" t="s">
        <v>68</v>
      </c>
      <c r="B503" s="8">
        <v>6.2731481481481484E-3</v>
      </c>
      <c r="C503" s="8">
        <v>3.1365740740740742E-3</v>
      </c>
      <c r="D503" s="8">
        <v>3.1365740740740742E-3</v>
      </c>
      <c r="E503" s="4">
        <v>0.63</v>
      </c>
      <c r="F503" s="5">
        <v>33</v>
      </c>
      <c r="G503" s="5">
        <v>4.16</v>
      </c>
      <c r="H503" s="7" t="s">
        <v>158</v>
      </c>
      <c r="I503" s="7" t="s">
        <v>72</v>
      </c>
      <c r="J503" s="19" t="s">
        <v>321</v>
      </c>
      <c r="K503" s="19" t="s">
        <v>321</v>
      </c>
      <c r="L503" s="2">
        <v>43372</v>
      </c>
      <c r="M503" s="6" t="str">
        <f t="shared" si="52"/>
        <v>septiembre</v>
      </c>
      <c r="N503" s="19">
        <f t="shared" si="53"/>
        <v>39</v>
      </c>
      <c r="O503" s="7" t="str">
        <f t="shared" si="54"/>
        <v>sábado</v>
      </c>
      <c r="P503" s="7">
        <f t="shared" si="55"/>
        <v>2018</v>
      </c>
      <c r="Q503" s="3" t="str">
        <f>VLOOKUP(A503,INFO!$A:$B,2,0)</f>
        <v>QUITO</v>
      </c>
      <c r="R503" s="19">
        <v>95</v>
      </c>
      <c r="S503" s="19" t="str">
        <f t="shared" si="56"/>
        <v>Avenida Juan Tanca Marengo, Guayaquil</v>
      </c>
      <c r="T503" s="19">
        <f t="shared" si="57"/>
        <v>0</v>
      </c>
      <c r="U503" s="19" t="str">
        <f t="shared" si="58"/>
        <v>Mostrar</v>
      </c>
      <c r="V503" s="3" t="str">
        <f>VLOOKUP(A503,INFO!$A:$C,3,0)</f>
        <v>EGSK6338</v>
      </c>
      <c r="W503" s="3" t="str">
        <f>VLOOKUP(V503,INFO!$C:$D,2,0)</f>
        <v>Automovil</v>
      </c>
      <c r="X503" s="17" t="str">
        <f>VLOOKUP(A503,INFO!A:F,5,0)</f>
        <v>VENTAS</v>
      </c>
      <c r="Y503" s="17" t="str">
        <f>VLOOKUP(A503,INFO!A:F,6,0)</f>
        <v>Josue Guillen</v>
      </c>
    </row>
    <row r="504" spans="1:25" x14ac:dyDescent="0.25">
      <c r="A504" s="3" t="s">
        <v>53</v>
      </c>
      <c r="B504" s="8">
        <v>5.3356481481481484E-3</v>
      </c>
      <c r="C504" s="8">
        <v>2.0370370370370373E-3</v>
      </c>
      <c r="D504" s="8">
        <v>3.2986111111111111E-3</v>
      </c>
      <c r="E504" s="4">
        <v>0.83</v>
      </c>
      <c r="F504" s="5">
        <v>22</v>
      </c>
      <c r="G504" s="5">
        <v>6.44</v>
      </c>
      <c r="H504" s="7" t="s">
        <v>24</v>
      </c>
      <c r="I504" s="7" t="s">
        <v>131</v>
      </c>
      <c r="J504" s="19" t="s">
        <v>321</v>
      </c>
      <c r="K504" s="19" t="s">
        <v>321</v>
      </c>
      <c r="L504" s="2">
        <v>43372</v>
      </c>
      <c r="M504" s="6" t="str">
        <f t="shared" si="52"/>
        <v>septiembre</v>
      </c>
      <c r="N504" s="19">
        <f t="shared" si="53"/>
        <v>39</v>
      </c>
      <c r="O504" s="7" t="str">
        <f t="shared" si="54"/>
        <v>sábado</v>
      </c>
      <c r="P504" s="7">
        <f t="shared" si="55"/>
        <v>2018</v>
      </c>
      <c r="Q504" s="3" t="str">
        <f>VLOOKUP(A504,INFO!$A:$B,2,0)</f>
        <v>GUAYAQUIL</v>
      </c>
      <c r="R504" s="19">
        <v>95</v>
      </c>
      <c r="S504" s="19" t="str">
        <f t="shared" si="56"/>
        <v>23 No, Guayaquil</v>
      </c>
      <c r="T504" s="19">
        <f t="shared" si="57"/>
        <v>1</v>
      </c>
      <c r="U504" s="19" t="str">
        <f t="shared" si="58"/>
        <v>Mostrar</v>
      </c>
      <c r="V504" s="3" t="str">
        <f>VLOOKUP(A504,INFO!$A:$C,3,0)</f>
        <v>EIBC3570</v>
      </c>
      <c r="W504" s="3" t="str">
        <f>VLOOKUP(V504,INFO!$C:$D,2,0)</f>
        <v>Camion</v>
      </c>
      <c r="X504" s="17" t="str">
        <f>VLOOKUP(A504,INFO!A:F,5,0)</f>
        <v>LOGÍSTICA</v>
      </c>
      <c r="Y504" s="17" t="str">
        <f>VLOOKUP(A504,INFO!A:F,6,0)</f>
        <v>Cristobal Murillo</v>
      </c>
    </row>
    <row r="505" spans="1:25" x14ac:dyDescent="0.25">
      <c r="A505" s="3" t="s">
        <v>73</v>
      </c>
      <c r="B505" s="8">
        <v>1.9224537037037037E-2</v>
      </c>
      <c r="C505" s="8">
        <v>1.5081018518518516E-2</v>
      </c>
      <c r="D505" s="8">
        <v>4.1435185185185186E-3</v>
      </c>
      <c r="E505" s="4">
        <v>9.24</v>
      </c>
      <c r="F505" s="5">
        <v>77</v>
      </c>
      <c r="G505" s="5">
        <v>20.03</v>
      </c>
      <c r="H505" s="7" t="s">
        <v>207</v>
      </c>
      <c r="I505" s="7" t="s">
        <v>63</v>
      </c>
      <c r="J505" s="19" t="s">
        <v>321</v>
      </c>
      <c r="K505" s="19" t="s">
        <v>321</v>
      </c>
      <c r="L505" s="2">
        <v>43372</v>
      </c>
      <c r="M505" s="6" t="str">
        <f t="shared" si="52"/>
        <v>septiembre</v>
      </c>
      <c r="N505" s="19">
        <f t="shared" si="53"/>
        <v>39</v>
      </c>
      <c r="O505" s="7" t="str">
        <f t="shared" si="54"/>
        <v>sábado</v>
      </c>
      <c r="P505" s="7">
        <f t="shared" si="55"/>
        <v>2018</v>
      </c>
      <c r="Q505" s="3" t="str">
        <f>VLOOKUP(A505,INFO!$A:$B,2,0)</f>
        <v>GUAYAQUIL</v>
      </c>
      <c r="R505" s="19">
        <v>95</v>
      </c>
      <c r="S505" s="19" t="str">
        <f t="shared" si="56"/>
        <v>Emilio Romero Menendez, Guayaquil</v>
      </c>
      <c r="T505" s="19">
        <f t="shared" si="57"/>
        <v>0</v>
      </c>
      <c r="U505" s="19" t="str">
        <f t="shared" si="58"/>
        <v>Mostrar</v>
      </c>
      <c r="V505" s="3" t="str">
        <f>VLOOKUP(A505,INFO!$A:$C,3,0)</f>
        <v>EGSG9568</v>
      </c>
      <c r="W505" s="3" t="str">
        <f>VLOOKUP(V505,INFO!$C:$D,2,0)</f>
        <v>Camioneta</v>
      </c>
      <c r="X505" s="17" t="str">
        <f>VLOOKUP(A505,INFO!A:F,5,0)</f>
        <v>ADMINISTRACIÓN</v>
      </c>
      <c r="Y505" s="17" t="str">
        <f>VLOOKUP(A505,INFO!A:F,6,0)</f>
        <v>Alejandro Adrian</v>
      </c>
    </row>
    <row r="506" spans="1:25" x14ac:dyDescent="0.25">
      <c r="A506" s="3" t="s">
        <v>51</v>
      </c>
      <c r="B506" s="8">
        <v>4.3055555555555555E-3</v>
      </c>
      <c r="C506" s="8">
        <v>0</v>
      </c>
      <c r="D506" s="8">
        <v>4.3055555555555555E-3</v>
      </c>
      <c r="E506" s="4">
        <v>0</v>
      </c>
      <c r="F506" s="5">
        <v>0</v>
      </c>
      <c r="G506" s="5">
        <v>0</v>
      </c>
      <c r="H506" s="7" t="s">
        <v>215</v>
      </c>
      <c r="I506" s="7" t="s">
        <v>215</v>
      </c>
      <c r="J506" s="19" t="s">
        <v>321</v>
      </c>
      <c r="K506" s="19" t="s">
        <v>321</v>
      </c>
      <c r="L506" s="2">
        <v>43372</v>
      </c>
      <c r="M506" s="6" t="str">
        <f t="shared" si="52"/>
        <v>septiembre</v>
      </c>
      <c r="N506" s="19">
        <f t="shared" si="53"/>
        <v>39</v>
      </c>
      <c r="O506" s="7" t="str">
        <f t="shared" si="54"/>
        <v>sábado</v>
      </c>
      <c r="P506" s="7">
        <f t="shared" si="55"/>
        <v>2018</v>
      </c>
      <c r="Q506" s="3" t="str">
        <f>VLOOKUP(A506,INFO!$A:$B,2,0)</f>
        <v>QUITO</v>
      </c>
      <c r="R506" s="19">
        <v>95</v>
      </c>
      <c r="S506" s="19" t="str">
        <f t="shared" si="56"/>
        <v>Calle N 69 1-93, Quito</v>
      </c>
      <c r="T506" s="19">
        <f t="shared" si="57"/>
        <v>1</v>
      </c>
      <c r="U506" s="19" t="str">
        <f t="shared" si="58"/>
        <v>Mostrar</v>
      </c>
      <c r="V506" s="3" t="str">
        <f>VLOOKUP(A506,INFO!$A:$C,3,0)</f>
        <v>EPCT8869</v>
      </c>
      <c r="W506" s="3" t="str">
        <f>VLOOKUP(V506,INFO!$C:$D,2,0)</f>
        <v>Camioneta</v>
      </c>
      <c r="X506" s="17" t="str">
        <f>VLOOKUP(A506,INFO!A:F,5,0)</f>
        <v>SAT UIO</v>
      </c>
      <c r="Y506" s="17" t="str">
        <f>VLOOKUP(A506,INFO!A:F,6,0)</f>
        <v>Norberto Congo</v>
      </c>
    </row>
    <row r="507" spans="1:25" x14ac:dyDescent="0.25">
      <c r="A507" s="3" t="s">
        <v>25</v>
      </c>
      <c r="B507" s="8">
        <v>4.3749999999999995E-3</v>
      </c>
      <c r="C507" s="8">
        <v>0</v>
      </c>
      <c r="D507" s="8">
        <v>4.3749999999999995E-3</v>
      </c>
      <c r="E507" s="4">
        <v>0</v>
      </c>
      <c r="F507" s="5">
        <v>0</v>
      </c>
      <c r="G507" s="5">
        <v>0</v>
      </c>
      <c r="H507" s="7" t="s">
        <v>24</v>
      </c>
      <c r="I507" s="7" t="s">
        <v>24</v>
      </c>
      <c r="J507" s="19" t="s">
        <v>321</v>
      </c>
      <c r="K507" s="19" t="s">
        <v>321</v>
      </c>
      <c r="L507" s="2">
        <v>43372</v>
      </c>
      <c r="M507" s="6" t="str">
        <f t="shared" si="52"/>
        <v>septiembre</v>
      </c>
      <c r="N507" s="19">
        <f t="shared" si="53"/>
        <v>39</v>
      </c>
      <c r="O507" s="7" t="str">
        <f t="shared" si="54"/>
        <v>sábado</v>
      </c>
      <c r="P507" s="7">
        <f t="shared" si="55"/>
        <v>2018</v>
      </c>
      <c r="Q507" s="3" t="str">
        <f>VLOOKUP(A507,INFO!$A:$B,2,0)</f>
        <v>GUAYAQUIL</v>
      </c>
      <c r="R507" s="19">
        <v>95</v>
      </c>
      <c r="S507" s="19" t="str">
        <f t="shared" si="56"/>
        <v>Durmió en Ainsa</v>
      </c>
      <c r="T507" s="19">
        <f t="shared" si="57"/>
        <v>1</v>
      </c>
      <c r="U507" s="19" t="str">
        <f t="shared" si="58"/>
        <v>Mostrar</v>
      </c>
      <c r="V507" s="3" t="str">
        <f>VLOOKUP(A507,INFO!$A:$C,3,0)</f>
        <v>EGSF6046</v>
      </c>
      <c r="W507" s="3" t="str">
        <f>VLOOKUP(V507,INFO!$C:$D,2,0)</f>
        <v>Camioneta</v>
      </c>
      <c r="X507" s="17" t="str">
        <f>VLOOKUP(A507,INFO!A:F,5,0)</f>
        <v>POSTVENTA</v>
      </c>
      <c r="Y507" s="17" t="str">
        <f>VLOOKUP(A507,INFO!A:F,6,0)</f>
        <v>Kevin Perez</v>
      </c>
    </row>
    <row r="508" spans="1:25" x14ac:dyDescent="0.25">
      <c r="A508" s="3" t="s">
        <v>122</v>
      </c>
      <c r="B508" s="8">
        <v>9.7581018518518525E-2</v>
      </c>
      <c r="C508" s="8">
        <v>9.2627314814814801E-2</v>
      </c>
      <c r="D508" s="8">
        <v>4.9537037037037041E-3</v>
      </c>
      <c r="E508" s="4">
        <v>156.84</v>
      </c>
      <c r="F508" s="5">
        <v>129</v>
      </c>
      <c r="G508" s="5">
        <v>66.97</v>
      </c>
      <c r="H508" s="7" t="s">
        <v>152</v>
      </c>
      <c r="I508" s="7" t="s">
        <v>24</v>
      </c>
      <c r="J508" s="19" t="s">
        <v>321</v>
      </c>
      <c r="K508" s="19" t="s">
        <v>321</v>
      </c>
      <c r="L508" s="2">
        <v>43372</v>
      </c>
      <c r="M508" s="6" t="str">
        <f t="shared" si="52"/>
        <v>septiembre</v>
      </c>
      <c r="N508" s="19">
        <f t="shared" si="53"/>
        <v>39</v>
      </c>
      <c r="O508" s="7" t="str">
        <f t="shared" si="54"/>
        <v>sábado</v>
      </c>
      <c r="P508" s="7">
        <f t="shared" si="55"/>
        <v>2018</v>
      </c>
      <c r="Q508" s="3" t="str">
        <f>VLOOKUP(A508,INFO!$A:$B,2,0)</f>
        <v>GUAYAQUIL</v>
      </c>
      <c r="R508" s="19">
        <v>95</v>
      </c>
      <c r="S508" s="19" t="str">
        <f t="shared" si="56"/>
        <v>Avenida 40 No, Guayaquil</v>
      </c>
      <c r="T508" s="19">
        <f t="shared" si="57"/>
        <v>0</v>
      </c>
      <c r="U508" s="19" t="str">
        <f t="shared" si="58"/>
        <v>Mostrar</v>
      </c>
      <c r="V508" s="3" t="str">
        <f>VLOOKUP(A508,INFO!$A:$C,3,0)</f>
        <v>EHCN0517</v>
      </c>
      <c r="W508" s="3" t="str">
        <f>VLOOKUP(V508,INFO!$C:$D,2,0)</f>
        <v>Camioneta</v>
      </c>
      <c r="X508" s="17" t="str">
        <f>VLOOKUP(A508,INFO!A:F,5,0)</f>
        <v>POSTVENTA</v>
      </c>
      <c r="Y508" s="17" t="str">
        <f>VLOOKUP(A508,INFO!A:F,6,0)</f>
        <v>Marcelo Murillo</v>
      </c>
    </row>
    <row r="509" spans="1:25" x14ac:dyDescent="0.25">
      <c r="A509" s="3" t="s">
        <v>68</v>
      </c>
      <c r="B509" s="8">
        <v>1.1145833333333334E-2</v>
      </c>
      <c r="C509" s="8">
        <v>6.0995370370370361E-3</v>
      </c>
      <c r="D509" s="8">
        <v>5.0462962962962961E-3</v>
      </c>
      <c r="E509" s="4">
        <v>2.52</v>
      </c>
      <c r="F509" s="5">
        <v>40</v>
      </c>
      <c r="G509" s="5">
        <v>9.42</v>
      </c>
      <c r="H509" s="7" t="s">
        <v>146</v>
      </c>
      <c r="I509" s="7" t="s">
        <v>213</v>
      </c>
      <c r="J509" s="19" t="s">
        <v>321</v>
      </c>
      <c r="K509" s="19" t="s">
        <v>321</v>
      </c>
      <c r="L509" s="2">
        <v>43372</v>
      </c>
      <c r="M509" s="6" t="str">
        <f t="shared" si="52"/>
        <v>septiembre</v>
      </c>
      <c r="N509" s="19">
        <f t="shared" si="53"/>
        <v>39</v>
      </c>
      <c r="O509" s="7" t="str">
        <f t="shared" si="54"/>
        <v>sábado</v>
      </c>
      <c r="P509" s="7">
        <f t="shared" si="55"/>
        <v>2018</v>
      </c>
      <c r="Q509" s="3" t="str">
        <f>VLOOKUP(A509,INFO!$A:$B,2,0)</f>
        <v>QUITO</v>
      </c>
      <c r="R509" s="19">
        <v>95</v>
      </c>
      <c r="S509" s="19" t="str">
        <f t="shared" si="56"/>
        <v>4 Callejón 16B No, Guayaquil</v>
      </c>
      <c r="T509" s="19">
        <f t="shared" si="57"/>
        <v>0</v>
      </c>
      <c r="U509" s="19" t="str">
        <f t="shared" si="58"/>
        <v>Mostrar</v>
      </c>
      <c r="V509" s="3" t="str">
        <f>VLOOKUP(A509,INFO!$A:$C,3,0)</f>
        <v>EGSK6338</v>
      </c>
      <c r="W509" s="3" t="str">
        <f>VLOOKUP(V509,INFO!$C:$D,2,0)</f>
        <v>Automovil</v>
      </c>
      <c r="X509" s="17" t="str">
        <f>VLOOKUP(A509,INFO!A:F,5,0)</f>
        <v>VENTAS</v>
      </c>
      <c r="Y509" s="17" t="str">
        <f>VLOOKUP(A509,INFO!A:F,6,0)</f>
        <v>Josue Guillen</v>
      </c>
    </row>
    <row r="510" spans="1:25" x14ac:dyDescent="0.25">
      <c r="A510" s="3" t="s">
        <v>51</v>
      </c>
      <c r="B510" s="8">
        <v>7.8935185185185185E-3</v>
      </c>
      <c r="C510" s="8">
        <v>2.7893518518518519E-3</v>
      </c>
      <c r="D510" s="8">
        <v>5.1041666666666666E-3</v>
      </c>
      <c r="E510" s="4">
        <v>1.74</v>
      </c>
      <c r="F510" s="5">
        <v>53</v>
      </c>
      <c r="G510" s="5">
        <v>9.18</v>
      </c>
      <c r="H510" s="7" t="s">
        <v>18</v>
      </c>
      <c r="I510" s="7" t="s">
        <v>18</v>
      </c>
      <c r="J510" s="19" t="s">
        <v>321</v>
      </c>
      <c r="K510" s="19" t="s">
        <v>321</v>
      </c>
      <c r="L510" s="2">
        <v>43372</v>
      </c>
      <c r="M510" s="6" t="str">
        <f t="shared" si="52"/>
        <v>septiembre</v>
      </c>
      <c r="N510" s="19">
        <f t="shared" si="53"/>
        <v>39</v>
      </c>
      <c r="O510" s="7" t="str">
        <f t="shared" si="54"/>
        <v>sábado</v>
      </c>
      <c r="P510" s="7">
        <f t="shared" si="55"/>
        <v>2018</v>
      </c>
      <c r="Q510" s="3" t="str">
        <f>VLOOKUP(A510,INFO!$A:$B,2,0)</f>
        <v>QUITO</v>
      </c>
      <c r="R510" s="19">
        <v>95</v>
      </c>
      <c r="S510" s="19" t="str">
        <f t="shared" si="56"/>
        <v>Calle De Los Cipreses 2-158, Quito</v>
      </c>
      <c r="T510" s="19">
        <f t="shared" si="57"/>
        <v>1</v>
      </c>
      <c r="U510" s="19" t="str">
        <f t="shared" si="58"/>
        <v>Mostrar</v>
      </c>
      <c r="V510" s="3" t="str">
        <f>VLOOKUP(A510,INFO!$A:$C,3,0)</f>
        <v>EPCT8869</v>
      </c>
      <c r="W510" s="3" t="str">
        <f>VLOOKUP(V510,INFO!$C:$D,2,0)</f>
        <v>Camioneta</v>
      </c>
      <c r="X510" s="17" t="str">
        <f>VLOOKUP(A510,INFO!A:F,5,0)</f>
        <v>SAT UIO</v>
      </c>
      <c r="Y510" s="17" t="str">
        <f>VLOOKUP(A510,INFO!A:F,6,0)</f>
        <v>Norberto Congo</v>
      </c>
    </row>
    <row r="511" spans="1:25" x14ac:dyDescent="0.25">
      <c r="A511" s="3" t="s">
        <v>59</v>
      </c>
      <c r="B511" s="8">
        <v>3.2534722222222222E-2</v>
      </c>
      <c r="C511" s="8">
        <v>2.7002314814814812E-2</v>
      </c>
      <c r="D511" s="8">
        <v>5.5324074074074069E-3</v>
      </c>
      <c r="E511" s="4">
        <v>28.4</v>
      </c>
      <c r="F511" s="5">
        <v>83</v>
      </c>
      <c r="G511" s="5">
        <v>36.380000000000003</v>
      </c>
      <c r="H511" s="7" t="s">
        <v>163</v>
      </c>
      <c r="I511" s="7" t="s">
        <v>24</v>
      </c>
      <c r="J511" s="19" t="s">
        <v>321</v>
      </c>
      <c r="K511" s="19" t="s">
        <v>321</v>
      </c>
      <c r="L511" s="2">
        <v>43372</v>
      </c>
      <c r="M511" s="6" t="str">
        <f t="shared" si="52"/>
        <v>septiembre</v>
      </c>
      <c r="N511" s="19">
        <f t="shared" si="53"/>
        <v>39</v>
      </c>
      <c r="O511" s="7" t="str">
        <f t="shared" si="54"/>
        <v>sábado</v>
      </c>
      <c r="P511" s="7">
        <f t="shared" si="55"/>
        <v>2018</v>
      </c>
      <c r="Q511" s="3" t="str">
        <f>VLOOKUP(A511,INFO!$A:$B,2,0)</f>
        <v>GUAYAQUIL</v>
      </c>
      <c r="R511" s="19">
        <v>95</v>
      </c>
      <c r="S511" s="19" t="str">
        <f t="shared" si="56"/>
        <v>Avenida 40 No, Guayaquil</v>
      </c>
      <c r="T511" s="19">
        <f t="shared" si="57"/>
        <v>0</v>
      </c>
      <c r="U511" s="19" t="str">
        <f t="shared" si="58"/>
        <v>Mostrar</v>
      </c>
      <c r="V511" s="3" t="str">
        <f>VLOOKUP(A511,INFO!$A:$C,3,0)</f>
        <v>EPCI6941</v>
      </c>
      <c r="W511" s="3" t="str">
        <f>VLOOKUP(V511,INFO!$C:$D,2,0)</f>
        <v>Camioneta</v>
      </c>
      <c r="X511" s="17" t="str">
        <f>VLOOKUP(A511,INFO!A:F,5,0)</f>
        <v>POSTVENTA</v>
      </c>
      <c r="Y511" s="17" t="str">
        <f>VLOOKUP(A511,INFO!A:F,6,0)</f>
        <v>Michael Resabala</v>
      </c>
    </row>
    <row r="512" spans="1:25" x14ac:dyDescent="0.25">
      <c r="A512" s="3" t="s">
        <v>29</v>
      </c>
      <c r="B512" s="8">
        <v>2.585648148148148E-2</v>
      </c>
      <c r="C512" s="8">
        <v>1.9444444444444445E-2</v>
      </c>
      <c r="D512" s="8">
        <v>6.4120370370370364E-3</v>
      </c>
      <c r="E512" s="4">
        <v>23.28</v>
      </c>
      <c r="F512" s="5">
        <v>94</v>
      </c>
      <c r="G512" s="5">
        <v>37.51</v>
      </c>
      <c r="H512" s="7" t="s">
        <v>24</v>
      </c>
      <c r="I512" s="7" t="s">
        <v>216</v>
      </c>
      <c r="J512" s="19" t="s">
        <v>321</v>
      </c>
      <c r="K512" s="19" t="s">
        <v>321</v>
      </c>
      <c r="L512" s="2">
        <v>43372</v>
      </c>
      <c r="M512" s="6" t="str">
        <f t="shared" si="52"/>
        <v>septiembre</v>
      </c>
      <c r="N512" s="19">
        <f t="shared" si="53"/>
        <v>39</v>
      </c>
      <c r="O512" s="7" t="str">
        <f t="shared" si="54"/>
        <v>sábado</v>
      </c>
      <c r="P512" s="7">
        <f t="shared" si="55"/>
        <v>2018</v>
      </c>
      <c r="Q512" s="3" t="str">
        <f>VLOOKUP(A512,INFO!$A:$B,2,0)</f>
        <v>GUAYAQUIL</v>
      </c>
      <c r="R512" s="19">
        <v>95</v>
      </c>
      <c r="S512" s="19" t="str">
        <f t="shared" si="56"/>
        <v>Barcelona, Guayaquil</v>
      </c>
      <c r="T512" s="19">
        <f t="shared" si="57"/>
        <v>1</v>
      </c>
      <c r="U512" s="19" t="str">
        <f t="shared" si="58"/>
        <v>Mostrar</v>
      </c>
      <c r="V512" s="3" t="str">
        <f>VLOOKUP(A512,INFO!$A:$C,3,0)</f>
        <v>EPCW6826</v>
      </c>
      <c r="W512" s="3" t="str">
        <f>VLOOKUP(V512,INFO!$C:$D,2,0)</f>
        <v>Camioneta</v>
      </c>
      <c r="X512" s="17" t="str">
        <f>VLOOKUP(A512,INFO!A:F,5,0)</f>
        <v>POSTVENTA</v>
      </c>
      <c r="Y512" s="17" t="str">
        <f>VLOOKUP(A512,INFO!A:F,6,0)</f>
        <v>Danny Salazar</v>
      </c>
    </row>
    <row r="513" spans="1:25" x14ac:dyDescent="0.25">
      <c r="A513" s="3" t="s">
        <v>36</v>
      </c>
      <c r="B513" s="8">
        <v>6.8981481481481489E-3</v>
      </c>
      <c r="C513" s="8">
        <v>0</v>
      </c>
      <c r="D513" s="8">
        <v>6.8981481481481489E-3</v>
      </c>
      <c r="E513" s="4">
        <v>0.05</v>
      </c>
      <c r="F513" s="5">
        <v>0</v>
      </c>
      <c r="G513" s="5">
        <v>0.31</v>
      </c>
      <c r="H513" s="7" t="s">
        <v>24</v>
      </c>
      <c r="I513" s="7" t="s">
        <v>24</v>
      </c>
      <c r="J513" s="19" t="s">
        <v>321</v>
      </c>
      <c r="K513" s="19" t="s">
        <v>321</v>
      </c>
      <c r="L513" s="2">
        <v>43372</v>
      </c>
      <c r="M513" s="6" t="str">
        <f t="shared" si="52"/>
        <v>septiembre</v>
      </c>
      <c r="N513" s="19">
        <f t="shared" si="53"/>
        <v>39</v>
      </c>
      <c r="O513" s="7" t="str">
        <f t="shared" si="54"/>
        <v>sábado</v>
      </c>
      <c r="P513" s="7">
        <f t="shared" si="55"/>
        <v>2018</v>
      </c>
      <c r="Q513" s="3" t="str">
        <f>VLOOKUP(A513,INFO!$A:$B,2,0)</f>
        <v>GUAYAQUIL</v>
      </c>
      <c r="R513" s="19">
        <v>95</v>
      </c>
      <c r="S513" s="19" t="str">
        <f t="shared" si="56"/>
        <v>Durmió en Ainsa</v>
      </c>
      <c r="T513" s="19">
        <f t="shared" si="57"/>
        <v>1</v>
      </c>
      <c r="U513" s="19" t="str">
        <f t="shared" si="58"/>
        <v>Mostrar</v>
      </c>
      <c r="V513" s="3" t="str">
        <f>VLOOKUP(A513,INFO!$A:$C,3,0)</f>
        <v>EPCA4311</v>
      </c>
      <c r="W513" s="3" t="str">
        <f>VLOOKUP(V513,INFO!$C:$D,2,0)</f>
        <v>Plataforma</v>
      </c>
      <c r="X513" s="17" t="str">
        <f>VLOOKUP(A513,INFO!A:F,5,0)</f>
        <v>LOGÍSTICA</v>
      </c>
      <c r="Y513" s="17" t="str">
        <f>VLOOKUP(A513,INFO!A:F,6,0)</f>
        <v>Cristobal Murillo</v>
      </c>
    </row>
    <row r="514" spans="1:25" x14ac:dyDescent="0.25">
      <c r="A514" s="3" t="s">
        <v>29</v>
      </c>
      <c r="B514" s="8">
        <v>3.6967592592592594E-2</v>
      </c>
      <c r="C514" s="8">
        <v>2.988425925925926E-2</v>
      </c>
      <c r="D514" s="8">
        <v>7.083333333333333E-3</v>
      </c>
      <c r="E514" s="4">
        <v>19.91</v>
      </c>
      <c r="F514" s="5">
        <v>61</v>
      </c>
      <c r="G514" s="5">
        <v>22.44</v>
      </c>
      <c r="H514" s="7" t="s">
        <v>216</v>
      </c>
      <c r="I514" s="7" t="s">
        <v>210</v>
      </c>
      <c r="J514" s="19" t="s">
        <v>321</v>
      </c>
      <c r="K514" s="19" t="s">
        <v>321</v>
      </c>
      <c r="L514" s="2">
        <v>43372</v>
      </c>
      <c r="M514" s="6" t="str">
        <f t="shared" si="52"/>
        <v>septiembre</v>
      </c>
      <c r="N514" s="19">
        <f t="shared" si="53"/>
        <v>39</v>
      </c>
      <c r="O514" s="7" t="str">
        <f t="shared" si="54"/>
        <v>sábado</v>
      </c>
      <c r="P514" s="7">
        <f t="shared" si="55"/>
        <v>2018</v>
      </c>
      <c r="Q514" s="3" t="str">
        <f>VLOOKUP(A514,INFO!$A:$B,2,0)</f>
        <v>GUAYAQUIL</v>
      </c>
      <c r="R514" s="19">
        <v>95</v>
      </c>
      <c r="S514" s="19" t="str">
        <f t="shared" si="56"/>
        <v>Calle 23B, Guayaquil</v>
      </c>
      <c r="T514" s="19">
        <f t="shared" si="57"/>
        <v>0</v>
      </c>
      <c r="U514" s="19" t="str">
        <f t="shared" si="58"/>
        <v>Mostrar</v>
      </c>
      <c r="V514" s="3" t="str">
        <f>VLOOKUP(A514,INFO!$A:$C,3,0)</f>
        <v>EPCW6826</v>
      </c>
      <c r="W514" s="3" t="str">
        <f>VLOOKUP(V514,INFO!$C:$D,2,0)</f>
        <v>Camioneta</v>
      </c>
      <c r="X514" s="17" t="str">
        <f>VLOOKUP(A514,INFO!A:F,5,0)</f>
        <v>POSTVENTA</v>
      </c>
      <c r="Y514" s="17" t="str">
        <f>VLOOKUP(A514,INFO!A:F,6,0)</f>
        <v>Danny Salazar</v>
      </c>
    </row>
    <row r="515" spans="1:25" x14ac:dyDescent="0.25">
      <c r="A515" s="3" t="s">
        <v>73</v>
      </c>
      <c r="B515" s="8">
        <v>1.5555555555555553E-2</v>
      </c>
      <c r="C515" s="8">
        <v>7.2800925925925915E-3</v>
      </c>
      <c r="D515" s="8">
        <v>8.2754629629629619E-3</v>
      </c>
      <c r="E515" s="4">
        <v>3.17</v>
      </c>
      <c r="F515" s="5">
        <v>48</v>
      </c>
      <c r="G515" s="5">
        <v>8.5</v>
      </c>
      <c r="H515" s="7" t="s">
        <v>63</v>
      </c>
      <c r="I515" s="7" t="s">
        <v>211</v>
      </c>
      <c r="J515" s="19" t="s">
        <v>321</v>
      </c>
      <c r="K515" s="19" t="s">
        <v>321</v>
      </c>
      <c r="L515" s="2">
        <v>43372</v>
      </c>
      <c r="M515" s="6" t="str">
        <f t="shared" ref="M515:M578" si="59">TEXT(L515,"mmmm")</f>
        <v>septiembre</v>
      </c>
      <c r="N515" s="19">
        <f t="shared" ref="N515:N578" si="60">IF(O515="domingo",WEEKNUM(L515)-1,WEEKNUM(L515))</f>
        <v>39</v>
      </c>
      <c r="O515" s="7" t="str">
        <f t="shared" ref="O515:O585" si="61">TEXT(L515,"dddd")</f>
        <v>sábado</v>
      </c>
      <c r="P515" s="7">
        <f t="shared" ref="P515:P585" si="62">YEAR(L515)</f>
        <v>2018</v>
      </c>
      <c r="Q515" s="3" t="str">
        <f>VLOOKUP(A515,INFO!$A:$B,2,0)</f>
        <v>GUAYAQUIL</v>
      </c>
      <c r="R515" s="19">
        <v>95</v>
      </c>
      <c r="S515" s="19" t="str">
        <f t="shared" ref="S515:S578" si="63">IF(AND(T515=1,OR(I515=$Z$2,I515=$Z$3)),$Z$4,I515)</f>
        <v>Ignacio Robles Santistevan, Guayaquil</v>
      </c>
      <c r="T515" s="19">
        <f t="shared" ref="T515:T578" si="64">IF(OR(H515=I515,H515=$Z$2,H515=$Z$3),1,0)</f>
        <v>0</v>
      </c>
      <c r="U515" s="19" t="str">
        <f t="shared" ref="U515:U578" si="65">IF(AND(C515=$AA$2,D515=$AA$2),"No Mostrar","Mostrar")</f>
        <v>Mostrar</v>
      </c>
      <c r="V515" s="3" t="str">
        <f>VLOOKUP(A515,INFO!$A:$C,3,0)</f>
        <v>EGSG9568</v>
      </c>
      <c r="W515" s="3" t="str">
        <f>VLOOKUP(V515,INFO!$C:$D,2,0)</f>
        <v>Camioneta</v>
      </c>
      <c r="X515" s="17" t="str">
        <f>VLOOKUP(A515,INFO!A:F,5,0)</f>
        <v>ADMINISTRACIÓN</v>
      </c>
      <c r="Y515" s="17" t="str">
        <f>VLOOKUP(A515,INFO!A:F,6,0)</f>
        <v>Alejandro Adrian</v>
      </c>
    </row>
    <row r="516" spans="1:25" x14ac:dyDescent="0.25">
      <c r="A516" s="3" t="s">
        <v>29</v>
      </c>
      <c r="B516" s="8">
        <v>1.9085648148148147E-2</v>
      </c>
      <c r="C516" s="8">
        <v>1.0798611111111111E-2</v>
      </c>
      <c r="D516" s="8">
        <v>8.2870370370370372E-3</v>
      </c>
      <c r="E516" s="4">
        <v>6.93</v>
      </c>
      <c r="F516" s="5">
        <v>62</v>
      </c>
      <c r="G516" s="5">
        <v>15.13</v>
      </c>
      <c r="H516" s="7" t="s">
        <v>210</v>
      </c>
      <c r="I516" s="7" t="s">
        <v>24</v>
      </c>
      <c r="J516" s="19" t="s">
        <v>321</v>
      </c>
      <c r="K516" s="19" t="s">
        <v>321</v>
      </c>
      <c r="L516" s="2">
        <v>43372</v>
      </c>
      <c r="M516" s="6" t="str">
        <f t="shared" si="59"/>
        <v>septiembre</v>
      </c>
      <c r="N516" s="19">
        <f t="shared" si="60"/>
        <v>39</v>
      </c>
      <c r="O516" s="7" t="str">
        <f t="shared" si="61"/>
        <v>sábado</v>
      </c>
      <c r="P516" s="7">
        <f t="shared" si="62"/>
        <v>2018</v>
      </c>
      <c r="Q516" s="3" t="str">
        <f>VLOOKUP(A516,INFO!$A:$B,2,0)</f>
        <v>GUAYAQUIL</v>
      </c>
      <c r="R516" s="19">
        <v>95</v>
      </c>
      <c r="S516" s="19" t="str">
        <f t="shared" si="63"/>
        <v>Avenida 40 No, Guayaquil</v>
      </c>
      <c r="T516" s="19">
        <f t="shared" si="64"/>
        <v>0</v>
      </c>
      <c r="U516" s="19" t="str">
        <f t="shared" si="65"/>
        <v>Mostrar</v>
      </c>
      <c r="V516" s="3" t="str">
        <f>VLOOKUP(A516,INFO!$A:$C,3,0)</f>
        <v>EPCW6826</v>
      </c>
      <c r="W516" s="3" t="str">
        <f>VLOOKUP(V516,INFO!$C:$D,2,0)</f>
        <v>Camioneta</v>
      </c>
      <c r="X516" s="17" t="str">
        <f>VLOOKUP(A516,INFO!A:F,5,0)</f>
        <v>POSTVENTA</v>
      </c>
      <c r="Y516" s="17" t="str">
        <f>VLOOKUP(A516,INFO!A:F,6,0)</f>
        <v>Danny Salazar</v>
      </c>
    </row>
    <row r="517" spans="1:25" x14ac:dyDescent="0.25">
      <c r="A517" s="3" t="s">
        <v>36</v>
      </c>
      <c r="B517" s="8">
        <v>5.2696759259259263E-2</v>
      </c>
      <c r="C517" s="8">
        <v>4.4259259259259255E-2</v>
      </c>
      <c r="D517" s="8">
        <v>8.4375000000000006E-3</v>
      </c>
      <c r="E517" s="4">
        <v>48.12</v>
      </c>
      <c r="F517" s="5">
        <v>88</v>
      </c>
      <c r="G517" s="5">
        <v>38.049999999999997</v>
      </c>
      <c r="H517" s="7" t="s">
        <v>163</v>
      </c>
      <c r="I517" s="7" t="s">
        <v>24</v>
      </c>
      <c r="J517" s="19" t="s">
        <v>321</v>
      </c>
      <c r="K517" s="19" t="s">
        <v>321</v>
      </c>
      <c r="L517" s="2">
        <v>43372</v>
      </c>
      <c r="M517" s="6" t="str">
        <f t="shared" si="59"/>
        <v>septiembre</v>
      </c>
      <c r="N517" s="19">
        <f t="shared" si="60"/>
        <v>39</v>
      </c>
      <c r="O517" s="7" t="str">
        <f t="shared" si="61"/>
        <v>sábado</v>
      </c>
      <c r="P517" s="7">
        <f t="shared" si="62"/>
        <v>2018</v>
      </c>
      <c r="Q517" s="3" t="str">
        <f>VLOOKUP(A517,INFO!$A:$B,2,0)</f>
        <v>GUAYAQUIL</v>
      </c>
      <c r="R517" s="19">
        <v>95</v>
      </c>
      <c r="S517" s="19" t="str">
        <f t="shared" si="63"/>
        <v>Avenida 40 No, Guayaquil</v>
      </c>
      <c r="T517" s="19">
        <f t="shared" si="64"/>
        <v>0</v>
      </c>
      <c r="U517" s="19" t="str">
        <f t="shared" si="65"/>
        <v>Mostrar</v>
      </c>
      <c r="V517" s="3" t="str">
        <f>VLOOKUP(A517,INFO!$A:$C,3,0)</f>
        <v>EPCA4311</v>
      </c>
      <c r="W517" s="3" t="str">
        <f>VLOOKUP(V517,INFO!$C:$D,2,0)</f>
        <v>Plataforma</v>
      </c>
      <c r="X517" s="17" t="str">
        <f>VLOOKUP(A517,INFO!A:F,5,0)</f>
        <v>LOGÍSTICA</v>
      </c>
      <c r="Y517" s="17" t="str">
        <f>VLOOKUP(A517,INFO!A:F,6,0)</f>
        <v>Cristobal Murillo</v>
      </c>
    </row>
    <row r="518" spans="1:25" x14ac:dyDescent="0.25">
      <c r="A518" s="3" t="s">
        <v>53</v>
      </c>
      <c r="B518" s="8">
        <v>4.4791666666666667E-2</v>
      </c>
      <c r="C518" s="8">
        <v>3.6064814814814813E-2</v>
      </c>
      <c r="D518" s="8">
        <v>8.726851851851852E-3</v>
      </c>
      <c r="E518" s="4">
        <v>20.22</v>
      </c>
      <c r="F518" s="5">
        <v>48</v>
      </c>
      <c r="G518" s="5">
        <v>18.809999999999999</v>
      </c>
      <c r="H518" s="7" t="s">
        <v>208</v>
      </c>
      <c r="I518" s="7" t="s">
        <v>163</v>
      </c>
      <c r="J518" s="19" t="s">
        <v>321</v>
      </c>
      <c r="K518" s="19" t="s">
        <v>321</v>
      </c>
      <c r="L518" s="2">
        <v>43372</v>
      </c>
      <c r="M518" s="6" t="str">
        <f t="shared" si="59"/>
        <v>septiembre</v>
      </c>
      <c r="N518" s="19">
        <f t="shared" si="60"/>
        <v>39</v>
      </c>
      <c r="O518" s="7" t="str">
        <f t="shared" si="61"/>
        <v>sábado</v>
      </c>
      <c r="P518" s="7">
        <f t="shared" si="62"/>
        <v>2018</v>
      </c>
      <c r="Q518" s="3" t="str">
        <f>VLOOKUP(A518,INFO!$A:$B,2,0)</f>
        <v>GUAYAQUIL</v>
      </c>
      <c r="R518" s="19">
        <v>95</v>
      </c>
      <c r="S518" s="19" t="str">
        <f t="shared" si="63"/>
        <v>Leon Febres Cordero 2-924, Eloy Alfaro</v>
      </c>
      <c r="T518" s="19">
        <f t="shared" si="64"/>
        <v>0</v>
      </c>
      <c r="U518" s="19" t="str">
        <f t="shared" si="65"/>
        <v>Mostrar</v>
      </c>
      <c r="V518" s="3" t="str">
        <f>VLOOKUP(A518,INFO!$A:$C,3,0)</f>
        <v>EIBC3570</v>
      </c>
      <c r="W518" s="3" t="str">
        <f>VLOOKUP(V518,INFO!$C:$D,2,0)</f>
        <v>Camion</v>
      </c>
      <c r="X518" s="17" t="str">
        <f>VLOOKUP(A518,INFO!A:F,5,0)</f>
        <v>LOGÍSTICA</v>
      </c>
      <c r="Y518" s="17" t="str">
        <f>VLOOKUP(A518,INFO!A:F,6,0)</f>
        <v>Cristobal Murillo</v>
      </c>
    </row>
    <row r="519" spans="1:25" x14ac:dyDescent="0.25">
      <c r="A519" s="3" t="s">
        <v>73</v>
      </c>
      <c r="B519" s="8">
        <v>4.5914351851851852E-2</v>
      </c>
      <c r="C519" s="8">
        <v>3.6597222222222225E-2</v>
      </c>
      <c r="D519" s="8">
        <v>9.3171296296296283E-3</v>
      </c>
      <c r="E519" s="4">
        <v>41.63</v>
      </c>
      <c r="F519" s="5">
        <v>92</v>
      </c>
      <c r="G519" s="5">
        <v>37.78</v>
      </c>
      <c r="H519" s="7" t="s">
        <v>72</v>
      </c>
      <c r="I519" s="7" t="s">
        <v>190</v>
      </c>
      <c r="J519" s="19" t="s">
        <v>321</v>
      </c>
      <c r="K519" s="19" t="s">
        <v>321</v>
      </c>
      <c r="L519" s="2">
        <v>43372</v>
      </c>
      <c r="M519" s="6" t="str">
        <f t="shared" si="59"/>
        <v>septiembre</v>
      </c>
      <c r="N519" s="19">
        <f t="shared" si="60"/>
        <v>39</v>
      </c>
      <c r="O519" s="7" t="str">
        <f t="shared" si="61"/>
        <v>sábado</v>
      </c>
      <c r="P519" s="7">
        <f t="shared" si="62"/>
        <v>2018</v>
      </c>
      <c r="Q519" s="3" t="str">
        <f>VLOOKUP(A519,INFO!$A:$B,2,0)</f>
        <v>GUAYAQUIL</v>
      </c>
      <c r="R519" s="19">
        <v>95</v>
      </c>
      <c r="S519" s="19" t="str">
        <f t="shared" si="63"/>
        <v>E40, Guayaquil</v>
      </c>
      <c r="T519" s="19">
        <f t="shared" si="64"/>
        <v>1</v>
      </c>
      <c r="U519" s="19" t="str">
        <f t="shared" si="65"/>
        <v>Mostrar</v>
      </c>
      <c r="V519" s="3" t="str">
        <f>VLOOKUP(A519,INFO!$A:$C,3,0)</f>
        <v>EGSG9568</v>
      </c>
      <c r="W519" s="3" t="str">
        <f>VLOOKUP(V519,INFO!$C:$D,2,0)</f>
        <v>Camioneta</v>
      </c>
      <c r="X519" s="17" t="str">
        <f>VLOOKUP(A519,INFO!A:F,5,0)</f>
        <v>ADMINISTRACIÓN</v>
      </c>
      <c r="Y519" s="17" t="str">
        <f>VLOOKUP(A519,INFO!A:F,6,0)</f>
        <v>Alejandro Adrian</v>
      </c>
    </row>
    <row r="520" spans="1:25" x14ac:dyDescent="0.25">
      <c r="A520" s="3" t="s">
        <v>53</v>
      </c>
      <c r="B520" s="8">
        <v>4.099537037037037E-2</v>
      </c>
      <c r="C520" s="8">
        <v>2.9502314814814815E-2</v>
      </c>
      <c r="D520" s="8">
        <v>1.1493055555555555E-2</v>
      </c>
      <c r="E520" s="4">
        <v>28.74</v>
      </c>
      <c r="F520" s="5">
        <v>64</v>
      </c>
      <c r="G520" s="5">
        <v>29.21</v>
      </c>
      <c r="H520" s="7" t="s">
        <v>163</v>
      </c>
      <c r="I520" s="7" t="s">
        <v>24</v>
      </c>
      <c r="J520" s="19" t="s">
        <v>321</v>
      </c>
      <c r="K520" s="19" t="s">
        <v>321</v>
      </c>
      <c r="L520" s="2">
        <v>43372</v>
      </c>
      <c r="M520" s="6" t="str">
        <f t="shared" si="59"/>
        <v>septiembre</v>
      </c>
      <c r="N520" s="19">
        <f t="shared" si="60"/>
        <v>39</v>
      </c>
      <c r="O520" s="7" t="str">
        <f t="shared" si="61"/>
        <v>sábado</v>
      </c>
      <c r="P520" s="7">
        <f t="shared" si="62"/>
        <v>2018</v>
      </c>
      <c r="Q520" s="3" t="str">
        <f>VLOOKUP(A520,INFO!$A:$B,2,0)</f>
        <v>GUAYAQUIL</v>
      </c>
      <c r="R520" s="19">
        <v>95</v>
      </c>
      <c r="S520" s="19" t="str">
        <f t="shared" si="63"/>
        <v>Avenida 40 No, Guayaquil</v>
      </c>
      <c r="T520" s="19">
        <f t="shared" si="64"/>
        <v>0</v>
      </c>
      <c r="U520" s="19" t="str">
        <f t="shared" si="65"/>
        <v>Mostrar</v>
      </c>
      <c r="V520" s="3" t="str">
        <f>VLOOKUP(A520,INFO!$A:$C,3,0)</f>
        <v>EIBC3570</v>
      </c>
      <c r="W520" s="3" t="str">
        <f>VLOOKUP(V520,INFO!$C:$D,2,0)</f>
        <v>Camion</v>
      </c>
      <c r="X520" s="17" t="str">
        <f>VLOOKUP(A520,INFO!A:F,5,0)</f>
        <v>LOGÍSTICA</v>
      </c>
      <c r="Y520" s="17" t="str">
        <f>VLOOKUP(A520,INFO!A:F,6,0)</f>
        <v>Cristobal Murillo</v>
      </c>
    </row>
    <row r="521" spans="1:25" x14ac:dyDescent="0.25">
      <c r="A521" s="3" t="s">
        <v>36</v>
      </c>
      <c r="B521" s="8">
        <v>1.9456018518518518E-2</v>
      </c>
      <c r="C521" s="8">
        <v>3.3912037037037036E-3</v>
      </c>
      <c r="D521" s="8">
        <v>1.6064814814814813E-2</v>
      </c>
      <c r="E521" s="4">
        <v>1.24</v>
      </c>
      <c r="F521" s="5">
        <v>37</v>
      </c>
      <c r="G521" s="5">
        <v>2.66</v>
      </c>
      <c r="H521" s="7" t="s">
        <v>163</v>
      </c>
      <c r="I521" s="7" t="s">
        <v>163</v>
      </c>
      <c r="J521" s="19" t="s">
        <v>321</v>
      </c>
      <c r="K521" s="19" t="s">
        <v>321</v>
      </c>
      <c r="L521" s="2">
        <v>43372</v>
      </c>
      <c r="M521" s="6" t="str">
        <f t="shared" si="59"/>
        <v>septiembre</v>
      </c>
      <c r="N521" s="19">
        <f t="shared" si="60"/>
        <v>39</v>
      </c>
      <c r="O521" s="7" t="str">
        <f t="shared" si="61"/>
        <v>sábado</v>
      </c>
      <c r="P521" s="7">
        <f t="shared" si="62"/>
        <v>2018</v>
      </c>
      <c r="Q521" s="3" t="str">
        <f>VLOOKUP(A521,INFO!$A:$B,2,0)</f>
        <v>GUAYAQUIL</v>
      </c>
      <c r="R521" s="19">
        <v>95</v>
      </c>
      <c r="S521" s="19" t="str">
        <f t="shared" si="63"/>
        <v>Leon Febres Cordero 2-924, Eloy Alfaro</v>
      </c>
      <c r="T521" s="19">
        <f t="shared" si="64"/>
        <v>1</v>
      </c>
      <c r="U521" s="19" t="str">
        <f t="shared" si="65"/>
        <v>Mostrar</v>
      </c>
      <c r="V521" s="3" t="str">
        <f>VLOOKUP(A521,INFO!$A:$C,3,0)</f>
        <v>EPCA4311</v>
      </c>
      <c r="W521" s="3" t="str">
        <f>VLOOKUP(V521,INFO!$C:$D,2,0)</f>
        <v>Plataforma</v>
      </c>
      <c r="X521" s="17" t="str">
        <f>VLOOKUP(A521,INFO!A:F,5,0)</f>
        <v>LOGÍSTICA</v>
      </c>
      <c r="Y521" s="17" t="str">
        <f>VLOOKUP(A521,INFO!A:F,6,0)</f>
        <v>Cristobal Murillo</v>
      </c>
    </row>
    <row r="522" spans="1:25" x14ac:dyDescent="0.25">
      <c r="A522" s="3" t="s">
        <v>51</v>
      </c>
      <c r="B522" s="8">
        <v>1.834490740740741E-2</v>
      </c>
      <c r="C522" s="8">
        <v>0</v>
      </c>
      <c r="D522" s="8">
        <v>1.834490740740741E-2</v>
      </c>
      <c r="E522" s="4">
        <v>0</v>
      </c>
      <c r="F522" s="5">
        <v>0</v>
      </c>
      <c r="G522" s="5">
        <v>0</v>
      </c>
      <c r="H522" s="7" t="s">
        <v>215</v>
      </c>
      <c r="I522" s="7" t="s">
        <v>215</v>
      </c>
      <c r="J522" s="19" t="s">
        <v>321</v>
      </c>
      <c r="K522" s="19" t="s">
        <v>321</v>
      </c>
      <c r="L522" s="2">
        <v>43372</v>
      </c>
      <c r="M522" s="6" t="str">
        <f t="shared" si="59"/>
        <v>septiembre</v>
      </c>
      <c r="N522" s="19">
        <f t="shared" si="60"/>
        <v>39</v>
      </c>
      <c r="O522" s="7" t="str">
        <f t="shared" si="61"/>
        <v>sábado</v>
      </c>
      <c r="P522" s="7">
        <f t="shared" si="62"/>
        <v>2018</v>
      </c>
      <c r="Q522" s="3" t="str">
        <f>VLOOKUP(A522,INFO!$A:$B,2,0)</f>
        <v>QUITO</v>
      </c>
      <c r="R522" s="19">
        <v>95</v>
      </c>
      <c r="S522" s="19" t="str">
        <f t="shared" si="63"/>
        <v>Calle N 69 1-93, Quito</v>
      </c>
      <c r="T522" s="19">
        <f t="shared" si="64"/>
        <v>1</v>
      </c>
      <c r="U522" s="19" t="str">
        <f t="shared" si="65"/>
        <v>Mostrar</v>
      </c>
      <c r="V522" s="3" t="str">
        <f>VLOOKUP(A522,INFO!$A:$C,3,0)</f>
        <v>EPCT8869</v>
      </c>
      <c r="W522" s="3" t="str">
        <f>VLOOKUP(V522,INFO!$C:$D,2,0)</f>
        <v>Camioneta</v>
      </c>
      <c r="X522" s="17" t="str">
        <f>VLOOKUP(A522,INFO!A:F,5,0)</f>
        <v>SAT UIO</v>
      </c>
      <c r="Y522" s="17" t="str">
        <f>VLOOKUP(A522,INFO!A:F,6,0)</f>
        <v>Norberto Congo</v>
      </c>
    </row>
    <row r="523" spans="1:25" x14ac:dyDescent="0.25">
      <c r="A523" s="3" t="s">
        <v>59</v>
      </c>
      <c r="B523" s="8">
        <v>4.9768518518518517E-2</v>
      </c>
      <c r="C523" s="8">
        <v>2.9872685185185183E-2</v>
      </c>
      <c r="D523" s="8">
        <v>1.9895833333333331E-2</v>
      </c>
      <c r="E523" s="4">
        <v>38.96</v>
      </c>
      <c r="F523" s="5">
        <v>94</v>
      </c>
      <c r="G523" s="5">
        <v>32.619999999999997</v>
      </c>
      <c r="H523" s="7" t="s">
        <v>24</v>
      </c>
      <c r="I523" s="7" t="s">
        <v>24</v>
      </c>
      <c r="J523" s="19" t="s">
        <v>321</v>
      </c>
      <c r="K523" s="19" t="s">
        <v>321</v>
      </c>
      <c r="L523" s="2">
        <v>43372</v>
      </c>
      <c r="M523" s="6" t="str">
        <f t="shared" si="59"/>
        <v>septiembre</v>
      </c>
      <c r="N523" s="19">
        <f t="shared" si="60"/>
        <v>39</v>
      </c>
      <c r="O523" s="7" t="str">
        <f t="shared" si="61"/>
        <v>sábado</v>
      </c>
      <c r="P523" s="7">
        <f t="shared" si="62"/>
        <v>2018</v>
      </c>
      <c r="Q523" s="3" t="str">
        <f>VLOOKUP(A523,INFO!$A:$B,2,0)</f>
        <v>GUAYAQUIL</v>
      </c>
      <c r="R523" s="19">
        <v>95</v>
      </c>
      <c r="S523" s="19" t="str">
        <f t="shared" si="63"/>
        <v>Durmió en Ainsa</v>
      </c>
      <c r="T523" s="19">
        <f t="shared" si="64"/>
        <v>1</v>
      </c>
      <c r="U523" s="19" t="str">
        <f t="shared" si="65"/>
        <v>Mostrar</v>
      </c>
      <c r="V523" s="3" t="str">
        <f>VLOOKUP(A523,INFO!$A:$C,3,0)</f>
        <v>EPCI6941</v>
      </c>
      <c r="W523" s="3" t="str">
        <f>VLOOKUP(V523,INFO!$C:$D,2,0)</f>
        <v>Camioneta</v>
      </c>
      <c r="X523" s="17" t="str">
        <f>VLOOKUP(A523,INFO!A:F,5,0)</f>
        <v>POSTVENTA</v>
      </c>
      <c r="Y523" s="17" t="str">
        <f>VLOOKUP(A523,INFO!A:F,6,0)</f>
        <v>Michael Resabala</v>
      </c>
    </row>
    <row r="524" spans="1:25" x14ac:dyDescent="0.25">
      <c r="A524" s="3" t="s">
        <v>26</v>
      </c>
      <c r="B524" s="8">
        <v>3.7928240740740742E-2</v>
      </c>
      <c r="C524" s="8">
        <v>1.6620370370370372E-2</v>
      </c>
      <c r="D524" s="8">
        <v>2.1307870370370369E-2</v>
      </c>
      <c r="E524" s="4">
        <v>7.83</v>
      </c>
      <c r="F524" s="5">
        <v>38</v>
      </c>
      <c r="G524" s="5">
        <v>8.6</v>
      </c>
      <c r="H524" s="7" t="s">
        <v>217</v>
      </c>
      <c r="I524" s="7" t="s">
        <v>218</v>
      </c>
      <c r="J524" s="19" t="s">
        <v>321</v>
      </c>
      <c r="K524" s="19" t="s">
        <v>321</v>
      </c>
      <c r="L524" s="2">
        <v>43372</v>
      </c>
      <c r="M524" s="6" t="str">
        <f t="shared" si="59"/>
        <v>septiembre</v>
      </c>
      <c r="N524" s="19">
        <f t="shared" si="60"/>
        <v>39</v>
      </c>
      <c r="O524" s="7" t="str">
        <f t="shared" si="61"/>
        <v>sábado</v>
      </c>
      <c r="P524" s="7">
        <f t="shared" si="62"/>
        <v>2018</v>
      </c>
      <c r="Q524" s="3" t="str">
        <f>VLOOKUP(A524,INFO!$A:$B,2,0)</f>
        <v>GUAYAQUIL</v>
      </c>
      <c r="R524" s="19">
        <v>95</v>
      </c>
      <c r="S524" s="19" t="str">
        <f t="shared" si="63"/>
        <v>Calle 7 1-85, Babahoyo</v>
      </c>
      <c r="T524" s="19">
        <f t="shared" si="64"/>
        <v>0</v>
      </c>
      <c r="U524" s="19" t="str">
        <f t="shared" si="65"/>
        <v>Mostrar</v>
      </c>
      <c r="V524" s="3" t="str">
        <f>VLOOKUP(A524,INFO!$A:$C,3,0)</f>
        <v>EGSI9179</v>
      </c>
      <c r="W524" s="3" t="str">
        <f>VLOOKUP(V524,INFO!$C:$D,2,0)</f>
        <v>Camioneta</v>
      </c>
      <c r="X524" s="17" t="str">
        <f>VLOOKUP(A524,INFO!A:F,5,0)</f>
        <v>POSTVENTA</v>
      </c>
      <c r="Y524" s="17" t="str">
        <f>VLOOKUP(A524,INFO!A:F,6,0)</f>
        <v>Deibi Banguera</v>
      </c>
    </row>
    <row r="525" spans="1:25" x14ac:dyDescent="0.25">
      <c r="A525" s="3" t="s">
        <v>59</v>
      </c>
      <c r="B525" s="8">
        <v>6.5011574074074083E-2</v>
      </c>
      <c r="C525" s="8">
        <v>3.7164351851851851E-2</v>
      </c>
      <c r="D525" s="8">
        <v>2.7847222222222221E-2</v>
      </c>
      <c r="E525" s="4">
        <v>32.96</v>
      </c>
      <c r="F525" s="5">
        <v>83</v>
      </c>
      <c r="G525" s="5">
        <v>21.12</v>
      </c>
      <c r="H525" s="7" t="s">
        <v>24</v>
      </c>
      <c r="I525" s="7" t="s">
        <v>163</v>
      </c>
      <c r="J525" s="19" t="s">
        <v>321</v>
      </c>
      <c r="K525" s="19" t="s">
        <v>321</v>
      </c>
      <c r="L525" s="2">
        <v>43372</v>
      </c>
      <c r="M525" s="6" t="str">
        <f t="shared" si="59"/>
        <v>septiembre</v>
      </c>
      <c r="N525" s="19">
        <f t="shared" si="60"/>
        <v>39</v>
      </c>
      <c r="O525" s="7" t="str">
        <f t="shared" si="61"/>
        <v>sábado</v>
      </c>
      <c r="P525" s="7">
        <f t="shared" si="62"/>
        <v>2018</v>
      </c>
      <c r="Q525" s="3" t="str">
        <f>VLOOKUP(A525,INFO!$A:$B,2,0)</f>
        <v>GUAYAQUIL</v>
      </c>
      <c r="R525" s="19">
        <v>95</v>
      </c>
      <c r="S525" s="19" t="str">
        <f t="shared" si="63"/>
        <v>Leon Febres Cordero 2-924, Eloy Alfaro</v>
      </c>
      <c r="T525" s="19">
        <f t="shared" si="64"/>
        <v>1</v>
      </c>
      <c r="U525" s="19" t="str">
        <f t="shared" si="65"/>
        <v>Mostrar</v>
      </c>
      <c r="V525" s="3" t="str">
        <f>VLOOKUP(A525,INFO!$A:$C,3,0)</f>
        <v>EPCI6941</v>
      </c>
      <c r="W525" s="3" t="str">
        <f>VLOOKUP(V525,INFO!$C:$D,2,0)</f>
        <v>Camioneta</v>
      </c>
      <c r="X525" s="17" t="str">
        <f>VLOOKUP(A525,INFO!A:F,5,0)</f>
        <v>POSTVENTA</v>
      </c>
      <c r="Y525" s="17" t="str">
        <f>VLOOKUP(A525,INFO!A:F,6,0)</f>
        <v>Michael Resabala</v>
      </c>
    </row>
    <row r="526" spans="1:25" x14ac:dyDescent="0.25">
      <c r="A526" s="3" t="s">
        <v>36</v>
      </c>
      <c r="B526" s="8">
        <v>8.5254629629629639E-2</v>
      </c>
      <c r="C526" s="8">
        <v>5.4641203703703706E-2</v>
      </c>
      <c r="D526" s="8">
        <v>3.0613425925925929E-2</v>
      </c>
      <c r="E526" s="4">
        <v>50.91</v>
      </c>
      <c r="F526" s="5">
        <v>64</v>
      </c>
      <c r="G526" s="5">
        <v>24.88</v>
      </c>
      <c r="H526" s="7" t="s">
        <v>24</v>
      </c>
      <c r="I526" s="7" t="s">
        <v>163</v>
      </c>
      <c r="J526" s="19" t="s">
        <v>321</v>
      </c>
      <c r="K526" s="19" t="s">
        <v>321</v>
      </c>
      <c r="L526" s="2">
        <v>43372</v>
      </c>
      <c r="M526" s="6" t="str">
        <f t="shared" si="59"/>
        <v>septiembre</v>
      </c>
      <c r="N526" s="19">
        <f t="shared" si="60"/>
        <v>39</v>
      </c>
      <c r="O526" s="7" t="str">
        <f t="shared" si="61"/>
        <v>sábado</v>
      </c>
      <c r="P526" s="7">
        <f t="shared" si="62"/>
        <v>2018</v>
      </c>
      <c r="Q526" s="3" t="str">
        <f>VLOOKUP(A526,INFO!$A:$B,2,0)</f>
        <v>GUAYAQUIL</v>
      </c>
      <c r="R526" s="19">
        <v>95</v>
      </c>
      <c r="S526" s="19" t="str">
        <f t="shared" si="63"/>
        <v>Leon Febres Cordero 2-924, Eloy Alfaro</v>
      </c>
      <c r="T526" s="19">
        <f t="shared" si="64"/>
        <v>1</v>
      </c>
      <c r="U526" s="19" t="str">
        <f t="shared" si="65"/>
        <v>Mostrar</v>
      </c>
      <c r="V526" s="3" t="str">
        <f>VLOOKUP(A526,INFO!$A:$C,3,0)</f>
        <v>EPCA4311</v>
      </c>
      <c r="W526" s="3" t="str">
        <f>VLOOKUP(V526,INFO!$C:$D,2,0)</f>
        <v>Plataforma</v>
      </c>
      <c r="X526" s="17" t="str">
        <f>VLOOKUP(A526,INFO!A:F,5,0)</f>
        <v>LOGÍSTICA</v>
      </c>
      <c r="Y526" s="17" t="str">
        <f>VLOOKUP(A526,INFO!A:F,6,0)</f>
        <v>Cristobal Murillo</v>
      </c>
    </row>
    <row r="527" spans="1:25" x14ac:dyDescent="0.25">
      <c r="A527" s="3" t="s">
        <v>26</v>
      </c>
      <c r="B527" s="8">
        <v>0.61993055555555554</v>
      </c>
      <c r="C527" s="8">
        <v>0.57883101851851848</v>
      </c>
      <c r="D527" s="8">
        <v>4.1099537037037039E-2</v>
      </c>
      <c r="E527" s="4">
        <v>350.25</v>
      </c>
      <c r="F527" s="5">
        <v>118</v>
      </c>
      <c r="G527" s="5">
        <v>23.54</v>
      </c>
      <c r="H527" s="7" t="s">
        <v>204</v>
      </c>
      <c r="I527" s="7" t="s">
        <v>217</v>
      </c>
      <c r="J527" s="19" t="s">
        <v>321</v>
      </c>
      <c r="K527" s="19" t="s">
        <v>321</v>
      </c>
      <c r="L527" s="2">
        <v>43372</v>
      </c>
      <c r="M527" s="6" t="str">
        <f t="shared" si="59"/>
        <v>septiembre</v>
      </c>
      <c r="N527" s="19">
        <f t="shared" si="60"/>
        <v>39</v>
      </c>
      <c r="O527" s="7" t="str">
        <f t="shared" si="61"/>
        <v>sábado</v>
      </c>
      <c r="P527" s="7">
        <f t="shared" si="62"/>
        <v>2018</v>
      </c>
      <c r="Q527" s="3" t="str">
        <f>VLOOKUP(A527,INFO!$A:$B,2,0)</f>
        <v>GUAYAQUIL</v>
      </c>
      <c r="R527" s="19">
        <v>95</v>
      </c>
      <c r="S527" s="19" t="str">
        <f t="shared" si="63"/>
        <v>Garcia Moreno 2-134, Babahoyo</v>
      </c>
      <c r="T527" s="19">
        <f t="shared" si="64"/>
        <v>0</v>
      </c>
      <c r="U527" s="19" t="str">
        <f t="shared" si="65"/>
        <v>Mostrar</v>
      </c>
      <c r="V527" s="3" t="str">
        <f>VLOOKUP(A527,INFO!$A:$C,3,0)</f>
        <v>EGSI9179</v>
      </c>
      <c r="W527" s="3" t="str">
        <f>VLOOKUP(V527,INFO!$C:$D,2,0)</f>
        <v>Camioneta</v>
      </c>
      <c r="X527" s="17" t="str">
        <f>VLOOKUP(A527,INFO!A:F,5,0)</f>
        <v>POSTVENTA</v>
      </c>
      <c r="Y527" s="17" t="str">
        <f>VLOOKUP(A527,INFO!A:F,6,0)</f>
        <v>Deibi Banguera</v>
      </c>
    </row>
    <row r="528" spans="1:25" x14ac:dyDescent="0.25">
      <c r="A528" s="3" t="s">
        <v>73</v>
      </c>
      <c r="B528" s="8">
        <v>0.1429398148148148</v>
      </c>
      <c r="C528" s="8">
        <v>9.9224537037037042E-2</v>
      </c>
      <c r="D528" s="8">
        <v>4.3715277777777777E-2</v>
      </c>
      <c r="E528" s="4">
        <v>90.18</v>
      </c>
      <c r="F528" s="5">
        <v>127</v>
      </c>
      <c r="G528" s="5">
        <v>26.29</v>
      </c>
      <c r="H528" s="7" t="s">
        <v>72</v>
      </c>
      <c r="I528" s="7" t="s">
        <v>72</v>
      </c>
      <c r="J528" s="19" t="s">
        <v>321</v>
      </c>
      <c r="K528" s="19" t="s">
        <v>321</v>
      </c>
      <c r="L528" s="2">
        <v>43372</v>
      </c>
      <c r="M528" s="6" t="str">
        <f t="shared" si="59"/>
        <v>septiembre</v>
      </c>
      <c r="N528" s="19">
        <f t="shared" si="60"/>
        <v>39</v>
      </c>
      <c r="O528" s="7" t="str">
        <f t="shared" si="61"/>
        <v>sábado</v>
      </c>
      <c r="P528" s="7">
        <f t="shared" si="62"/>
        <v>2018</v>
      </c>
      <c r="Q528" s="3" t="str">
        <f>VLOOKUP(A528,INFO!$A:$B,2,0)</f>
        <v>GUAYAQUIL</v>
      </c>
      <c r="R528" s="19">
        <v>95</v>
      </c>
      <c r="S528" s="19" t="str">
        <f t="shared" si="63"/>
        <v>Durmió en Ainsa</v>
      </c>
      <c r="T528" s="19">
        <f t="shared" si="64"/>
        <v>1</v>
      </c>
      <c r="U528" s="19" t="str">
        <f t="shared" si="65"/>
        <v>Mostrar</v>
      </c>
      <c r="V528" s="3" t="str">
        <f>VLOOKUP(A528,INFO!$A:$C,3,0)</f>
        <v>EGSG9568</v>
      </c>
      <c r="W528" s="3" t="str">
        <f>VLOOKUP(V528,INFO!$C:$D,2,0)</f>
        <v>Camioneta</v>
      </c>
      <c r="X528" s="17" t="str">
        <f>VLOOKUP(A528,INFO!A:F,5,0)</f>
        <v>ADMINISTRACIÓN</v>
      </c>
      <c r="Y528" s="17" t="str">
        <f>VLOOKUP(A528,INFO!A:F,6,0)</f>
        <v>Alejandro Adrian</v>
      </c>
    </row>
    <row r="529" spans="1:25" x14ac:dyDescent="0.25">
      <c r="A529" s="3" t="s">
        <v>74</v>
      </c>
      <c r="B529" s="8">
        <v>0.18438657407407408</v>
      </c>
      <c r="C529" s="8">
        <v>0.13447916666666668</v>
      </c>
      <c r="D529" s="8">
        <v>4.9907407407407407E-2</v>
      </c>
      <c r="E529" s="4">
        <v>159.41</v>
      </c>
      <c r="F529" s="5">
        <v>127</v>
      </c>
      <c r="G529" s="5">
        <v>36.020000000000003</v>
      </c>
      <c r="H529" s="7" t="s">
        <v>194</v>
      </c>
      <c r="I529" s="7" t="s">
        <v>209</v>
      </c>
      <c r="J529" s="19" t="s">
        <v>321</v>
      </c>
      <c r="K529" s="19" t="s">
        <v>321</v>
      </c>
      <c r="L529" s="2">
        <v>43372</v>
      </c>
      <c r="M529" s="6" t="str">
        <f t="shared" si="59"/>
        <v>septiembre</v>
      </c>
      <c r="N529" s="19">
        <f t="shared" si="60"/>
        <v>39</v>
      </c>
      <c r="O529" s="7" t="str">
        <f t="shared" si="61"/>
        <v>sábado</v>
      </c>
      <c r="P529" s="7">
        <f t="shared" si="62"/>
        <v>2018</v>
      </c>
      <c r="Q529" s="3" t="str">
        <f>VLOOKUP(A529,INFO!$A:$B,2,0)</f>
        <v>GUAYAQUIL</v>
      </c>
      <c r="R529" s="19">
        <v>95</v>
      </c>
      <c r="S529" s="19" t="str">
        <f t="shared" si="63"/>
        <v>Gena</v>
      </c>
      <c r="T529" s="19">
        <f t="shared" si="64"/>
        <v>0</v>
      </c>
      <c r="U529" s="19" t="str">
        <f t="shared" si="65"/>
        <v>Mostrar</v>
      </c>
      <c r="V529" s="3" t="str">
        <f>VLOOKUP(A529,INFO!$A:$C,3,0)</f>
        <v>EGSI9191</v>
      </c>
      <c r="W529" s="3" t="str">
        <f>VLOOKUP(V529,INFO!$C:$D,2,0)</f>
        <v>Camioneta</v>
      </c>
      <c r="X529" s="17" t="str">
        <f>VLOOKUP(A529,INFO!A:F,5,0)</f>
        <v>POSTVENTA</v>
      </c>
      <c r="Y529" s="17" t="str">
        <f>VLOOKUP(A529,INFO!A:F,6,0)</f>
        <v>Patricio Olaya</v>
      </c>
    </row>
    <row r="530" spans="1:25" x14ac:dyDescent="0.25">
      <c r="A530" s="3" t="s">
        <v>51</v>
      </c>
      <c r="B530" s="8">
        <v>7.1759259259259259E-2</v>
      </c>
      <c r="C530" s="8">
        <v>1.8067129629629631E-2</v>
      </c>
      <c r="D530" s="8">
        <v>5.3692129629629631E-2</v>
      </c>
      <c r="E530" s="4">
        <v>9.23</v>
      </c>
      <c r="F530" s="5">
        <v>64</v>
      </c>
      <c r="G530" s="5">
        <v>5.36</v>
      </c>
      <c r="H530" s="7" t="s">
        <v>18</v>
      </c>
      <c r="I530" s="7" t="s">
        <v>215</v>
      </c>
      <c r="J530" s="19" t="s">
        <v>321</v>
      </c>
      <c r="K530" s="19" t="s">
        <v>321</v>
      </c>
      <c r="L530" s="2">
        <v>43372</v>
      </c>
      <c r="M530" s="6" t="str">
        <f t="shared" si="59"/>
        <v>septiembre</v>
      </c>
      <c r="N530" s="19">
        <f t="shared" si="60"/>
        <v>39</v>
      </c>
      <c r="O530" s="7" t="str">
        <f t="shared" si="61"/>
        <v>sábado</v>
      </c>
      <c r="P530" s="7">
        <f t="shared" si="62"/>
        <v>2018</v>
      </c>
      <c r="Q530" s="3" t="str">
        <f>VLOOKUP(A530,INFO!$A:$B,2,0)</f>
        <v>QUITO</v>
      </c>
      <c r="R530" s="19">
        <v>95</v>
      </c>
      <c r="S530" s="19" t="str">
        <f t="shared" si="63"/>
        <v>Calle N 69 1-93, Quito</v>
      </c>
      <c r="T530" s="19">
        <f t="shared" si="64"/>
        <v>0</v>
      </c>
      <c r="U530" s="19" t="str">
        <f t="shared" si="65"/>
        <v>Mostrar</v>
      </c>
      <c r="V530" s="3" t="str">
        <f>VLOOKUP(A530,INFO!$A:$C,3,0)</f>
        <v>EPCT8869</v>
      </c>
      <c r="W530" s="3" t="str">
        <f>VLOOKUP(V530,INFO!$C:$D,2,0)</f>
        <v>Camioneta</v>
      </c>
      <c r="X530" s="17" t="str">
        <f>VLOOKUP(A530,INFO!A:F,5,0)</f>
        <v>SAT UIO</v>
      </c>
      <c r="Y530" s="17" t="str">
        <f>VLOOKUP(A530,INFO!A:F,6,0)</f>
        <v>Norberto Congo</v>
      </c>
    </row>
    <row r="531" spans="1:25" x14ac:dyDescent="0.25">
      <c r="A531" s="3" t="s">
        <v>51</v>
      </c>
      <c r="B531" s="8">
        <v>5.5046296296296295E-2</v>
      </c>
      <c r="C531" s="8">
        <v>0</v>
      </c>
      <c r="D531" s="8">
        <v>5.5046296296296295E-2</v>
      </c>
      <c r="E531" s="4">
        <v>0</v>
      </c>
      <c r="F531" s="5">
        <v>0</v>
      </c>
      <c r="G531" s="5">
        <v>0</v>
      </c>
      <c r="H531" s="7" t="s">
        <v>18</v>
      </c>
      <c r="I531" s="7" t="s">
        <v>18</v>
      </c>
      <c r="J531" s="19" t="s">
        <v>321</v>
      </c>
      <c r="K531" s="19" t="s">
        <v>321</v>
      </c>
      <c r="L531" s="2">
        <v>43372</v>
      </c>
      <c r="M531" s="6" t="str">
        <f t="shared" si="59"/>
        <v>septiembre</v>
      </c>
      <c r="N531" s="19">
        <f t="shared" si="60"/>
        <v>39</v>
      </c>
      <c r="O531" s="7" t="str">
        <f t="shared" si="61"/>
        <v>sábado</v>
      </c>
      <c r="P531" s="7">
        <f t="shared" si="62"/>
        <v>2018</v>
      </c>
      <c r="Q531" s="3" t="str">
        <f>VLOOKUP(A531,INFO!$A:$B,2,0)</f>
        <v>QUITO</v>
      </c>
      <c r="R531" s="19">
        <v>95</v>
      </c>
      <c r="S531" s="19" t="str">
        <f t="shared" si="63"/>
        <v>Calle De Los Cipreses 2-158, Quito</v>
      </c>
      <c r="T531" s="19">
        <f t="shared" si="64"/>
        <v>1</v>
      </c>
      <c r="U531" s="19" t="str">
        <f t="shared" si="65"/>
        <v>Mostrar</v>
      </c>
      <c r="V531" s="3" t="str">
        <f>VLOOKUP(A531,INFO!$A:$C,3,0)</f>
        <v>EPCT8869</v>
      </c>
      <c r="W531" s="3" t="str">
        <f>VLOOKUP(V531,INFO!$C:$D,2,0)</f>
        <v>Camioneta</v>
      </c>
      <c r="X531" s="17" t="str">
        <f>VLOOKUP(A531,INFO!A:F,5,0)</f>
        <v>SAT UIO</v>
      </c>
      <c r="Y531" s="17" t="str">
        <f>VLOOKUP(A531,INFO!A:F,6,0)</f>
        <v>Norberto Congo</v>
      </c>
    </row>
    <row r="532" spans="1:25" x14ac:dyDescent="0.25">
      <c r="A532" s="3" t="s">
        <v>51</v>
      </c>
      <c r="B532" s="8">
        <v>8.1006944444444437E-2</v>
      </c>
      <c r="C532" s="8">
        <v>2.3958333333333331E-2</v>
      </c>
      <c r="D532" s="8">
        <v>5.7048611111111112E-2</v>
      </c>
      <c r="E532" s="4">
        <v>12.85</v>
      </c>
      <c r="F532" s="5">
        <v>64</v>
      </c>
      <c r="G532" s="5">
        <v>6.61</v>
      </c>
      <c r="H532" s="7" t="s">
        <v>215</v>
      </c>
      <c r="I532" s="7" t="s">
        <v>18</v>
      </c>
      <c r="J532" s="19" t="s">
        <v>321</v>
      </c>
      <c r="K532" s="19" t="s">
        <v>321</v>
      </c>
      <c r="L532" s="2">
        <v>43372</v>
      </c>
      <c r="M532" s="6" t="str">
        <f t="shared" si="59"/>
        <v>septiembre</v>
      </c>
      <c r="N532" s="19">
        <f t="shared" si="60"/>
        <v>39</v>
      </c>
      <c r="O532" s="7" t="str">
        <f t="shared" si="61"/>
        <v>sábado</v>
      </c>
      <c r="P532" s="7">
        <f t="shared" si="62"/>
        <v>2018</v>
      </c>
      <c r="Q532" s="3" t="str">
        <f>VLOOKUP(A532,INFO!$A:$B,2,0)</f>
        <v>QUITO</v>
      </c>
      <c r="R532" s="19">
        <v>95</v>
      </c>
      <c r="S532" s="19" t="str">
        <f t="shared" si="63"/>
        <v>Calle De Los Cipreses 2-158, Quito</v>
      </c>
      <c r="T532" s="19">
        <f t="shared" si="64"/>
        <v>0</v>
      </c>
      <c r="U532" s="19" t="str">
        <f t="shared" si="65"/>
        <v>Mostrar</v>
      </c>
      <c r="V532" s="3" t="str">
        <f>VLOOKUP(A532,INFO!$A:$C,3,0)</f>
        <v>EPCT8869</v>
      </c>
      <c r="W532" s="3" t="str">
        <f>VLOOKUP(V532,INFO!$C:$D,2,0)</f>
        <v>Camioneta</v>
      </c>
      <c r="X532" s="17" t="str">
        <f>VLOOKUP(A532,INFO!A:F,5,0)</f>
        <v>SAT UIO</v>
      </c>
      <c r="Y532" s="17" t="str">
        <f>VLOOKUP(A532,INFO!A:F,6,0)</f>
        <v>Norberto Congo</v>
      </c>
    </row>
    <row r="533" spans="1:25" x14ac:dyDescent="0.25">
      <c r="A533" s="3" t="s">
        <v>74</v>
      </c>
      <c r="B533" s="8">
        <v>0.2792824074074074</v>
      </c>
      <c r="C533" s="8">
        <v>0.16365740740740739</v>
      </c>
      <c r="D533" s="8">
        <v>0.11562499999999999</v>
      </c>
      <c r="E533" s="4">
        <v>165.55</v>
      </c>
      <c r="F533" s="5">
        <v>125</v>
      </c>
      <c r="G533" s="5">
        <v>24.7</v>
      </c>
      <c r="H533" s="7" t="s">
        <v>209</v>
      </c>
      <c r="I533" s="7" t="s">
        <v>194</v>
      </c>
      <c r="J533" s="19" t="s">
        <v>321</v>
      </c>
      <c r="K533" s="19" t="s">
        <v>321</v>
      </c>
      <c r="L533" s="2">
        <v>43372</v>
      </c>
      <c r="M533" s="6" t="str">
        <f t="shared" si="59"/>
        <v>septiembre</v>
      </c>
      <c r="N533" s="19">
        <f t="shared" si="60"/>
        <v>39</v>
      </c>
      <c r="O533" s="7" t="str">
        <f t="shared" si="61"/>
        <v>sábado</v>
      </c>
      <c r="P533" s="7">
        <f t="shared" si="62"/>
        <v>2018</v>
      </c>
      <c r="Q533" s="3" t="str">
        <f>VLOOKUP(A533,INFO!$A:$B,2,0)</f>
        <v>GUAYAQUIL</v>
      </c>
      <c r="R533" s="19">
        <v>95</v>
      </c>
      <c r="S533" s="19" t="str">
        <f t="shared" si="63"/>
        <v>E49, Eloy Alfaro</v>
      </c>
      <c r="T533" s="19">
        <f t="shared" si="64"/>
        <v>0</v>
      </c>
      <c r="U533" s="19" t="str">
        <f t="shared" si="65"/>
        <v>Mostrar</v>
      </c>
      <c r="V533" s="3" t="str">
        <f>VLOOKUP(A533,INFO!$A:$C,3,0)</f>
        <v>EGSI9191</v>
      </c>
      <c r="W533" s="3" t="str">
        <f>VLOOKUP(V533,INFO!$C:$D,2,0)</f>
        <v>Camioneta</v>
      </c>
      <c r="X533" s="17" t="str">
        <f>VLOOKUP(A533,INFO!A:F,5,0)</f>
        <v>POSTVENTA</v>
      </c>
      <c r="Y533" s="17" t="str">
        <f>VLOOKUP(A533,INFO!A:F,6,0)</f>
        <v>Patricio Olaya</v>
      </c>
    </row>
    <row r="534" spans="1:25" x14ac:dyDescent="0.25">
      <c r="A534" s="3" t="s">
        <v>55</v>
      </c>
      <c r="B534" s="8">
        <v>0.24806712962962962</v>
      </c>
      <c r="C534" s="8">
        <v>9.898148148148149E-2</v>
      </c>
      <c r="D534" s="8">
        <v>0.14908564814814815</v>
      </c>
      <c r="E534" s="4">
        <v>98.91</v>
      </c>
      <c r="F534" s="5">
        <v>72</v>
      </c>
      <c r="G534" s="5">
        <v>16.61</v>
      </c>
      <c r="H534" s="7" t="s">
        <v>24</v>
      </c>
      <c r="I534" s="7" t="s">
        <v>24</v>
      </c>
      <c r="J534" s="19" t="s">
        <v>321</v>
      </c>
      <c r="K534" s="19" t="s">
        <v>321</v>
      </c>
      <c r="L534" s="2">
        <v>43372</v>
      </c>
      <c r="M534" s="6" t="str">
        <f t="shared" si="59"/>
        <v>septiembre</v>
      </c>
      <c r="N534" s="19">
        <f t="shared" si="60"/>
        <v>39</v>
      </c>
      <c r="O534" s="7" t="str">
        <f t="shared" si="61"/>
        <v>sábado</v>
      </c>
      <c r="P534" s="7">
        <f t="shared" si="62"/>
        <v>2018</v>
      </c>
      <c r="Q534" s="3" t="str">
        <f>VLOOKUP(A534,INFO!$A:$B,2,0)</f>
        <v>GUAYAQUIL</v>
      </c>
      <c r="R534" s="19">
        <v>95</v>
      </c>
      <c r="S534" s="19" t="str">
        <f t="shared" si="63"/>
        <v>Durmió en Ainsa</v>
      </c>
      <c r="T534" s="19">
        <f t="shared" si="64"/>
        <v>1</v>
      </c>
      <c r="U534" s="19" t="str">
        <f t="shared" si="65"/>
        <v>Mostrar</v>
      </c>
      <c r="V534" s="3" t="str">
        <f>VLOOKUP(A534,INFO!$A:$C,3,0)</f>
        <v>EABE1400</v>
      </c>
      <c r="W534" s="3" t="str">
        <f>VLOOKUP(V534,INFO!$C:$D,2,0)</f>
        <v>Plataforma</v>
      </c>
      <c r="X534" s="17" t="str">
        <f>VLOOKUP(A534,INFO!A:F,5,0)</f>
        <v>LOGÍSTICA</v>
      </c>
      <c r="Y534" s="17" t="str">
        <f>VLOOKUP(A534,INFO!A:F,6,0)</f>
        <v>Cristobal Murillo</v>
      </c>
    </row>
    <row r="535" spans="1:25" x14ac:dyDescent="0.25">
      <c r="A535" s="3" t="s">
        <v>78</v>
      </c>
      <c r="B535" s="8">
        <v>0</v>
      </c>
      <c r="C535" s="8">
        <v>0</v>
      </c>
      <c r="D535" s="8">
        <v>0</v>
      </c>
      <c r="E535" s="4">
        <v>0</v>
      </c>
      <c r="F535" s="5">
        <v>0</v>
      </c>
      <c r="G535" s="5">
        <v>0</v>
      </c>
      <c r="H535" s="7" t="s">
        <v>3</v>
      </c>
      <c r="I535" s="7" t="s">
        <v>3</v>
      </c>
      <c r="J535" s="19" t="s">
        <v>321</v>
      </c>
      <c r="K535" s="19" t="s">
        <v>321</v>
      </c>
      <c r="L535" s="2">
        <v>43373</v>
      </c>
      <c r="M535" s="6" t="str">
        <f t="shared" si="59"/>
        <v>septiembre</v>
      </c>
      <c r="N535" s="19">
        <f t="shared" si="60"/>
        <v>39</v>
      </c>
      <c r="O535" s="7" t="str">
        <f t="shared" si="61"/>
        <v>domingo</v>
      </c>
      <c r="P535" s="7">
        <f t="shared" si="62"/>
        <v>2018</v>
      </c>
      <c r="Q535" s="3" t="str">
        <f>VLOOKUP(A535,INFO!$A:$B,2,0)</f>
        <v>GUAYAQUIL</v>
      </c>
      <c r="R535" s="19">
        <v>95</v>
      </c>
      <c r="S535" s="19" t="str">
        <f t="shared" si="63"/>
        <v>-----</v>
      </c>
      <c r="T535" s="19">
        <f t="shared" si="64"/>
        <v>1</v>
      </c>
      <c r="U535" s="19" t="str">
        <f t="shared" si="65"/>
        <v>No Mostrar</v>
      </c>
      <c r="V535" s="3" t="str">
        <f>VLOOKUP(A535,INFO!$A:$C,3,0)</f>
        <v>II765J</v>
      </c>
      <c r="W535" s="3" t="str">
        <f>VLOOKUP(V535,INFO!$C:$D,2,0)</f>
        <v>Motocicleta</v>
      </c>
      <c r="X535" s="17" t="str">
        <f>VLOOKUP(A535,INFO!A:F,5,0)</f>
        <v>ADMINISTRACIÓN</v>
      </c>
      <c r="Y535" s="17" t="str">
        <f>VLOOKUP(A535,INFO!A:F,6,0)</f>
        <v xml:space="preserve">Byron </v>
      </c>
    </row>
    <row r="536" spans="1:25" x14ac:dyDescent="0.25">
      <c r="A536" s="3" t="s">
        <v>55</v>
      </c>
      <c r="B536" s="8">
        <v>0</v>
      </c>
      <c r="C536" s="8">
        <v>0</v>
      </c>
      <c r="D536" s="8">
        <v>0</v>
      </c>
      <c r="E536" s="4">
        <v>0</v>
      </c>
      <c r="F536" s="5">
        <v>0</v>
      </c>
      <c r="G536" s="5">
        <v>0</v>
      </c>
      <c r="H536" s="7" t="s">
        <v>3</v>
      </c>
      <c r="I536" s="7" t="s">
        <v>3</v>
      </c>
      <c r="J536" s="19" t="s">
        <v>321</v>
      </c>
      <c r="K536" s="19" t="s">
        <v>321</v>
      </c>
      <c r="L536" s="2">
        <v>43373</v>
      </c>
      <c r="M536" s="6" t="str">
        <f t="shared" si="59"/>
        <v>septiembre</v>
      </c>
      <c r="N536" s="19">
        <f t="shared" si="60"/>
        <v>39</v>
      </c>
      <c r="O536" s="7" t="str">
        <f t="shared" si="61"/>
        <v>domingo</v>
      </c>
      <c r="P536" s="7">
        <f t="shared" si="62"/>
        <v>2018</v>
      </c>
      <c r="Q536" s="3" t="str">
        <f>VLOOKUP(A536,INFO!$A:$B,2,0)</f>
        <v>GUAYAQUIL</v>
      </c>
      <c r="R536" s="19">
        <v>95</v>
      </c>
      <c r="S536" s="19" t="str">
        <f t="shared" si="63"/>
        <v>-----</v>
      </c>
      <c r="T536" s="19">
        <f t="shared" si="64"/>
        <v>1</v>
      </c>
      <c r="U536" s="19" t="str">
        <f t="shared" si="65"/>
        <v>No Mostrar</v>
      </c>
      <c r="V536" s="3" t="str">
        <f>VLOOKUP(A536,INFO!$A:$C,3,0)</f>
        <v>EABE1400</v>
      </c>
      <c r="W536" s="3" t="str">
        <f>VLOOKUP(V536,INFO!$C:$D,2,0)</f>
        <v>Plataforma</v>
      </c>
      <c r="X536" s="17" t="str">
        <f>VLOOKUP(A536,INFO!A:F,5,0)</f>
        <v>LOGÍSTICA</v>
      </c>
      <c r="Y536" s="17" t="str">
        <f>VLOOKUP(A536,INFO!A:F,6,0)</f>
        <v>Cristobal Murillo</v>
      </c>
    </row>
    <row r="537" spans="1:25" x14ac:dyDescent="0.25">
      <c r="A537" s="3" t="s">
        <v>39</v>
      </c>
      <c r="B537" s="8">
        <v>0</v>
      </c>
      <c r="C537" s="8">
        <v>0</v>
      </c>
      <c r="D537" s="8">
        <v>0</v>
      </c>
      <c r="E537" s="4">
        <v>0</v>
      </c>
      <c r="F537" s="5">
        <v>0</v>
      </c>
      <c r="G537" s="5">
        <v>0</v>
      </c>
      <c r="H537" s="7" t="s">
        <v>3</v>
      </c>
      <c r="I537" s="7" t="s">
        <v>3</v>
      </c>
      <c r="J537" s="19" t="s">
        <v>321</v>
      </c>
      <c r="K537" s="19" t="s">
        <v>321</v>
      </c>
      <c r="L537" s="2">
        <v>43373</v>
      </c>
      <c r="M537" s="6" t="str">
        <f t="shared" si="59"/>
        <v>septiembre</v>
      </c>
      <c r="N537" s="19">
        <f t="shared" si="60"/>
        <v>39</v>
      </c>
      <c r="O537" s="7" t="str">
        <f t="shared" si="61"/>
        <v>domingo</v>
      </c>
      <c r="P537" s="7">
        <f t="shared" si="62"/>
        <v>2018</v>
      </c>
      <c r="Q537" s="3" t="str">
        <f>VLOOKUP(A537,INFO!$A:$B,2,0)</f>
        <v>GUAYAQUIL</v>
      </c>
      <c r="R537" s="19">
        <v>95</v>
      </c>
      <c r="S537" s="19" t="str">
        <f t="shared" si="63"/>
        <v>-----</v>
      </c>
      <c r="T537" s="19">
        <f t="shared" si="64"/>
        <v>1</v>
      </c>
      <c r="U537" s="19" t="str">
        <f t="shared" si="65"/>
        <v>No Mostrar</v>
      </c>
      <c r="V537" s="3" t="str">
        <f>VLOOKUP(A537,INFO!$A:$C,3,0)</f>
        <v>EIBC3571</v>
      </c>
      <c r="W537" s="3" t="str">
        <f>VLOOKUP(V537,INFO!$C:$D,2,0)</f>
        <v>Camion</v>
      </c>
      <c r="X537" s="17" t="str">
        <f>VLOOKUP(A537,INFO!A:F,5,0)</f>
        <v>LOGÍSTICA</v>
      </c>
      <c r="Y537" s="17" t="str">
        <f>VLOOKUP(A537,INFO!A:F,6,0)</f>
        <v>Cristobal Murillo</v>
      </c>
    </row>
    <row r="538" spans="1:25" x14ac:dyDescent="0.25">
      <c r="A538" s="3" t="s">
        <v>53</v>
      </c>
      <c r="B538" s="8">
        <v>0</v>
      </c>
      <c r="C538" s="8">
        <v>0</v>
      </c>
      <c r="D538" s="8">
        <v>0</v>
      </c>
      <c r="E538" s="4">
        <v>0</v>
      </c>
      <c r="F538" s="5">
        <v>0</v>
      </c>
      <c r="G538" s="5">
        <v>0</v>
      </c>
      <c r="H538" s="7" t="s">
        <v>3</v>
      </c>
      <c r="I538" s="7" t="s">
        <v>3</v>
      </c>
      <c r="J538" s="19" t="s">
        <v>321</v>
      </c>
      <c r="K538" s="19" t="s">
        <v>321</v>
      </c>
      <c r="L538" s="2">
        <v>43373</v>
      </c>
      <c r="M538" s="6" t="str">
        <f t="shared" si="59"/>
        <v>septiembre</v>
      </c>
      <c r="N538" s="19">
        <f t="shared" si="60"/>
        <v>39</v>
      </c>
      <c r="O538" s="7" t="str">
        <f t="shared" si="61"/>
        <v>domingo</v>
      </c>
      <c r="P538" s="7">
        <f t="shared" si="62"/>
        <v>2018</v>
      </c>
      <c r="Q538" s="3" t="str">
        <f>VLOOKUP(A538,INFO!$A:$B,2,0)</f>
        <v>GUAYAQUIL</v>
      </c>
      <c r="R538" s="19">
        <v>95</v>
      </c>
      <c r="S538" s="19" t="str">
        <f t="shared" si="63"/>
        <v>-----</v>
      </c>
      <c r="T538" s="19">
        <f t="shared" si="64"/>
        <v>1</v>
      </c>
      <c r="U538" s="19" t="str">
        <f t="shared" si="65"/>
        <v>No Mostrar</v>
      </c>
      <c r="V538" s="3" t="str">
        <f>VLOOKUP(A538,INFO!$A:$C,3,0)</f>
        <v>EIBC3570</v>
      </c>
      <c r="W538" s="3" t="str">
        <f>VLOOKUP(V538,INFO!$C:$D,2,0)</f>
        <v>Camion</v>
      </c>
      <c r="X538" s="17" t="str">
        <f>VLOOKUP(A538,INFO!A:F,5,0)</f>
        <v>LOGÍSTICA</v>
      </c>
      <c r="Y538" s="17" t="str">
        <f>VLOOKUP(A538,INFO!A:F,6,0)</f>
        <v>Cristobal Murillo</v>
      </c>
    </row>
    <row r="539" spans="1:25" x14ac:dyDescent="0.25">
      <c r="A539" s="3" t="s">
        <v>4</v>
      </c>
      <c r="B539" s="8">
        <v>0</v>
      </c>
      <c r="C539" s="8">
        <v>0</v>
      </c>
      <c r="D539" s="8">
        <v>0</v>
      </c>
      <c r="E539" s="4">
        <v>0</v>
      </c>
      <c r="F539" s="5">
        <v>0</v>
      </c>
      <c r="G539" s="5">
        <v>0</v>
      </c>
      <c r="H539" s="7" t="s">
        <v>3</v>
      </c>
      <c r="I539" s="7" t="s">
        <v>3</v>
      </c>
      <c r="J539" s="19" t="s">
        <v>321</v>
      </c>
      <c r="K539" s="19" t="s">
        <v>321</v>
      </c>
      <c r="L539" s="2">
        <v>43373</v>
      </c>
      <c r="M539" s="6" t="str">
        <f t="shared" si="59"/>
        <v>septiembre</v>
      </c>
      <c r="N539" s="19">
        <f t="shared" si="60"/>
        <v>39</v>
      </c>
      <c r="O539" s="7" t="str">
        <f t="shared" si="61"/>
        <v>domingo</v>
      </c>
      <c r="P539" s="7">
        <f t="shared" si="62"/>
        <v>2018</v>
      </c>
      <c r="Q539" s="3" t="str">
        <f>VLOOKUP(A539,INFO!$A:$B,2,0)</f>
        <v>QUITO</v>
      </c>
      <c r="R539" s="19">
        <v>95</v>
      </c>
      <c r="S539" s="19" t="str">
        <f t="shared" si="63"/>
        <v>-----</v>
      </c>
      <c r="T539" s="19">
        <f t="shared" si="64"/>
        <v>1</v>
      </c>
      <c r="U539" s="19" t="str">
        <f t="shared" si="65"/>
        <v>No Mostrar</v>
      </c>
      <c r="V539" s="3" t="str">
        <f>VLOOKUP(A539,INFO!$A:$C,3,0)</f>
        <v>HW228P</v>
      </c>
      <c r="W539" s="3" t="str">
        <f>VLOOKUP(V539,INFO!$C:$D,2,0)</f>
        <v>Motocicleta</v>
      </c>
      <c r="X539" s="17" t="str">
        <f>VLOOKUP(A539,INFO!A:F,5,0)</f>
        <v>SAT UIO</v>
      </c>
      <c r="Y539" s="17" t="str">
        <f>VLOOKUP(A539,INFO!A:F,6,0)</f>
        <v>Quito</v>
      </c>
    </row>
    <row r="540" spans="1:25" x14ac:dyDescent="0.25">
      <c r="A540" s="3" t="s">
        <v>122</v>
      </c>
      <c r="B540" s="8">
        <v>0</v>
      </c>
      <c r="C540" s="8">
        <v>0</v>
      </c>
      <c r="D540" s="8">
        <v>0</v>
      </c>
      <c r="E540" s="4">
        <v>0</v>
      </c>
      <c r="F540" s="5">
        <v>0</v>
      </c>
      <c r="G540" s="5">
        <v>0</v>
      </c>
      <c r="H540" s="7" t="s">
        <v>3</v>
      </c>
      <c r="I540" s="7" t="s">
        <v>3</v>
      </c>
      <c r="J540" s="19" t="s">
        <v>321</v>
      </c>
      <c r="K540" s="19" t="s">
        <v>321</v>
      </c>
      <c r="L540" s="2">
        <v>43373</v>
      </c>
      <c r="M540" s="6" t="str">
        <f t="shared" si="59"/>
        <v>septiembre</v>
      </c>
      <c r="N540" s="19">
        <f t="shared" si="60"/>
        <v>39</v>
      </c>
      <c r="O540" s="7" t="str">
        <f t="shared" si="61"/>
        <v>domingo</v>
      </c>
      <c r="P540" s="7">
        <f t="shared" si="62"/>
        <v>2018</v>
      </c>
      <c r="Q540" s="3" t="str">
        <f>VLOOKUP(A540,INFO!$A:$B,2,0)</f>
        <v>GUAYAQUIL</v>
      </c>
      <c r="R540" s="19">
        <v>95</v>
      </c>
      <c r="S540" s="19" t="str">
        <f t="shared" si="63"/>
        <v>-----</v>
      </c>
      <c r="T540" s="19">
        <f t="shared" si="64"/>
        <v>1</v>
      </c>
      <c r="U540" s="19" t="str">
        <f t="shared" si="65"/>
        <v>No Mostrar</v>
      </c>
      <c r="V540" s="3" t="str">
        <f>VLOOKUP(A540,INFO!$A:$C,3,0)</f>
        <v>EHCN0517</v>
      </c>
      <c r="W540" s="3" t="str">
        <f>VLOOKUP(V540,INFO!$C:$D,2,0)</f>
        <v>Camioneta</v>
      </c>
      <c r="X540" s="17" t="str">
        <f>VLOOKUP(A540,INFO!A:F,5,0)</f>
        <v>POSTVENTA</v>
      </c>
      <c r="Y540" s="17" t="str">
        <f>VLOOKUP(A540,INFO!A:F,6,0)</f>
        <v>Marcelo Murillo</v>
      </c>
    </row>
    <row r="541" spans="1:25" x14ac:dyDescent="0.25">
      <c r="A541" s="3" t="s">
        <v>2</v>
      </c>
      <c r="B541" s="8">
        <v>0</v>
      </c>
      <c r="C541" s="8">
        <v>0</v>
      </c>
      <c r="D541" s="8">
        <v>0</v>
      </c>
      <c r="E541" s="4">
        <v>0</v>
      </c>
      <c r="F541" s="5">
        <v>0</v>
      </c>
      <c r="G541" s="5">
        <v>0</v>
      </c>
      <c r="H541" s="7" t="s">
        <v>3</v>
      </c>
      <c r="I541" s="7" t="s">
        <v>3</v>
      </c>
      <c r="J541" s="19" t="s">
        <v>321</v>
      </c>
      <c r="K541" s="19" t="s">
        <v>321</v>
      </c>
      <c r="L541" s="2">
        <v>43373</v>
      </c>
      <c r="M541" s="6" t="str">
        <f t="shared" si="59"/>
        <v>septiembre</v>
      </c>
      <c r="N541" s="19">
        <f t="shared" si="60"/>
        <v>39</v>
      </c>
      <c r="O541" s="7" t="str">
        <f t="shared" si="61"/>
        <v>domingo</v>
      </c>
      <c r="P541" s="7">
        <f t="shared" si="62"/>
        <v>2018</v>
      </c>
      <c r="Q541" s="3" t="str">
        <f>VLOOKUP(A541,INFO!$A:$B,2,0)</f>
        <v>QUITO</v>
      </c>
      <c r="R541" s="19">
        <v>95</v>
      </c>
      <c r="S541" s="19" t="str">
        <f t="shared" si="63"/>
        <v>-----</v>
      </c>
      <c r="T541" s="19">
        <f t="shared" si="64"/>
        <v>1</v>
      </c>
      <c r="U541" s="19" t="str">
        <f t="shared" si="65"/>
        <v>No Mostrar</v>
      </c>
      <c r="V541" s="3" t="str">
        <f>VLOOKUP(A541,INFO!$A:$C,3,0)</f>
        <v>EPCW7500</v>
      </c>
      <c r="W541" s="3" t="str">
        <f>VLOOKUP(V541,INFO!$C:$D,2,0)</f>
        <v>Camioneta</v>
      </c>
      <c r="X541" s="17" t="str">
        <f>VLOOKUP(A541,INFO!A:F,5,0)</f>
        <v>SAT UIO</v>
      </c>
      <c r="Y541" s="17" t="str">
        <f>VLOOKUP(A541,INFO!A:F,6,0)</f>
        <v>Edison Arellano</v>
      </c>
    </row>
    <row r="542" spans="1:25" x14ac:dyDescent="0.25">
      <c r="A542" s="3" t="s">
        <v>29</v>
      </c>
      <c r="B542" s="8">
        <v>0</v>
      </c>
      <c r="C542" s="8">
        <v>0</v>
      </c>
      <c r="D542" s="8">
        <v>0</v>
      </c>
      <c r="E542" s="4">
        <v>0</v>
      </c>
      <c r="F542" s="5">
        <v>0</v>
      </c>
      <c r="G542" s="5">
        <v>0</v>
      </c>
      <c r="H542" s="7" t="s">
        <v>3</v>
      </c>
      <c r="I542" s="7" t="s">
        <v>3</v>
      </c>
      <c r="J542" s="19" t="s">
        <v>321</v>
      </c>
      <c r="K542" s="19" t="s">
        <v>321</v>
      </c>
      <c r="L542" s="2">
        <v>43373</v>
      </c>
      <c r="M542" s="6" t="str">
        <f t="shared" si="59"/>
        <v>septiembre</v>
      </c>
      <c r="N542" s="19">
        <f t="shared" si="60"/>
        <v>39</v>
      </c>
      <c r="O542" s="7" t="str">
        <f t="shared" si="61"/>
        <v>domingo</v>
      </c>
      <c r="P542" s="7">
        <f t="shared" si="62"/>
        <v>2018</v>
      </c>
      <c r="Q542" s="3" t="str">
        <f>VLOOKUP(A542,INFO!$A:$B,2,0)</f>
        <v>GUAYAQUIL</v>
      </c>
      <c r="R542" s="19">
        <v>95</v>
      </c>
      <c r="S542" s="19" t="str">
        <f t="shared" si="63"/>
        <v>-----</v>
      </c>
      <c r="T542" s="19">
        <f t="shared" si="64"/>
        <v>1</v>
      </c>
      <c r="U542" s="19" t="str">
        <f t="shared" si="65"/>
        <v>No Mostrar</v>
      </c>
      <c r="V542" s="3" t="str">
        <f>VLOOKUP(A542,INFO!$A:$C,3,0)</f>
        <v>EPCW6826</v>
      </c>
      <c r="W542" s="3" t="str">
        <f>VLOOKUP(V542,INFO!$C:$D,2,0)</f>
        <v>Camioneta</v>
      </c>
      <c r="X542" s="17" t="str">
        <f>VLOOKUP(A542,INFO!A:F,5,0)</f>
        <v>POSTVENTA</v>
      </c>
      <c r="Y542" s="17" t="str">
        <f>VLOOKUP(A542,INFO!A:F,6,0)</f>
        <v>Danny Salazar</v>
      </c>
    </row>
    <row r="543" spans="1:25" x14ac:dyDescent="0.25">
      <c r="A543" s="3" t="s">
        <v>64</v>
      </c>
      <c r="B543" s="8">
        <v>0</v>
      </c>
      <c r="C543" s="8">
        <v>0</v>
      </c>
      <c r="D543" s="8">
        <v>0</v>
      </c>
      <c r="E543" s="4">
        <v>0</v>
      </c>
      <c r="F543" s="5">
        <v>0</v>
      </c>
      <c r="G543" s="5">
        <v>0</v>
      </c>
      <c r="H543" s="7" t="s">
        <v>3</v>
      </c>
      <c r="I543" s="7" t="s">
        <v>3</v>
      </c>
      <c r="J543" s="19" t="s">
        <v>321</v>
      </c>
      <c r="K543" s="19" t="s">
        <v>321</v>
      </c>
      <c r="L543" s="2">
        <v>43373</v>
      </c>
      <c r="M543" s="6" t="str">
        <f t="shared" si="59"/>
        <v>septiembre</v>
      </c>
      <c r="N543" s="19">
        <f t="shared" si="60"/>
        <v>39</v>
      </c>
      <c r="O543" s="7" t="str">
        <f t="shared" si="61"/>
        <v>domingo</v>
      </c>
      <c r="P543" s="7">
        <f t="shared" si="62"/>
        <v>2018</v>
      </c>
      <c r="Q543" s="3" t="str">
        <f>VLOOKUP(A543,INFO!$A:$B,2,0)</f>
        <v>GUAYAQUIL</v>
      </c>
      <c r="R543" s="19">
        <v>95</v>
      </c>
      <c r="S543" s="19" t="str">
        <f t="shared" si="63"/>
        <v>-----</v>
      </c>
      <c r="T543" s="19">
        <f t="shared" si="64"/>
        <v>1</v>
      </c>
      <c r="U543" s="19" t="str">
        <f t="shared" si="65"/>
        <v>No Mostrar</v>
      </c>
      <c r="V543" s="3" t="str">
        <f>VLOOKUP(A543,INFO!$A:$C,3,0)</f>
        <v>EPCW5709</v>
      </c>
      <c r="W543" s="3" t="str">
        <f>VLOOKUP(V543,INFO!$C:$D,2,0)</f>
        <v>Camioneta</v>
      </c>
      <c r="X543" s="17" t="str">
        <f>VLOOKUP(A543,INFO!A:F,5,0)</f>
        <v>VENTAS</v>
      </c>
      <c r="Y543" s="17" t="str">
        <f>VLOOKUP(A543,INFO!A:F,6,0)</f>
        <v>Proyectos</v>
      </c>
    </row>
    <row r="544" spans="1:25" x14ac:dyDescent="0.25">
      <c r="A544" s="3" t="s">
        <v>28</v>
      </c>
      <c r="B544" s="8">
        <v>0</v>
      </c>
      <c r="C544" s="8">
        <v>0</v>
      </c>
      <c r="D544" s="8">
        <v>0</v>
      </c>
      <c r="E544" s="4">
        <v>0</v>
      </c>
      <c r="F544" s="5">
        <v>0</v>
      </c>
      <c r="G544" s="5">
        <v>0</v>
      </c>
      <c r="H544" s="7" t="s">
        <v>3</v>
      </c>
      <c r="I544" s="7" t="s">
        <v>3</v>
      </c>
      <c r="J544" s="19" t="s">
        <v>321</v>
      </c>
      <c r="K544" s="19" t="s">
        <v>321</v>
      </c>
      <c r="L544" s="2">
        <v>43373</v>
      </c>
      <c r="M544" s="6" t="str">
        <f t="shared" si="59"/>
        <v>septiembre</v>
      </c>
      <c r="N544" s="19">
        <f t="shared" si="60"/>
        <v>39</v>
      </c>
      <c r="O544" s="7" t="str">
        <f t="shared" si="61"/>
        <v>domingo</v>
      </c>
      <c r="P544" s="7">
        <f t="shared" si="62"/>
        <v>2018</v>
      </c>
      <c r="Q544" s="3" t="str">
        <f>VLOOKUP(A544,INFO!$A:$B,2,0)</f>
        <v>GUAYAQUIL</v>
      </c>
      <c r="R544" s="19">
        <v>95</v>
      </c>
      <c r="S544" s="19" t="str">
        <f t="shared" si="63"/>
        <v>-----</v>
      </c>
      <c r="T544" s="19">
        <f t="shared" si="64"/>
        <v>1</v>
      </c>
      <c r="U544" s="19" t="str">
        <f t="shared" si="65"/>
        <v>No Mostrar</v>
      </c>
      <c r="V544" s="3" t="str">
        <f>VLOOKUP(A544,INFO!$A:$C,3,0)</f>
        <v>EPCW1831</v>
      </c>
      <c r="W544" s="3" t="str">
        <f>VLOOKUP(V544,INFO!$C:$D,2,0)</f>
        <v>Camioneta</v>
      </c>
      <c r="X544" s="17" t="str">
        <f>VLOOKUP(A544,INFO!A:F,5,0)</f>
        <v>POSTVENTA</v>
      </c>
      <c r="Y544" s="17" t="str">
        <f>VLOOKUP(A544,INFO!A:F,6,0)</f>
        <v>Jose Luis vargas</v>
      </c>
    </row>
    <row r="545" spans="1:25" x14ac:dyDescent="0.25">
      <c r="A545" s="3" t="s">
        <v>51</v>
      </c>
      <c r="B545" s="8">
        <v>0</v>
      </c>
      <c r="C545" s="8">
        <v>0</v>
      </c>
      <c r="D545" s="8">
        <v>0</v>
      </c>
      <c r="E545" s="4">
        <v>0</v>
      </c>
      <c r="F545" s="5">
        <v>0</v>
      </c>
      <c r="G545" s="5">
        <v>0</v>
      </c>
      <c r="H545" s="7" t="s">
        <v>3</v>
      </c>
      <c r="I545" s="7" t="s">
        <v>3</v>
      </c>
      <c r="J545" s="19" t="s">
        <v>321</v>
      </c>
      <c r="K545" s="19" t="s">
        <v>321</v>
      </c>
      <c r="L545" s="2">
        <v>43373</v>
      </c>
      <c r="M545" s="6" t="str">
        <f t="shared" si="59"/>
        <v>septiembre</v>
      </c>
      <c r="N545" s="19">
        <f t="shared" si="60"/>
        <v>39</v>
      </c>
      <c r="O545" s="7" t="str">
        <f t="shared" si="61"/>
        <v>domingo</v>
      </c>
      <c r="P545" s="7">
        <f t="shared" si="62"/>
        <v>2018</v>
      </c>
      <c r="Q545" s="3" t="str">
        <f>VLOOKUP(A545,INFO!$A:$B,2,0)</f>
        <v>QUITO</v>
      </c>
      <c r="R545" s="19">
        <v>95</v>
      </c>
      <c r="S545" s="19" t="str">
        <f t="shared" si="63"/>
        <v>-----</v>
      </c>
      <c r="T545" s="19">
        <f t="shared" si="64"/>
        <v>1</v>
      </c>
      <c r="U545" s="19" t="str">
        <f t="shared" si="65"/>
        <v>No Mostrar</v>
      </c>
      <c r="V545" s="3" t="str">
        <f>VLOOKUP(A545,INFO!$A:$C,3,0)</f>
        <v>EPCT8869</v>
      </c>
      <c r="W545" s="3" t="str">
        <f>VLOOKUP(V545,INFO!$C:$D,2,0)</f>
        <v>Camioneta</v>
      </c>
      <c r="X545" s="17" t="str">
        <f>VLOOKUP(A545,INFO!A:F,5,0)</f>
        <v>SAT UIO</v>
      </c>
      <c r="Y545" s="17" t="str">
        <f>VLOOKUP(A545,INFO!A:F,6,0)</f>
        <v>Norberto Congo</v>
      </c>
    </row>
    <row r="546" spans="1:25" x14ac:dyDescent="0.25">
      <c r="A546" s="3" t="s">
        <v>70</v>
      </c>
      <c r="B546" s="8">
        <v>0</v>
      </c>
      <c r="C546" s="8">
        <v>0</v>
      </c>
      <c r="D546" s="8">
        <v>0</v>
      </c>
      <c r="E546" s="4">
        <v>0</v>
      </c>
      <c r="F546" s="5">
        <v>0</v>
      </c>
      <c r="G546" s="5">
        <v>0</v>
      </c>
      <c r="H546" s="7" t="s">
        <v>3</v>
      </c>
      <c r="I546" s="7" t="s">
        <v>3</v>
      </c>
      <c r="J546" s="19" t="s">
        <v>321</v>
      </c>
      <c r="K546" s="19" t="s">
        <v>321</v>
      </c>
      <c r="L546" s="2">
        <v>43373</v>
      </c>
      <c r="M546" s="6" t="str">
        <f t="shared" si="59"/>
        <v>septiembre</v>
      </c>
      <c r="N546" s="19">
        <f t="shared" si="60"/>
        <v>39</v>
      </c>
      <c r="O546" s="7" t="str">
        <f t="shared" si="61"/>
        <v>domingo</v>
      </c>
      <c r="P546" s="7">
        <f t="shared" si="62"/>
        <v>2018</v>
      </c>
      <c r="Q546" s="3" t="str">
        <f>VLOOKUP(A546,INFO!$A:$B,2,0)</f>
        <v>QUITO</v>
      </c>
      <c r="R546" s="19">
        <v>95</v>
      </c>
      <c r="S546" s="19" t="str">
        <f t="shared" si="63"/>
        <v>-----</v>
      </c>
      <c r="T546" s="19">
        <f t="shared" si="64"/>
        <v>1</v>
      </c>
      <c r="U546" s="19" t="str">
        <f t="shared" si="65"/>
        <v>No Mostrar</v>
      </c>
      <c r="V546" s="3" t="str">
        <f>VLOOKUP(A546,INFO!$A:$C,3,0)</f>
        <v>EPCZ3313</v>
      </c>
      <c r="W546" s="3" t="str">
        <f>VLOOKUP(V546,INFO!$C:$D,2,0)</f>
        <v>Automovil</v>
      </c>
      <c r="X546" s="17" t="str">
        <f>VLOOKUP(A546,INFO!A:F,5,0)</f>
        <v>VENTAS</v>
      </c>
      <c r="Y546" s="17" t="str">
        <f>VLOOKUP(A546,INFO!A:F,6,0)</f>
        <v>Fernando Maldonado</v>
      </c>
    </row>
    <row r="547" spans="1:25" x14ac:dyDescent="0.25">
      <c r="A547" s="3" t="s">
        <v>0</v>
      </c>
      <c r="B547" s="8">
        <v>0</v>
      </c>
      <c r="C547" s="8">
        <v>0</v>
      </c>
      <c r="D547" s="8">
        <v>0</v>
      </c>
      <c r="E547" s="4">
        <v>0</v>
      </c>
      <c r="F547" s="5">
        <v>0</v>
      </c>
      <c r="G547" s="5">
        <v>0</v>
      </c>
      <c r="H547" s="7" t="s">
        <v>3</v>
      </c>
      <c r="I547" s="7" t="s">
        <v>3</v>
      </c>
      <c r="J547" s="19" t="s">
        <v>321</v>
      </c>
      <c r="K547" s="19" t="s">
        <v>321</v>
      </c>
      <c r="L547" s="2">
        <v>43373</v>
      </c>
      <c r="M547" s="6" t="str">
        <f t="shared" si="59"/>
        <v>septiembre</v>
      </c>
      <c r="N547" s="19">
        <f t="shared" si="60"/>
        <v>39</v>
      </c>
      <c r="O547" s="7" t="str">
        <f t="shared" si="61"/>
        <v>domingo</v>
      </c>
      <c r="P547" s="7">
        <f t="shared" si="62"/>
        <v>2018</v>
      </c>
      <c r="Q547" s="3" t="str">
        <f>VLOOKUP(A547,INFO!$A:$B,2,0)</f>
        <v>QUITO</v>
      </c>
      <c r="R547" s="19">
        <v>95</v>
      </c>
      <c r="S547" s="19" t="str">
        <f t="shared" si="63"/>
        <v>-----</v>
      </c>
      <c r="T547" s="19">
        <f t="shared" si="64"/>
        <v>1</v>
      </c>
      <c r="U547" s="19" t="str">
        <f t="shared" si="65"/>
        <v>No Mostrar</v>
      </c>
      <c r="V547" s="3" t="str">
        <f>VLOOKUP(A547,INFO!$A:$C,3,0)</f>
        <v>EGSF6013</v>
      </c>
      <c r="W547" s="3" t="str">
        <f>VLOOKUP(V547,INFO!$C:$D,2,0)</f>
        <v>Camioneta</v>
      </c>
      <c r="X547" s="17" t="str">
        <f>VLOOKUP(A547,INFO!A:F,5,0)</f>
        <v>SAT UIO</v>
      </c>
      <c r="Y547" s="17" t="str">
        <f>VLOOKUP(A547,INFO!A:F,6,0)</f>
        <v>Darwin Vargas</v>
      </c>
    </row>
    <row r="548" spans="1:25" x14ac:dyDescent="0.25">
      <c r="A548" s="3" t="s">
        <v>61</v>
      </c>
      <c r="B548" s="8">
        <v>8.7962962962962962E-4</v>
      </c>
      <c r="C548" s="8">
        <v>0</v>
      </c>
      <c r="D548" s="8">
        <v>0</v>
      </c>
      <c r="E548" s="4">
        <v>0</v>
      </c>
      <c r="F548" s="5">
        <v>0</v>
      </c>
      <c r="G548" s="5">
        <v>0</v>
      </c>
      <c r="H548" s="7" t="s">
        <v>24</v>
      </c>
      <c r="I548" s="7" t="s">
        <v>24</v>
      </c>
      <c r="J548" s="19" t="s">
        <v>321</v>
      </c>
      <c r="K548" s="19" t="s">
        <v>321</v>
      </c>
      <c r="L548" s="2">
        <v>43373</v>
      </c>
      <c r="M548" s="6" t="str">
        <f t="shared" si="59"/>
        <v>septiembre</v>
      </c>
      <c r="N548" s="19">
        <f t="shared" si="60"/>
        <v>39</v>
      </c>
      <c r="O548" s="7" t="str">
        <f t="shared" si="61"/>
        <v>domingo</v>
      </c>
      <c r="P548" s="7">
        <f t="shared" si="62"/>
        <v>2018</v>
      </c>
      <c r="Q548" s="3" t="str">
        <f>VLOOKUP(A548,INFO!$A:$B,2,0)</f>
        <v>GUAYAQUIL</v>
      </c>
      <c r="R548" s="19">
        <v>95</v>
      </c>
      <c r="S548" s="19" t="str">
        <f t="shared" si="63"/>
        <v>Durmió en Ainsa</v>
      </c>
      <c r="T548" s="19">
        <f t="shared" si="64"/>
        <v>1</v>
      </c>
      <c r="U548" s="19" t="str">
        <f t="shared" si="65"/>
        <v>No Mostrar</v>
      </c>
      <c r="V548" s="3" t="str">
        <f>VLOOKUP(A548,INFO!$A:$C,3,0)</f>
        <v>EGSK6663</v>
      </c>
      <c r="W548" s="3" t="str">
        <f>VLOOKUP(V548,INFO!$C:$D,2,0)</f>
        <v>Camioneta</v>
      </c>
      <c r="X548" s="17" t="str">
        <f>VLOOKUP(A548,INFO!A:F,5,0)</f>
        <v>LOGÍSTICA</v>
      </c>
      <c r="Y548" s="17" t="str">
        <f>VLOOKUP(A548,INFO!A:F,6,0)</f>
        <v>Patricio Hidalgo</v>
      </c>
    </row>
    <row r="549" spans="1:25" x14ac:dyDescent="0.25">
      <c r="A549" s="3" t="s">
        <v>68</v>
      </c>
      <c r="B549" s="8">
        <v>4.6296296296296294E-5</v>
      </c>
      <c r="C549" s="8">
        <v>0</v>
      </c>
      <c r="D549" s="8">
        <v>0</v>
      </c>
      <c r="E549" s="4">
        <v>0</v>
      </c>
      <c r="F549" s="5">
        <v>0</v>
      </c>
      <c r="G549" s="5">
        <v>0</v>
      </c>
      <c r="H549" s="7" t="s">
        <v>72</v>
      </c>
      <c r="I549" s="7" t="s">
        <v>72</v>
      </c>
      <c r="J549" s="19" t="s">
        <v>321</v>
      </c>
      <c r="K549" s="19" t="s">
        <v>321</v>
      </c>
      <c r="L549" s="2">
        <v>43373</v>
      </c>
      <c r="M549" s="6" t="str">
        <f t="shared" si="59"/>
        <v>septiembre</v>
      </c>
      <c r="N549" s="19">
        <f t="shared" si="60"/>
        <v>39</v>
      </c>
      <c r="O549" s="7" t="str">
        <f t="shared" si="61"/>
        <v>domingo</v>
      </c>
      <c r="P549" s="7">
        <f t="shared" si="62"/>
        <v>2018</v>
      </c>
      <c r="Q549" s="3" t="str">
        <f>VLOOKUP(A549,INFO!$A:$B,2,0)</f>
        <v>QUITO</v>
      </c>
      <c r="R549" s="19">
        <v>95</v>
      </c>
      <c r="S549" s="19" t="str">
        <f t="shared" si="63"/>
        <v>Durmió en Ainsa</v>
      </c>
      <c r="T549" s="19">
        <f t="shared" si="64"/>
        <v>1</v>
      </c>
      <c r="U549" s="19" t="str">
        <f t="shared" si="65"/>
        <v>No Mostrar</v>
      </c>
      <c r="V549" s="3" t="str">
        <f>VLOOKUP(A549,INFO!$A:$C,3,0)</f>
        <v>EGSK6338</v>
      </c>
      <c r="W549" s="3" t="str">
        <f>VLOOKUP(V549,INFO!$C:$D,2,0)</f>
        <v>Automovil</v>
      </c>
      <c r="X549" s="17" t="str">
        <f>VLOOKUP(A549,INFO!A:F,5,0)</f>
        <v>VENTAS</v>
      </c>
      <c r="Y549" s="17" t="str">
        <f>VLOOKUP(A549,INFO!A:F,6,0)</f>
        <v>Josue Guillen</v>
      </c>
    </row>
    <row r="550" spans="1:25" x14ac:dyDescent="0.25">
      <c r="A550" s="3" t="s">
        <v>68</v>
      </c>
      <c r="B550" s="8">
        <v>3.9351851851851852E-4</v>
      </c>
      <c r="C550" s="8">
        <v>0</v>
      </c>
      <c r="D550" s="8">
        <v>0</v>
      </c>
      <c r="E550" s="4">
        <v>0</v>
      </c>
      <c r="F550" s="5">
        <v>0</v>
      </c>
      <c r="G550" s="5">
        <v>0</v>
      </c>
      <c r="H550" s="7" t="s">
        <v>72</v>
      </c>
      <c r="I550" s="7" t="s">
        <v>72</v>
      </c>
      <c r="J550" s="19" t="s">
        <v>321</v>
      </c>
      <c r="K550" s="19" t="s">
        <v>321</v>
      </c>
      <c r="L550" s="2">
        <v>43373</v>
      </c>
      <c r="M550" s="6" t="str">
        <f t="shared" si="59"/>
        <v>septiembre</v>
      </c>
      <c r="N550" s="19">
        <f t="shared" si="60"/>
        <v>39</v>
      </c>
      <c r="O550" s="7" t="str">
        <f t="shared" si="61"/>
        <v>domingo</v>
      </c>
      <c r="P550" s="7">
        <f t="shared" si="62"/>
        <v>2018</v>
      </c>
      <c r="Q550" s="3" t="str">
        <f>VLOOKUP(A550,INFO!$A:$B,2,0)</f>
        <v>QUITO</v>
      </c>
      <c r="R550" s="19">
        <v>95</v>
      </c>
      <c r="S550" s="19" t="str">
        <f t="shared" si="63"/>
        <v>Durmió en Ainsa</v>
      </c>
      <c r="T550" s="19">
        <f t="shared" si="64"/>
        <v>1</v>
      </c>
      <c r="U550" s="19" t="str">
        <f t="shared" si="65"/>
        <v>No Mostrar</v>
      </c>
      <c r="V550" s="3" t="str">
        <f>VLOOKUP(A550,INFO!$A:$C,3,0)</f>
        <v>EGSK6338</v>
      </c>
      <c r="W550" s="3" t="str">
        <f>VLOOKUP(V550,INFO!$C:$D,2,0)</f>
        <v>Automovil</v>
      </c>
      <c r="X550" s="17" t="str">
        <f>VLOOKUP(A550,INFO!A:F,5,0)</f>
        <v>VENTAS</v>
      </c>
      <c r="Y550" s="17" t="str">
        <f>VLOOKUP(A550,INFO!A:F,6,0)</f>
        <v>Josue Guillen</v>
      </c>
    </row>
    <row r="551" spans="1:25" x14ac:dyDescent="0.25">
      <c r="A551" s="3" t="s">
        <v>59</v>
      </c>
      <c r="B551" s="8">
        <v>3.1250000000000001E-4</v>
      </c>
      <c r="C551" s="8">
        <v>0</v>
      </c>
      <c r="D551" s="8">
        <v>3.1250000000000001E-4</v>
      </c>
      <c r="E551" s="4">
        <v>0</v>
      </c>
      <c r="F551" s="5">
        <v>0</v>
      </c>
      <c r="G551" s="5">
        <v>0.36</v>
      </c>
      <c r="H551" s="7" t="s">
        <v>24</v>
      </c>
      <c r="I551" s="7" t="s">
        <v>24</v>
      </c>
      <c r="J551" s="19" t="s">
        <v>321</v>
      </c>
      <c r="K551" s="19" t="s">
        <v>321</v>
      </c>
      <c r="L551" s="2">
        <v>43373</v>
      </c>
      <c r="M551" s="6" t="str">
        <f t="shared" si="59"/>
        <v>septiembre</v>
      </c>
      <c r="N551" s="19">
        <f t="shared" si="60"/>
        <v>39</v>
      </c>
      <c r="O551" s="7" t="str">
        <f t="shared" si="61"/>
        <v>domingo</v>
      </c>
      <c r="P551" s="7">
        <f t="shared" si="62"/>
        <v>2018</v>
      </c>
      <c r="Q551" s="3" t="str">
        <f>VLOOKUP(A551,INFO!$A:$B,2,0)</f>
        <v>GUAYAQUIL</v>
      </c>
      <c r="R551" s="19">
        <v>95</v>
      </c>
      <c r="S551" s="19" t="str">
        <f t="shared" si="63"/>
        <v>Durmió en Ainsa</v>
      </c>
      <c r="T551" s="19">
        <f t="shared" si="64"/>
        <v>1</v>
      </c>
      <c r="U551" s="19" t="str">
        <f t="shared" si="65"/>
        <v>Mostrar</v>
      </c>
      <c r="V551" s="3" t="str">
        <f>VLOOKUP(A551,INFO!$A:$C,3,0)</f>
        <v>EPCI6941</v>
      </c>
      <c r="W551" s="3" t="str">
        <f>VLOOKUP(V551,INFO!$C:$D,2,0)</f>
        <v>Camioneta</v>
      </c>
      <c r="X551" s="17" t="str">
        <f>VLOOKUP(A551,INFO!A:F,5,0)</f>
        <v>POSTVENTA</v>
      </c>
      <c r="Y551" s="17" t="str">
        <f>VLOOKUP(A551,INFO!A:F,6,0)</f>
        <v>Michael Resabala</v>
      </c>
    </row>
    <row r="552" spans="1:25" x14ac:dyDescent="0.25">
      <c r="A552" s="3" t="s">
        <v>36</v>
      </c>
      <c r="B552" s="8">
        <v>1.1111111111111111E-3</v>
      </c>
      <c r="C552" s="8">
        <v>6.9444444444444447E-4</v>
      </c>
      <c r="D552" s="8">
        <v>4.1666666666666669E-4</v>
      </c>
      <c r="E552" s="4">
        <v>0.11</v>
      </c>
      <c r="F552" s="5">
        <v>16</v>
      </c>
      <c r="G552" s="5">
        <v>4.05</v>
      </c>
      <c r="H552" s="7" t="s">
        <v>24</v>
      </c>
      <c r="I552" s="7" t="s">
        <v>24</v>
      </c>
      <c r="J552" s="19" t="s">
        <v>321</v>
      </c>
      <c r="K552" s="19" t="s">
        <v>321</v>
      </c>
      <c r="L552" s="2">
        <v>43373</v>
      </c>
      <c r="M552" s="6" t="str">
        <f t="shared" si="59"/>
        <v>septiembre</v>
      </c>
      <c r="N552" s="19">
        <f t="shared" si="60"/>
        <v>39</v>
      </c>
      <c r="O552" s="7" t="str">
        <f t="shared" si="61"/>
        <v>domingo</v>
      </c>
      <c r="P552" s="7">
        <f t="shared" si="62"/>
        <v>2018</v>
      </c>
      <c r="Q552" s="3" t="str">
        <f>VLOOKUP(A552,INFO!$A:$B,2,0)</f>
        <v>GUAYAQUIL</v>
      </c>
      <c r="R552" s="19">
        <v>95</v>
      </c>
      <c r="S552" s="19" t="str">
        <f t="shared" si="63"/>
        <v>Durmió en Ainsa</v>
      </c>
      <c r="T552" s="19">
        <f t="shared" si="64"/>
        <v>1</v>
      </c>
      <c r="U552" s="19" t="str">
        <f t="shared" si="65"/>
        <v>Mostrar</v>
      </c>
      <c r="V552" s="3" t="str">
        <f>VLOOKUP(A552,INFO!$A:$C,3,0)</f>
        <v>EPCA4311</v>
      </c>
      <c r="W552" s="3" t="str">
        <f>VLOOKUP(V552,INFO!$C:$D,2,0)</f>
        <v>Plataforma</v>
      </c>
      <c r="X552" s="17" t="str">
        <f>VLOOKUP(A552,INFO!A:F,5,0)</f>
        <v>LOGÍSTICA</v>
      </c>
      <c r="Y552" s="17" t="str">
        <f>VLOOKUP(A552,INFO!A:F,6,0)</f>
        <v>Cristobal Murillo</v>
      </c>
    </row>
    <row r="553" spans="1:25" x14ac:dyDescent="0.25">
      <c r="A553" s="3" t="s">
        <v>61</v>
      </c>
      <c r="B553" s="8">
        <v>1.7951388888888888E-2</v>
      </c>
      <c r="C553" s="8">
        <v>1.7280092592592593E-2</v>
      </c>
      <c r="D553" s="8">
        <v>6.7129629629629625E-4</v>
      </c>
      <c r="E553" s="4">
        <v>14.18</v>
      </c>
      <c r="F553" s="5">
        <v>83</v>
      </c>
      <c r="G553" s="5">
        <v>32.92</v>
      </c>
      <c r="H553" s="7" t="s">
        <v>219</v>
      </c>
      <c r="I553" s="7" t="s">
        <v>24</v>
      </c>
      <c r="J553" s="19" t="s">
        <v>321</v>
      </c>
      <c r="K553" s="19" t="s">
        <v>321</v>
      </c>
      <c r="L553" s="2">
        <v>43373</v>
      </c>
      <c r="M553" s="6" t="str">
        <f t="shared" si="59"/>
        <v>septiembre</v>
      </c>
      <c r="N553" s="19">
        <f t="shared" si="60"/>
        <v>39</v>
      </c>
      <c r="O553" s="7" t="str">
        <f t="shared" si="61"/>
        <v>domingo</v>
      </c>
      <c r="P553" s="7">
        <f t="shared" si="62"/>
        <v>2018</v>
      </c>
      <c r="Q553" s="3" t="str">
        <f>VLOOKUP(A553,INFO!$A:$B,2,0)</f>
        <v>GUAYAQUIL</v>
      </c>
      <c r="R553" s="19">
        <v>95</v>
      </c>
      <c r="S553" s="19" t="str">
        <f t="shared" si="63"/>
        <v>Avenida 40 No, Guayaquil</v>
      </c>
      <c r="T553" s="19">
        <f t="shared" si="64"/>
        <v>0</v>
      </c>
      <c r="U553" s="19" t="str">
        <f t="shared" si="65"/>
        <v>Mostrar</v>
      </c>
      <c r="V553" s="3" t="str">
        <f>VLOOKUP(A553,INFO!$A:$C,3,0)</f>
        <v>EGSK6663</v>
      </c>
      <c r="W553" s="3" t="str">
        <f>VLOOKUP(V553,INFO!$C:$D,2,0)</f>
        <v>Camioneta</v>
      </c>
      <c r="X553" s="17" t="str">
        <f>VLOOKUP(A553,INFO!A:F,5,0)</f>
        <v>LOGÍSTICA</v>
      </c>
      <c r="Y553" s="17" t="str">
        <f>VLOOKUP(A553,INFO!A:F,6,0)</f>
        <v>Patricio Hidalgo</v>
      </c>
    </row>
    <row r="554" spans="1:25" x14ac:dyDescent="0.25">
      <c r="A554" s="3" t="s">
        <v>68</v>
      </c>
      <c r="B554" s="8">
        <v>8.1597222222222227E-3</v>
      </c>
      <c r="C554" s="8">
        <v>7.3148148148148148E-3</v>
      </c>
      <c r="D554" s="8">
        <v>8.449074074074075E-4</v>
      </c>
      <c r="E554" s="4">
        <v>7.79</v>
      </c>
      <c r="F554" s="5">
        <v>101</v>
      </c>
      <c r="G554" s="5">
        <v>39.76</v>
      </c>
      <c r="H554" s="7" t="s">
        <v>220</v>
      </c>
      <c r="I554" s="7" t="s">
        <v>221</v>
      </c>
      <c r="J554" s="19" t="s">
        <v>321</v>
      </c>
      <c r="K554" s="19" t="s">
        <v>321</v>
      </c>
      <c r="L554" s="2">
        <v>43373</v>
      </c>
      <c r="M554" s="6" t="str">
        <f t="shared" si="59"/>
        <v>septiembre</v>
      </c>
      <c r="N554" s="19">
        <f t="shared" si="60"/>
        <v>39</v>
      </c>
      <c r="O554" s="7" t="str">
        <f t="shared" si="61"/>
        <v>domingo</v>
      </c>
      <c r="P554" s="7">
        <f t="shared" si="62"/>
        <v>2018</v>
      </c>
      <c r="Q554" s="3" t="str">
        <f>VLOOKUP(A554,INFO!$A:$B,2,0)</f>
        <v>QUITO</v>
      </c>
      <c r="R554" s="19">
        <v>95</v>
      </c>
      <c r="S554" s="19" t="str">
        <f t="shared" si="63"/>
        <v>Vía Samborondon, Tarifa</v>
      </c>
      <c r="T554" s="19">
        <f t="shared" si="64"/>
        <v>0</v>
      </c>
      <c r="U554" s="19" t="str">
        <f t="shared" si="65"/>
        <v>Mostrar</v>
      </c>
      <c r="V554" s="3" t="str">
        <f>VLOOKUP(A554,INFO!$A:$C,3,0)</f>
        <v>EGSK6338</v>
      </c>
      <c r="W554" s="3" t="str">
        <f>VLOOKUP(V554,INFO!$C:$D,2,0)</f>
        <v>Automovil</v>
      </c>
      <c r="X554" s="17" t="str">
        <f>VLOOKUP(A554,INFO!A:F,5,0)</f>
        <v>VENTAS</v>
      </c>
      <c r="Y554" s="17" t="str">
        <f>VLOOKUP(A554,INFO!A:F,6,0)</f>
        <v>Josue Guillen</v>
      </c>
    </row>
    <row r="555" spans="1:25" x14ac:dyDescent="0.25">
      <c r="A555" s="3" t="s">
        <v>26</v>
      </c>
      <c r="B555" s="8">
        <v>3.9733796296296302E-2</v>
      </c>
      <c r="C555" s="8">
        <v>3.8379629629629632E-2</v>
      </c>
      <c r="D555" s="8">
        <v>1.3541666666666667E-3</v>
      </c>
      <c r="E555" s="4">
        <v>69.819999999999993</v>
      </c>
      <c r="F555" s="5">
        <v>122</v>
      </c>
      <c r="G555" s="5">
        <v>73.22</v>
      </c>
      <c r="H555" s="7" t="s">
        <v>179</v>
      </c>
      <c r="I555" s="7" t="s">
        <v>152</v>
      </c>
      <c r="J555" s="19" t="s">
        <v>321</v>
      </c>
      <c r="K555" s="19" t="s">
        <v>321</v>
      </c>
      <c r="L555" s="2">
        <v>43373</v>
      </c>
      <c r="M555" s="6" t="str">
        <f t="shared" si="59"/>
        <v>septiembre</v>
      </c>
      <c r="N555" s="19">
        <f t="shared" si="60"/>
        <v>39</v>
      </c>
      <c r="O555" s="7" t="str">
        <f t="shared" si="61"/>
        <v>domingo</v>
      </c>
      <c r="P555" s="7">
        <f t="shared" si="62"/>
        <v>2018</v>
      </c>
      <c r="Q555" s="3" t="str">
        <f>VLOOKUP(A555,INFO!$A:$B,2,0)</f>
        <v>GUAYAQUIL</v>
      </c>
      <c r="R555" s="19">
        <v>95</v>
      </c>
      <c r="S555" s="19" t="str">
        <f t="shared" si="63"/>
        <v>Santa Martha</v>
      </c>
      <c r="T555" s="19">
        <f t="shared" si="64"/>
        <v>0</v>
      </c>
      <c r="U555" s="19" t="str">
        <f t="shared" si="65"/>
        <v>Mostrar</v>
      </c>
      <c r="V555" s="3" t="str">
        <f>VLOOKUP(A555,INFO!$A:$C,3,0)</f>
        <v>EGSI9179</v>
      </c>
      <c r="W555" s="3" t="str">
        <f>VLOOKUP(V555,INFO!$C:$D,2,0)</f>
        <v>Camioneta</v>
      </c>
      <c r="X555" s="17" t="str">
        <f>VLOOKUP(A555,INFO!A:F,5,0)</f>
        <v>POSTVENTA</v>
      </c>
      <c r="Y555" s="17" t="str">
        <f>VLOOKUP(A555,INFO!A:F,6,0)</f>
        <v>Deibi Banguera</v>
      </c>
    </row>
    <row r="556" spans="1:25" x14ac:dyDescent="0.25">
      <c r="A556" s="3" t="s">
        <v>68</v>
      </c>
      <c r="B556" s="8">
        <v>1.4270833333333335E-2</v>
      </c>
      <c r="C556" s="8">
        <v>1.2858796296296297E-2</v>
      </c>
      <c r="D556" s="8">
        <v>1.4120370370370369E-3</v>
      </c>
      <c r="E556" s="4">
        <v>12.02</v>
      </c>
      <c r="F556" s="5">
        <v>90</v>
      </c>
      <c r="G556" s="5">
        <v>35.08</v>
      </c>
      <c r="H556" s="7" t="s">
        <v>222</v>
      </c>
      <c r="I556" s="7" t="s">
        <v>220</v>
      </c>
      <c r="J556" s="19" t="s">
        <v>321</v>
      </c>
      <c r="K556" s="19" t="s">
        <v>321</v>
      </c>
      <c r="L556" s="2">
        <v>43373</v>
      </c>
      <c r="M556" s="6" t="str">
        <f t="shared" si="59"/>
        <v>septiembre</v>
      </c>
      <c r="N556" s="19">
        <f t="shared" si="60"/>
        <v>39</v>
      </c>
      <c r="O556" s="7" t="str">
        <f t="shared" si="61"/>
        <v>domingo</v>
      </c>
      <c r="P556" s="7">
        <f t="shared" si="62"/>
        <v>2018</v>
      </c>
      <c r="Q556" s="3" t="str">
        <f>VLOOKUP(A556,INFO!$A:$B,2,0)</f>
        <v>QUITO</v>
      </c>
      <c r="R556" s="19">
        <v>95</v>
      </c>
      <c r="S556" s="19" t="str">
        <f t="shared" si="63"/>
        <v>Leon Febres-Cordero R. Avenue, Los Lojas</v>
      </c>
      <c r="T556" s="19">
        <f t="shared" si="64"/>
        <v>0</v>
      </c>
      <c r="U556" s="19" t="str">
        <f t="shared" si="65"/>
        <v>Mostrar</v>
      </c>
      <c r="V556" s="3" t="str">
        <f>VLOOKUP(A556,INFO!$A:$C,3,0)</f>
        <v>EGSK6338</v>
      </c>
      <c r="W556" s="3" t="str">
        <f>VLOOKUP(V556,INFO!$C:$D,2,0)</f>
        <v>Automovil</v>
      </c>
      <c r="X556" s="17" t="str">
        <f>VLOOKUP(A556,INFO!A:F,5,0)</f>
        <v>VENTAS</v>
      </c>
      <c r="Y556" s="17" t="str">
        <f>VLOOKUP(A556,INFO!A:F,6,0)</f>
        <v>Josue Guillen</v>
      </c>
    </row>
    <row r="557" spans="1:25" x14ac:dyDescent="0.25">
      <c r="A557" s="3" t="s">
        <v>36</v>
      </c>
      <c r="B557" s="8">
        <v>2.1412037037037038E-3</v>
      </c>
      <c r="C557" s="8">
        <v>6.8287037037037025E-4</v>
      </c>
      <c r="D557" s="8">
        <v>1.4583333333333334E-3</v>
      </c>
      <c r="E557" s="4">
        <v>0.14000000000000001</v>
      </c>
      <c r="F557" s="5">
        <v>20</v>
      </c>
      <c r="G557" s="5">
        <v>2.79</v>
      </c>
      <c r="H557" s="7" t="s">
        <v>24</v>
      </c>
      <c r="I557" s="7" t="s">
        <v>24</v>
      </c>
      <c r="J557" s="19" t="s">
        <v>321</v>
      </c>
      <c r="K557" s="19" t="s">
        <v>321</v>
      </c>
      <c r="L557" s="2">
        <v>43373</v>
      </c>
      <c r="M557" s="6" t="str">
        <f t="shared" si="59"/>
        <v>septiembre</v>
      </c>
      <c r="N557" s="19">
        <f t="shared" si="60"/>
        <v>39</v>
      </c>
      <c r="O557" s="7" t="str">
        <f t="shared" si="61"/>
        <v>domingo</v>
      </c>
      <c r="P557" s="7">
        <f t="shared" si="62"/>
        <v>2018</v>
      </c>
      <c r="Q557" s="3" t="str">
        <f>VLOOKUP(A557,INFO!$A:$B,2,0)</f>
        <v>GUAYAQUIL</v>
      </c>
      <c r="R557" s="19">
        <v>95</v>
      </c>
      <c r="S557" s="19" t="str">
        <f t="shared" si="63"/>
        <v>Durmió en Ainsa</v>
      </c>
      <c r="T557" s="19">
        <f t="shared" si="64"/>
        <v>1</v>
      </c>
      <c r="U557" s="19" t="str">
        <f t="shared" si="65"/>
        <v>Mostrar</v>
      </c>
      <c r="V557" s="3" t="str">
        <f>VLOOKUP(A557,INFO!$A:$C,3,0)</f>
        <v>EPCA4311</v>
      </c>
      <c r="W557" s="3" t="str">
        <f>VLOOKUP(V557,INFO!$C:$D,2,0)</f>
        <v>Plataforma</v>
      </c>
      <c r="X557" s="17" t="str">
        <f>VLOOKUP(A557,INFO!A:F,5,0)</f>
        <v>LOGÍSTICA</v>
      </c>
      <c r="Y557" s="17" t="str">
        <f>VLOOKUP(A557,INFO!A:F,6,0)</f>
        <v>Cristobal Murillo</v>
      </c>
    </row>
    <row r="558" spans="1:25" x14ac:dyDescent="0.25">
      <c r="A558" s="3" t="s">
        <v>36</v>
      </c>
      <c r="B558" s="8">
        <v>4.0624999999999993E-3</v>
      </c>
      <c r="C558" s="8">
        <v>2.4305555555555556E-3</v>
      </c>
      <c r="D558" s="8">
        <v>1.6319444444444445E-3</v>
      </c>
      <c r="E558" s="4">
        <v>0.9</v>
      </c>
      <c r="F558" s="5">
        <v>44</v>
      </c>
      <c r="G558" s="5">
        <v>9.25</v>
      </c>
      <c r="H558" s="7" t="s">
        <v>223</v>
      </c>
      <c r="I558" s="7" t="s">
        <v>223</v>
      </c>
      <c r="J558" s="19" t="s">
        <v>321</v>
      </c>
      <c r="K558" s="19" t="s">
        <v>321</v>
      </c>
      <c r="L558" s="2">
        <v>43373</v>
      </c>
      <c r="M558" s="6" t="str">
        <f t="shared" si="59"/>
        <v>septiembre</v>
      </c>
      <c r="N558" s="19">
        <f t="shared" si="60"/>
        <v>39</v>
      </c>
      <c r="O558" s="7" t="str">
        <f t="shared" si="61"/>
        <v>domingo</v>
      </c>
      <c r="P558" s="7">
        <f t="shared" si="62"/>
        <v>2018</v>
      </c>
      <c r="Q558" s="3" t="str">
        <f>VLOOKUP(A558,INFO!$A:$B,2,0)</f>
        <v>GUAYAQUIL</v>
      </c>
      <c r="R558" s="19">
        <v>95</v>
      </c>
      <c r="S558" s="19" t="str">
        <f t="shared" si="63"/>
        <v>El Aguacate</v>
      </c>
      <c r="T558" s="19">
        <f t="shared" si="64"/>
        <v>1</v>
      </c>
      <c r="U558" s="19" t="str">
        <f t="shared" si="65"/>
        <v>Mostrar</v>
      </c>
      <c r="V558" s="3" t="str">
        <f>VLOOKUP(A558,INFO!$A:$C,3,0)</f>
        <v>EPCA4311</v>
      </c>
      <c r="W558" s="3" t="str">
        <f>VLOOKUP(V558,INFO!$C:$D,2,0)</f>
        <v>Plataforma</v>
      </c>
      <c r="X558" s="17" t="str">
        <f>VLOOKUP(A558,INFO!A:F,5,0)</f>
        <v>LOGÍSTICA</v>
      </c>
      <c r="Y558" s="17" t="str">
        <f>VLOOKUP(A558,INFO!A:F,6,0)</f>
        <v>Cristobal Murillo</v>
      </c>
    </row>
    <row r="559" spans="1:25" x14ac:dyDescent="0.25">
      <c r="A559" s="3" t="s">
        <v>73</v>
      </c>
      <c r="B559" s="8">
        <v>1.6122685185185184E-2</v>
      </c>
      <c r="C559" s="8">
        <v>1.4259259259259261E-2</v>
      </c>
      <c r="D559" s="8">
        <v>1.8634259259259261E-3</v>
      </c>
      <c r="E559" s="4">
        <v>20.420000000000002</v>
      </c>
      <c r="F559" s="5">
        <v>98</v>
      </c>
      <c r="G559" s="5">
        <v>52.77</v>
      </c>
      <c r="H559" s="7" t="s">
        <v>190</v>
      </c>
      <c r="I559" s="7" t="s">
        <v>207</v>
      </c>
      <c r="J559" s="19" t="s">
        <v>321</v>
      </c>
      <c r="K559" s="19" t="s">
        <v>321</v>
      </c>
      <c r="L559" s="2">
        <v>43373</v>
      </c>
      <c r="M559" s="6" t="str">
        <f t="shared" si="59"/>
        <v>septiembre</v>
      </c>
      <c r="N559" s="19">
        <f t="shared" si="60"/>
        <v>39</v>
      </c>
      <c r="O559" s="7" t="str">
        <f t="shared" si="61"/>
        <v>domingo</v>
      </c>
      <c r="P559" s="7">
        <f t="shared" si="62"/>
        <v>2018</v>
      </c>
      <c r="Q559" s="3" t="str">
        <f>VLOOKUP(A559,INFO!$A:$B,2,0)</f>
        <v>GUAYAQUIL</v>
      </c>
      <c r="R559" s="19">
        <v>95</v>
      </c>
      <c r="S559" s="19" t="str">
        <f t="shared" si="63"/>
        <v>38C No, Guayaquil</v>
      </c>
      <c r="T559" s="19">
        <f t="shared" si="64"/>
        <v>0</v>
      </c>
      <c r="U559" s="19" t="str">
        <f t="shared" si="65"/>
        <v>Mostrar</v>
      </c>
      <c r="V559" s="3" t="str">
        <f>VLOOKUP(A559,INFO!$A:$C,3,0)</f>
        <v>EGSG9568</v>
      </c>
      <c r="W559" s="3" t="str">
        <f>VLOOKUP(V559,INFO!$C:$D,2,0)</f>
        <v>Camioneta</v>
      </c>
      <c r="X559" s="17" t="str">
        <f>VLOOKUP(A559,INFO!A:F,5,0)</f>
        <v>ADMINISTRACIÓN</v>
      </c>
      <c r="Y559" s="17" t="str">
        <f>VLOOKUP(A559,INFO!A:F,6,0)</f>
        <v>Alejandro Adrian</v>
      </c>
    </row>
    <row r="560" spans="1:25" x14ac:dyDescent="0.25">
      <c r="A560" s="3" t="s">
        <v>68</v>
      </c>
      <c r="B560" s="8">
        <v>2.8530092592592593E-2</v>
      </c>
      <c r="C560" s="8">
        <v>2.6504629629629628E-2</v>
      </c>
      <c r="D560" s="8">
        <v>2.0254629629629629E-3</v>
      </c>
      <c r="E560" s="4">
        <v>27.11</v>
      </c>
      <c r="F560" s="5">
        <v>94</v>
      </c>
      <c r="G560" s="5">
        <v>39.590000000000003</v>
      </c>
      <c r="H560" s="7" t="s">
        <v>71</v>
      </c>
      <c r="I560" s="7" t="s">
        <v>222</v>
      </c>
      <c r="J560" s="19" t="s">
        <v>321</v>
      </c>
      <c r="K560" s="19" t="s">
        <v>321</v>
      </c>
      <c r="L560" s="2">
        <v>43373</v>
      </c>
      <c r="M560" s="6" t="str">
        <f t="shared" si="59"/>
        <v>septiembre</v>
      </c>
      <c r="N560" s="19">
        <f t="shared" si="60"/>
        <v>39</v>
      </c>
      <c r="O560" s="7" t="str">
        <f t="shared" si="61"/>
        <v>domingo</v>
      </c>
      <c r="P560" s="7">
        <f t="shared" si="62"/>
        <v>2018</v>
      </c>
      <c r="Q560" s="3" t="str">
        <f>VLOOKUP(A560,INFO!$A:$B,2,0)</f>
        <v>QUITO</v>
      </c>
      <c r="R560" s="19">
        <v>95</v>
      </c>
      <c r="S560" s="19" t="str">
        <f t="shared" si="63"/>
        <v>Ruta Sabanilla, Los Lojas</v>
      </c>
      <c r="T560" s="19">
        <f t="shared" si="64"/>
        <v>0</v>
      </c>
      <c r="U560" s="19" t="str">
        <f t="shared" si="65"/>
        <v>Mostrar</v>
      </c>
      <c r="V560" s="3" t="str">
        <f>VLOOKUP(A560,INFO!$A:$C,3,0)</f>
        <v>EGSK6338</v>
      </c>
      <c r="W560" s="3" t="str">
        <f>VLOOKUP(V560,INFO!$C:$D,2,0)</f>
        <v>Automovil</v>
      </c>
      <c r="X560" s="17" t="str">
        <f>VLOOKUP(A560,INFO!A:F,5,0)</f>
        <v>VENTAS</v>
      </c>
      <c r="Y560" s="17" t="str">
        <f>VLOOKUP(A560,INFO!A:F,6,0)</f>
        <v>Josue Guillen</v>
      </c>
    </row>
    <row r="561" spans="1:25" x14ac:dyDescent="0.25">
      <c r="A561" s="3" t="s">
        <v>68</v>
      </c>
      <c r="B561" s="8">
        <v>1.2777777777777777E-2</v>
      </c>
      <c r="C561" s="8">
        <v>1.0567129629629629E-2</v>
      </c>
      <c r="D561" s="8">
        <v>2.2106481481481478E-3</v>
      </c>
      <c r="E561" s="4">
        <v>7.65</v>
      </c>
      <c r="F561" s="5">
        <v>90</v>
      </c>
      <c r="G561" s="5">
        <v>24.94</v>
      </c>
      <c r="H561" s="7" t="s">
        <v>221</v>
      </c>
      <c r="I561" s="7" t="s">
        <v>72</v>
      </c>
      <c r="J561" s="19" t="s">
        <v>321</v>
      </c>
      <c r="K561" s="19" t="s">
        <v>321</v>
      </c>
      <c r="L561" s="2">
        <v>43373</v>
      </c>
      <c r="M561" s="6" t="str">
        <f t="shared" si="59"/>
        <v>septiembre</v>
      </c>
      <c r="N561" s="19">
        <f t="shared" si="60"/>
        <v>39</v>
      </c>
      <c r="O561" s="7" t="str">
        <f t="shared" si="61"/>
        <v>domingo</v>
      </c>
      <c r="P561" s="7">
        <f t="shared" si="62"/>
        <v>2018</v>
      </c>
      <c r="Q561" s="3" t="str">
        <f>VLOOKUP(A561,INFO!$A:$B,2,0)</f>
        <v>QUITO</v>
      </c>
      <c r="R561" s="19">
        <v>95</v>
      </c>
      <c r="S561" s="19" t="str">
        <f t="shared" si="63"/>
        <v>Avenida Juan Tanca Marengo, Guayaquil</v>
      </c>
      <c r="T561" s="19">
        <f t="shared" si="64"/>
        <v>0</v>
      </c>
      <c r="U561" s="19" t="str">
        <f t="shared" si="65"/>
        <v>Mostrar</v>
      </c>
      <c r="V561" s="3" t="str">
        <f>VLOOKUP(A561,INFO!$A:$C,3,0)</f>
        <v>EGSK6338</v>
      </c>
      <c r="W561" s="3" t="str">
        <f>VLOOKUP(V561,INFO!$C:$D,2,0)</f>
        <v>Automovil</v>
      </c>
      <c r="X561" s="17" t="str">
        <f>VLOOKUP(A561,INFO!A:F,5,0)</f>
        <v>VENTAS</v>
      </c>
      <c r="Y561" s="17" t="str">
        <f>VLOOKUP(A561,INFO!A:F,6,0)</f>
        <v>Josue Guillen</v>
      </c>
    </row>
    <row r="562" spans="1:25" x14ac:dyDescent="0.25">
      <c r="A562" s="3" t="s">
        <v>23</v>
      </c>
      <c r="B562" s="8">
        <v>2.1840277777777778E-2</v>
      </c>
      <c r="C562" s="8">
        <v>1.9456018518518518E-2</v>
      </c>
      <c r="D562" s="8">
        <v>2.3842592592592591E-3</v>
      </c>
      <c r="E562" s="4">
        <v>10.75</v>
      </c>
      <c r="F562" s="5">
        <v>55</v>
      </c>
      <c r="G562" s="5">
        <v>20.51</v>
      </c>
      <c r="H562" s="7" t="s">
        <v>219</v>
      </c>
      <c r="I562" s="7" t="s">
        <v>224</v>
      </c>
      <c r="J562" s="19" t="s">
        <v>321</v>
      </c>
      <c r="K562" s="19" t="s">
        <v>321</v>
      </c>
      <c r="L562" s="2">
        <v>43373</v>
      </c>
      <c r="M562" s="6" t="str">
        <f t="shared" si="59"/>
        <v>septiembre</v>
      </c>
      <c r="N562" s="19">
        <f t="shared" si="60"/>
        <v>39</v>
      </c>
      <c r="O562" s="7" t="str">
        <f t="shared" si="61"/>
        <v>domingo</v>
      </c>
      <c r="P562" s="7">
        <f t="shared" si="62"/>
        <v>2018</v>
      </c>
      <c r="Q562" s="3" t="str">
        <f>VLOOKUP(A562,INFO!$A:$B,2,0)</f>
        <v>GUAYAQUIL</v>
      </c>
      <c r="R562" s="19">
        <v>95</v>
      </c>
      <c r="S562" s="19" t="str">
        <f t="shared" si="63"/>
        <v>2 Paseo 49A, Guayaquil</v>
      </c>
      <c r="T562" s="19">
        <f t="shared" si="64"/>
        <v>0</v>
      </c>
      <c r="U562" s="19" t="str">
        <f t="shared" si="65"/>
        <v>Mostrar</v>
      </c>
      <c r="V562" s="3" t="str">
        <f>VLOOKUP(A562,INFO!$A:$C,3,0)</f>
        <v>EGSF6029</v>
      </c>
      <c r="W562" s="3" t="str">
        <f>VLOOKUP(V562,INFO!$C:$D,2,0)</f>
        <v>Camioneta</v>
      </c>
      <c r="X562" s="17" t="str">
        <f>VLOOKUP(A562,INFO!A:F,5,0)</f>
        <v>POSTVENTA</v>
      </c>
      <c r="Y562" s="17" t="str">
        <f>VLOOKUP(A562,INFO!A:F,6,0)</f>
        <v>Jacob Soriano</v>
      </c>
    </row>
    <row r="563" spans="1:25" x14ac:dyDescent="0.25">
      <c r="A563" s="3" t="s">
        <v>25</v>
      </c>
      <c r="B563" s="8">
        <v>6.4768518518518517E-2</v>
      </c>
      <c r="C563" s="8">
        <v>6.2349537037037044E-2</v>
      </c>
      <c r="D563" s="8">
        <v>2.4189814814814816E-3</v>
      </c>
      <c r="E563" s="4">
        <v>85.55</v>
      </c>
      <c r="F563" s="5">
        <v>109</v>
      </c>
      <c r="G563" s="5">
        <v>55.04</v>
      </c>
      <c r="H563" s="7" t="s">
        <v>225</v>
      </c>
      <c r="I563" s="7" t="s">
        <v>24</v>
      </c>
      <c r="J563" s="19" t="s">
        <v>321</v>
      </c>
      <c r="K563" s="19" t="s">
        <v>321</v>
      </c>
      <c r="L563" s="2">
        <v>43373</v>
      </c>
      <c r="M563" s="6" t="str">
        <f t="shared" si="59"/>
        <v>septiembre</v>
      </c>
      <c r="N563" s="19">
        <f t="shared" si="60"/>
        <v>39</v>
      </c>
      <c r="O563" s="7" t="str">
        <f t="shared" si="61"/>
        <v>domingo</v>
      </c>
      <c r="P563" s="7">
        <f t="shared" si="62"/>
        <v>2018</v>
      </c>
      <c r="Q563" s="3" t="str">
        <f>VLOOKUP(A563,INFO!$A:$B,2,0)</f>
        <v>GUAYAQUIL</v>
      </c>
      <c r="R563" s="19">
        <v>95</v>
      </c>
      <c r="S563" s="19" t="str">
        <f t="shared" si="63"/>
        <v>Avenida 40 No, Guayaquil</v>
      </c>
      <c r="T563" s="19">
        <f t="shared" si="64"/>
        <v>0</v>
      </c>
      <c r="U563" s="19" t="str">
        <f t="shared" si="65"/>
        <v>Mostrar</v>
      </c>
      <c r="V563" s="3" t="str">
        <f>VLOOKUP(A563,INFO!$A:$C,3,0)</f>
        <v>EGSF6046</v>
      </c>
      <c r="W563" s="3" t="str">
        <f>VLOOKUP(V563,INFO!$C:$D,2,0)</f>
        <v>Camioneta</v>
      </c>
      <c r="X563" s="17" t="str">
        <f>VLOOKUP(A563,INFO!A:F,5,0)</f>
        <v>POSTVENTA</v>
      </c>
      <c r="Y563" s="17" t="str">
        <f>VLOOKUP(A563,INFO!A:F,6,0)</f>
        <v>Kevin Perez</v>
      </c>
    </row>
    <row r="564" spans="1:25" x14ac:dyDescent="0.25">
      <c r="A564" s="3" t="s">
        <v>23</v>
      </c>
      <c r="B564" s="8">
        <v>4.7222222222222223E-3</v>
      </c>
      <c r="C564" s="8">
        <v>9.0277777777777784E-4</v>
      </c>
      <c r="D564" s="8">
        <v>3.8194444444444443E-3</v>
      </c>
      <c r="E564" s="4">
        <v>0.04</v>
      </c>
      <c r="F564" s="5">
        <v>9</v>
      </c>
      <c r="G564" s="5">
        <v>0.39</v>
      </c>
      <c r="H564" s="7" t="s">
        <v>219</v>
      </c>
      <c r="I564" s="7" t="s">
        <v>219</v>
      </c>
      <c r="J564" s="19" t="s">
        <v>321</v>
      </c>
      <c r="K564" s="19" t="s">
        <v>321</v>
      </c>
      <c r="L564" s="2">
        <v>43373</v>
      </c>
      <c r="M564" s="6" t="str">
        <f t="shared" si="59"/>
        <v>septiembre</v>
      </c>
      <c r="N564" s="19">
        <f t="shared" si="60"/>
        <v>39</v>
      </c>
      <c r="O564" s="7" t="str">
        <f t="shared" si="61"/>
        <v>domingo</v>
      </c>
      <c r="P564" s="7">
        <f t="shared" si="62"/>
        <v>2018</v>
      </c>
      <c r="Q564" s="3" t="str">
        <f>VLOOKUP(A564,INFO!$A:$B,2,0)</f>
        <v>GUAYAQUIL</v>
      </c>
      <c r="R564" s="19">
        <v>95</v>
      </c>
      <c r="S564" s="19" t="str">
        <f t="shared" si="63"/>
        <v>Barcelona Sporting Club Avenue, Guayaquil</v>
      </c>
      <c r="T564" s="19">
        <f t="shared" si="64"/>
        <v>1</v>
      </c>
      <c r="U564" s="19" t="str">
        <f t="shared" si="65"/>
        <v>Mostrar</v>
      </c>
      <c r="V564" s="3" t="str">
        <f>VLOOKUP(A564,INFO!$A:$C,3,0)</f>
        <v>EGSF6029</v>
      </c>
      <c r="W564" s="3" t="str">
        <f>VLOOKUP(V564,INFO!$C:$D,2,0)</f>
        <v>Camioneta</v>
      </c>
      <c r="X564" s="17" t="str">
        <f>VLOOKUP(A564,INFO!A:F,5,0)</f>
        <v>POSTVENTA</v>
      </c>
      <c r="Y564" s="17" t="str">
        <f>VLOOKUP(A564,INFO!A:F,6,0)</f>
        <v>Jacob Soriano</v>
      </c>
    </row>
    <row r="565" spans="1:25" x14ac:dyDescent="0.25">
      <c r="A565" s="3" t="s">
        <v>26</v>
      </c>
      <c r="B565" s="8">
        <v>0.50192129629629634</v>
      </c>
      <c r="C565" s="8">
        <v>0.49807870370370372</v>
      </c>
      <c r="D565" s="8">
        <v>3.8425925925925923E-3</v>
      </c>
      <c r="E565" s="4">
        <v>141.47</v>
      </c>
      <c r="F565" s="5">
        <v>116</v>
      </c>
      <c r="G565" s="5">
        <v>11.74</v>
      </c>
      <c r="H565" s="7" t="s">
        <v>152</v>
      </c>
      <c r="I565" s="7" t="s">
        <v>226</v>
      </c>
      <c r="J565" s="19" t="s">
        <v>321</v>
      </c>
      <c r="K565" s="19" t="s">
        <v>321</v>
      </c>
      <c r="L565" s="2">
        <v>43373</v>
      </c>
      <c r="M565" s="6" t="str">
        <f t="shared" si="59"/>
        <v>septiembre</v>
      </c>
      <c r="N565" s="19">
        <f t="shared" si="60"/>
        <v>39</v>
      </c>
      <c r="O565" s="7" t="str">
        <f t="shared" si="61"/>
        <v>domingo</v>
      </c>
      <c r="P565" s="7">
        <f t="shared" si="62"/>
        <v>2018</v>
      </c>
      <c r="Q565" s="3" t="str">
        <f>VLOOKUP(A565,INFO!$A:$B,2,0)</f>
        <v>GUAYAQUIL</v>
      </c>
      <c r="R565" s="19">
        <v>95</v>
      </c>
      <c r="S565" s="19" t="str">
        <f t="shared" si="63"/>
        <v>E25, San Jacinto De Yaguachi</v>
      </c>
      <c r="T565" s="19">
        <f t="shared" si="64"/>
        <v>0</v>
      </c>
      <c r="U565" s="19" t="str">
        <f t="shared" si="65"/>
        <v>Mostrar</v>
      </c>
      <c r="V565" s="3" t="str">
        <f>VLOOKUP(A565,INFO!$A:$C,3,0)</f>
        <v>EGSI9179</v>
      </c>
      <c r="W565" s="3" t="str">
        <f>VLOOKUP(V565,INFO!$C:$D,2,0)</f>
        <v>Camioneta</v>
      </c>
      <c r="X565" s="17" t="str">
        <f>VLOOKUP(A565,INFO!A:F,5,0)</f>
        <v>POSTVENTA</v>
      </c>
      <c r="Y565" s="17" t="str">
        <f>VLOOKUP(A565,INFO!A:F,6,0)</f>
        <v>Deibi Banguera</v>
      </c>
    </row>
    <row r="566" spans="1:25" x14ac:dyDescent="0.25">
      <c r="A566" s="3" t="s">
        <v>23</v>
      </c>
      <c r="B566" s="8">
        <v>9.3402777777777772E-3</v>
      </c>
      <c r="C566" s="8">
        <v>4.8495370370370368E-3</v>
      </c>
      <c r="D566" s="8">
        <v>4.4907407407407405E-3</v>
      </c>
      <c r="E566" s="4">
        <v>2.93</v>
      </c>
      <c r="F566" s="5">
        <v>50</v>
      </c>
      <c r="G566" s="5">
        <v>13.07</v>
      </c>
      <c r="H566" s="7" t="s">
        <v>227</v>
      </c>
      <c r="I566" s="7" t="s">
        <v>219</v>
      </c>
      <c r="J566" s="19" t="s">
        <v>321</v>
      </c>
      <c r="K566" s="19" t="s">
        <v>321</v>
      </c>
      <c r="L566" s="2">
        <v>43373</v>
      </c>
      <c r="M566" s="6" t="str">
        <f t="shared" si="59"/>
        <v>septiembre</v>
      </c>
      <c r="N566" s="19">
        <f t="shared" si="60"/>
        <v>39</v>
      </c>
      <c r="O566" s="7" t="str">
        <f t="shared" si="61"/>
        <v>domingo</v>
      </c>
      <c r="P566" s="7">
        <f t="shared" si="62"/>
        <v>2018</v>
      </c>
      <c r="Q566" s="3" t="str">
        <f>VLOOKUP(A566,INFO!$A:$B,2,0)</f>
        <v>GUAYAQUIL</v>
      </c>
      <c r="R566" s="19">
        <v>95</v>
      </c>
      <c r="S566" s="19" t="str">
        <f t="shared" si="63"/>
        <v>Barcelona Sporting Club Avenue, Guayaquil</v>
      </c>
      <c r="T566" s="19">
        <f t="shared" si="64"/>
        <v>0</v>
      </c>
      <c r="U566" s="19" t="str">
        <f t="shared" si="65"/>
        <v>Mostrar</v>
      </c>
      <c r="V566" s="3" t="str">
        <f>VLOOKUP(A566,INFO!$A:$C,3,0)</f>
        <v>EGSF6029</v>
      </c>
      <c r="W566" s="3" t="str">
        <f>VLOOKUP(V566,INFO!$C:$D,2,0)</f>
        <v>Camioneta</v>
      </c>
      <c r="X566" s="17" t="str">
        <f>VLOOKUP(A566,INFO!A:F,5,0)</f>
        <v>POSTVENTA</v>
      </c>
      <c r="Y566" s="17" t="str">
        <f>VLOOKUP(A566,INFO!A:F,6,0)</f>
        <v>Jacob Soriano</v>
      </c>
    </row>
    <row r="567" spans="1:25" x14ac:dyDescent="0.25">
      <c r="A567" s="3" t="s">
        <v>74</v>
      </c>
      <c r="B567" s="8">
        <v>1.9282407407407408E-2</v>
      </c>
      <c r="C567" s="8">
        <v>1.4745370370370372E-2</v>
      </c>
      <c r="D567" s="8">
        <v>4.5370370370370365E-3</v>
      </c>
      <c r="E567" s="4">
        <v>23.46</v>
      </c>
      <c r="F567" s="5">
        <v>100</v>
      </c>
      <c r="G567" s="5">
        <v>50.7</v>
      </c>
      <c r="H567" s="7" t="s">
        <v>228</v>
      </c>
      <c r="I567" s="7" t="s">
        <v>24</v>
      </c>
      <c r="J567" s="19" t="s">
        <v>321</v>
      </c>
      <c r="K567" s="19" t="s">
        <v>321</v>
      </c>
      <c r="L567" s="2">
        <v>43373</v>
      </c>
      <c r="M567" s="6" t="str">
        <f t="shared" si="59"/>
        <v>septiembre</v>
      </c>
      <c r="N567" s="19">
        <f t="shared" si="60"/>
        <v>39</v>
      </c>
      <c r="O567" s="7" t="str">
        <f t="shared" si="61"/>
        <v>domingo</v>
      </c>
      <c r="P567" s="7">
        <f t="shared" si="62"/>
        <v>2018</v>
      </c>
      <c r="Q567" s="3" t="str">
        <f>VLOOKUP(A567,INFO!$A:$B,2,0)</f>
        <v>GUAYAQUIL</v>
      </c>
      <c r="R567" s="19">
        <v>95</v>
      </c>
      <c r="S567" s="19" t="str">
        <f t="shared" si="63"/>
        <v>Avenida 40 No, Guayaquil</v>
      </c>
      <c r="T567" s="19">
        <f t="shared" si="64"/>
        <v>0</v>
      </c>
      <c r="U567" s="19" t="str">
        <f t="shared" si="65"/>
        <v>Mostrar</v>
      </c>
      <c r="V567" s="3" t="str">
        <f>VLOOKUP(A567,INFO!$A:$C,3,0)</f>
        <v>EGSI9191</v>
      </c>
      <c r="W567" s="3" t="str">
        <f>VLOOKUP(V567,INFO!$C:$D,2,0)</f>
        <v>Camioneta</v>
      </c>
      <c r="X567" s="17" t="str">
        <f>VLOOKUP(A567,INFO!A:F,5,0)</f>
        <v>POSTVENTA</v>
      </c>
      <c r="Y567" s="17" t="str">
        <f>VLOOKUP(A567,INFO!A:F,6,0)</f>
        <v>Patricio Olaya</v>
      </c>
    </row>
    <row r="568" spans="1:25" x14ac:dyDescent="0.25">
      <c r="A568" s="3" t="s">
        <v>61</v>
      </c>
      <c r="B568" s="8">
        <v>2.2222222222222223E-2</v>
      </c>
      <c r="C568" s="8">
        <v>1.6342592592592593E-2</v>
      </c>
      <c r="D568" s="8">
        <v>5.8796296296296296E-3</v>
      </c>
      <c r="E568" s="4">
        <v>14.37</v>
      </c>
      <c r="F568" s="5">
        <v>77</v>
      </c>
      <c r="G568" s="5">
        <v>26.94</v>
      </c>
      <c r="H568" s="7" t="s">
        <v>24</v>
      </c>
      <c r="I568" s="7" t="s">
        <v>219</v>
      </c>
      <c r="J568" s="19" t="s">
        <v>321</v>
      </c>
      <c r="K568" s="19" t="s">
        <v>321</v>
      </c>
      <c r="L568" s="2">
        <v>43373</v>
      </c>
      <c r="M568" s="6" t="str">
        <f t="shared" si="59"/>
        <v>septiembre</v>
      </c>
      <c r="N568" s="19">
        <f t="shared" si="60"/>
        <v>39</v>
      </c>
      <c r="O568" s="7" t="str">
        <f t="shared" si="61"/>
        <v>domingo</v>
      </c>
      <c r="P568" s="7">
        <f t="shared" si="62"/>
        <v>2018</v>
      </c>
      <c r="Q568" s="3" t="str">
        <f>VLOOKUP(A568,INFO!$A:$B,2,0)</f>
        <v>GUAYAQUIL</v>
      </c>
      <c r="R568" s="19">
        <v>95</v>
      </c>
      <c r="S568" s="19" t="str">
        <f t="shared" si="63"/>
        <v>Barcelona Sporting Club Avenue, Guayaquil</v>
      </c>
      <c r="T568" s="19">
        <f t="shared" si="64"/>
        <v>1</v>
      </c>
      <c r="U568" s="19" t="str">
        <f t="shared" si="65"/>
        <v>Mostrar</v>
      </c>
      <c r="V568" s="3" t="str">
        <f>VLOOKUP(A568,INFO!$A:$C,3,0)</f>
        <v>EGSK6663</v>
      </c>
      <c r="W568" s="3" t="str">
        <f>VLOOKUP(V568,INFO!$C:$D,2,0)</f>
        <v>Camioneta</v>
      </c>
      <c r="X568" s="17" t="str">
        <f>VLOOKUP(A568,INFO!A:F,5,0)</f>
        <v>LOGÍSTICA</v>
      </c>
      <c r="Y568" s="17" t="str">
        <f>VLOOKUP(A568,INFO!A:F,6,0)</f>
        <v>Patricio Hidalgo</v>
      </c>
    </row>
    <row r="569" spans="1:25" x14ac:dyDescent="0.25">
      <c r="A569" s="3" t="s">
        <v>23</v>
      </c>
      <c r="B569" s="8">
        <v>7.0023148148148154E-3</v>
      </c>
      <c r="C569" s="8">
        <v>1.0416666666666667E-3</v>
      </c>
      <c r="D569" s="8">
        <v>5.9606481481481489E-3</v>
      </c>
      <c r="E569" s="4">
        <v>0.27</v>
      </c>
      <c r="F569" s="5">
        <v>25</v>
      </c>
      <c r="G569" s="5">
        <v>1.63</v>
      </c>
      <c r="H569" s="7" t="s">
        <v>219</v>
      </c>
      <c r="I569" s="7" t="s">
        <v>219</v>
      </c>
      <c r="J569" s="19" t="s">
        <v>321</v>
      </c>
      <c r="K569" s="19" t="s">
        <v>321</v>
      </c>
      <c r="L569" s="2">
        <v>43373</v>
      </c>
      <c r="M569" s="6" t="str">
        <f t="shared" si="59"/>
        <v>septiembre</v>
      </c>
      <c r="N569" s="19">
        <f t="shared" si="60"/>
        <v>39</v>
      </c>
      <c r="O569" s="7" t="str">
        <f t="shared" si="61"/>
        <v>domingo</v>
      </c>
      <c r="P569" s="7">
        <f t="shared" si="62"/>
        <v>2018</v>
      </c>
      <c r="Q569" s="3" t="str">
        <f>VLOOKUP(A569,INFO!$A:$B,2,0)</f>
        <v>GUAYAQUIL</v>
      </c>
      <c r="R569" s="19">
        <v>95</v>
      </c>
      <c r="S569" s="19" t="str">
        <f t="shared" si="63"/>
        <v>Barcelona Sporting Club Avenue, Guayaquil</v>
      </c>
      <c r="T569" s="19">
        <f t="shared" si="64"/>
        <v>1</v>
      </c>
      <c r="U569" s="19" t="str">
        <f t="shared" si="65"/>
        <v>Mostrar</v>
      </c>
      <c r="V569" s="3" t="str">
        <f>VLOOKUP(A569,INFO!$A:$C,3,0)</f>
        <v>EGSF6029</v>
      </c>
      <c r="W569" s="3" t="str">
        <f>VLOOKUP(V569,INFO!$C:$D,2,0)</f>
        <v>Camioneta</v>
      </c>
      <c r="X569" s="17" t="str">
        <f>VLOOKUP(A569,INFO!A:F,5,0)</f>
        <v>POSTVENTA</v>
      </c>
      <c r="Y569" s="17" t="str">
        <f>VLOOKUP(A569,INFO!A:F,6,0)</f>
        <v>Jacob Soriano</v>
      </c>
    </row>
    <row r="570" spans="1:25" x14ac:dyDescent="0.25">
      <c r="A570" s="3" t="s">
        <v>23</v>
      </c>
      <c r="B570" s="8">
        <v>1.0543981481481481E-2</v>
      </c>
      <c r="C570" s="8">
        <v>4.340277777777778E-3</v>
      </c>
      <c r="D570" s="8">
        <v>6.2037037037037043E-3</v>
      </c>
      <c r="E570" s="4">
        <v>1.1299999999999999</v>
      </c>
      <c r="F570" s="5">
        <v>33</v>
      </c>
      <c r="G570" s="5">
        <v>4.45</v>
      </c>
      <c r="H570" s="7" t="s">
        <v>219</v>
      </c>
      <c r="I570" s="7" t="s">
        <v>219</v>
      </c>
      <c r="J570" s="19" t="s">
        <v>321</v>
      </c>
      <c r="K570" s="19" t="s">
        <v>321</v>
      </c>
      <c r="L570" s="2">
        <v>43373</v>
      </c>
      <c r="M570" s="6" t="str">
        <f t="shared" si="59"/>
        <v>septiembre</v>
      </c>
      <c r="N570" s="19">
        <f t="shared" si="60"/>
        <v>39</v>
      </c>
      <c r="O570" s="7" t="str">
        <f t="shared" si="61"/>
        <v>domingo</v>
      </c>
      <c r="P570" s="7">
        <f t="shared" si="62"/>
        <v>2018</v>
      </c>
      <c r="Q570" s="3" t="str">
        <f>VLOOKUP(A570,INFO!$A:$B,2,0)</f>
        <v>GUAYAQUIL</v>
      </c>
      <c r="R570" s="19">
        <v>95</v>
      </c>
      <c r="S570" s="19" t="str">
        <f t="shared" si="63"/>
        <v>Barcelona Sporting Club Avenue, Guayaquil</v>
      </c>
      <c r="T570" s="19">
        <f t="shared" si="64"/>
        <v>1</v>
      </c>
      <c r="U570" s="19" t="str">
        <f t="shared" si="65"/>
        <v>Mostrar</v>
      </c>
      <c r="V570" s="3" t="str">
        <f>VLOOKUP(A570,INFO!$A:$C,3,0)</f>
        <v>EGSF6029</v>
      </c>
      <c r="W570" s="3" t="str">
        <f>VLOOKUP(V570,INFO!$C:$D,2,0)</f>
        <v>Camioneta</v>
      </c>
      <c r="X570" s="17" t="str">
        <f>VLOOKUP(A570,INFO!A:F,5,0)</f>
        <v>POSTVENTA</v>
      </c>
      <c r="Y570" s="17" t="str">
        <f>VLOOKUP(A570,INFO!A:F,6,0)</f>
        <v>Jacob Soriano</v>
      </c>
    </row>
    <row r="571" spans="1:25" x14ac:dyDescent="0.25">
      <c r="A571" s="3" t="s">
        <v>74</v>
      </c>
      <c r="B571" s="8">
        <v>1.3182870370370371E-2</v>
      </c>
      <c r="C571" s="8">
        <v>6.9212962962962969E-3</v>
      </c>
      <c r="D571" s="8">
        <v>6.2615740740740748E-3</v>
      </c>
      <c r="E571" s="4">
        <v>4.5599999999999996</v>
      </c>
      <c r="F571" s="5">
        <v>85</v>
      </c>
      <c r="G571" s="5">
        <v>14.41</v>
      </c>
      <c r="H571" s="7" t="s">
        <v>194</v>
      </c>
      <c r="I571" s="7" t="s">
        <v>228</v>
      </c>
      <c r="J571" s="19" t="s">
        <v>321</v>
      </c>
      <c r="K571" s="19" t="s">
        <v>321</v>
      </c>
      <c r="L571" s="2">
        <v>43373</v>
      </c>
      <c r="M571" s="6" t="str">
        <f t="shared" si="59"/>
        <v>septiembre</v>
      </c>
      <c r="N571" s="19">
        <f t="shared" si="60"/>
        <v>39</v>
      </c>
      <c r="O571" s="7" t="str">
        <f t="shared" si="61"/>
        <v>domingo</v>
      </c>
      <c r="P571" s="7">
        <f t="shared" si="62"/>
        <v>2018</v>
      </c>
      <c r="Q571" s="3" t="str">
        <f>VLOOKUP(A571,INFO!$A:$B,2,0)</f>
        <v>GUAYAQUIL</v>
      </c>
      <c r="R571" s="19">
        <v>95</v>
      </c>
      <c r="S571" s="19" t="str">
        <f t="shared" si="63"/>
        <v>Nicolás Lapenti 1-125, Eloy Alfaro</v>
      </c>
      <c r="T571" s="19">
        <f t="shared" si="64"/>
        <v>0</v>
      </c>
      <c r="U571" s="19" t="str">
        <f t="shared" si="65"/>
        <v>Mostrar</v>
      </c>
      <c r="V571" s="3" t="str">
        <f>VLOOKUP(A571,INFO!$A:$C,3,0)</f>
        <v>EGSI9191</v>
      </c>
      <c r="W571" s="3" t="str">
        <f>VLOOKUP(V571,INFO!$C:$D,2,0)</f>
        <v>Camioneta</v>
      </c>
      <c r="X571" s="17" t="str">
        <f>VLOOKUP(A571,INFO!A:F,5,0)</f>
        <v>POSTVENTA</v>
      </c>
      <c r="Y571" s="17" t="str">
        <f>VLOOKUP(A571,INFO!A:F,6,0)</f>
        <v>Patricio Olaya</v>
      </c>
    </row>
    <row r="572" spans="1:25" x14ac:dyDescent="0.25">
      <c r="A572" s="3" t="s">
        <v>36</v>
      </c>
      <c r="B572" s="8">
        <v>2.2662037037037036E-2</v>
      </c>
      <c r="C572" s="8">
        <v>1.4918981481481483E-2</v>
      </c>
      <c r="D572" s="8">
        <v>7.743055555555556E-3</v>
      </c>
      <c r="E572" s="4">
        <v>12.61</v>
      </c>
      <c r="F572" s="5">
        <v>75</v>
      </c>
      <c r="G572" s="5">
        <v>23.19</v>
      </c>
      <c r="H572" s="7" t="s">
        <v>229</v>
      </c>
      <c r="I572" s="7" t="s">
        <v>223</v>
      </c>
      <c r="J572" s="19" t="s">
        <v>321</v>
      </c>
      <c r="K572" s="19" t="s">
        <v>321</v>
      </c>
      <c r="L572" s="2">
        <v>43373</v>
      </c>
      <c r="M572" s="6" t="str">
        <f t="shared" si="59"/>
        <v>septiembre</v>
      </c>
      <c r="N572" s="19">
        <f t="shared" si="60"/>
        <v>39</v>
      </c>
      <c r="O572" s="7" t="str">
        <f t="shared" si="61"/>
        <v>domingo</v>
      </c>
      <c r="P572" s="7">
        <f t="shared" si="62"/>
        <v>2018</v>
      </c>
      <c r="Q572" s="3" t="str">
        <f>VLOOKUP(A572,INFO!$A:$B,2,0)</f>
        <v>GUAYAQUIL</v>
      </c>
      <c r="R572" s="19">
        <v>95</v>
      </c>
      <c r="S572" s="19" t="str">
        <f t="shared" si="63"/>
        <v>El Aguacate</v>
      </c>
      <c r="T572" s="19">
        <f t="shared" si="64"/>
        <v>0</v>
      </c>
      <c r="U572" s="19" t="str">
        <f t="shared" si="65"/>
        <v>Mostrar</v>
      </c>
      <c r="V572" s="3" t="str">
        <f>VLOOKUP(A572,INFO!$A:$C,3,0)</f>
        <v>EPCA4311</v>
      </c>
      <c r="W572" s="3" t="str">
        <f>VLOOKUP(V572,INFO!$C:$D,2,0)</f>
        <v>Plataforma</v>
      </c>
      <c r="X572" s="17" t="str">
        <f>VLOOKUP(A572,INFO!A:F,5,0)</f>
        <v>LOGÍSTICA</v>
      </c>
      <c r="Y572" s="17" t="str">
        <f>VLOOKUP(A572,INFO!A:F,6,0)</f>
        <v>Cristobal Murillo</v>
      </c>
    </row>
    <row r="573" spans="1:25" x14ac:dyDescent="0.25">
      <c r="A573" s="3" t="s">
        <v>23</v>
      </c>
      <c r="B573" s="8">
        <v>3.4340277777777782E-2</v>
      </c>
      <c r="C573" s="8">
        <v>2.6030092592592594E-2</v>
      </c>
      <c r="D573" s="8">
        <v>8.3101851851851861E-3</v>
      </c>
      <c r="E573" s="4">
        <v>21.92</v>
      </c>
      <c r="F573" s="5">
        <v>85</v>
      </c>
      <c r="G573" s="5">
        <v>26.6</v>
      </c>
      <c r="H573" s="7" t="s">
        <v>224</v>
      </c>
      <c r="I573" s="7" t="s">
        <v>24</v>
      </c>
      <c r="J573" s="19" t="s">
        <v>321</v>
      </c>
      <c r="K573" s="19" t="s">
        <v>321</v>
      </c>
      <c r="L573" s="2">
        <v>43373</v>
      </c>
      <c r="M573" s="6" t="str">
        <f t="shared" si="59"/>
        <v>septiembre</v>
      </c>
      <c r="N573" s="19">
        <f t="shared" si="60"/>
        <v>39</v>
      </c>
      <c r="O573" s="7" t="str">
        <f t="shared" si="61"/>
        <v>domingo</v>
      </c>
      <c r="P573" s="7">
        <f t="shared" si="62"/>
        <v>2018</v>
      </c>
      <c r="Q573" s="3" t="str">
        <f>VLOOKUP(A573,INFO!$A:$B,2,0)</f>
        <v>GUAYAQUIL</v>
      </c>
      <c r="R573" s="19">
        <v>95</v>
      </c>
      <c r="S573" s="19" t="str">
        <f t="shared" si="63"/>
        <v>Avenida 40 No, Guayaquil</v>
      </c>
      <c r="T573" s="19">
        <f t="shared" si="64"/>
        <v>0</v>
      </c>
      <c r="U573" s="19" t="str">
        <f t="shared" si="65"/>
        <v>Mostrar</v>
      </c>
      <c r="V573" s="3" t="str">
        <f>VLOOKUP(A573,INFO!$A:$C,3,0)</f>
        <v>EGSF6029</v>
      </c>
      <c r="W573" s="3" t="str">
        <f>VLOOKUP(V573,INFO!$C:$D,2,0)</f>
        <v>Camioneta</v>
      </c>
      <c r="X573" s="17" t="str">
        <f>VLOOKUP(A573,INFO!A:F,5,0)</f>
        <v>POSTVENTA</v>
      </c>
      <c r="Y573" s="17" t="str">
        <f>VLOOKUP(A573,INFO!A:F,6,0)</f>
        <v>Jacob Soriano</v>
      </c>
    </row>
    <row r="574" spans="1:25" x14ac:dyDescent="0.25">
      <c r="A574" s="3" t="s">
        <v>23</v>
      </c>
      <c r="B574" s="8">
        <v>2.0277777777777777E-2</v>
      </c>
      <c r="C574" s="8">
        <v>1.1608796296296296E-2</v>
      </c>
      <c r="D574" s="8">
        <v>8.6689814814814806E-3</v>
      </c>
      <c r="E574" s="4">
        <v>11.7</v>
      </c>
      <c r="F574" s="5">
        <v>70</v>
      </c>
      <c r="G574" s="5">
        <v>24.05</v>
      </c>
      <c r="H574" s="7" t="s">
        <v>24</v>
      </c>
      <c r="I574" s="7" t="s">
        <v>227</v>
      </c>
      <c r="J574" s="19" t="s">
        <v>321</v>
      </c>
      <c r="K574" s="19" t="s">
        <v>321</v>
      </c>
      <c r="L574" s="2">
        <v>43373</v>
      </c>
      <c r="M574" s="6" t="str">
        <f t="shared" si="59"/>
        <v>septiembre</v>
      </c>
      <c r="N574" s="19">
        <f t="shared" si="60"/>
        <v>39</v>
      </c>
      <c r="O574" s="7" t="str">
        <f t="shared" si="61"/>
        <v>domingo</v>
      </c>
      <c r="P574" s="7">
        <f t="shared" si="62"/>
        <v>2018</v>
      </c>
      <c r="Q574" s="3" t="str">
        <f>VLOOKUP(A574,INFO!$A:$B,2,0)</f>
        <v>GUAYAQUIL</v>
      </c>
      <c r="R574" s="19">
        <v>95</v>
      </c>
      <c r="S574" s="19" t="str">
        <f t="shared" si="63"/>
        <v>Calle 26 Se, Guayaquil</v>
      </c>
      <c r="T574" s="19">
        <f t="shared" si="64"/>
        <v>1</v>
      </c>
      <c r="U574" s="19" t="str">
        <f t="shared" si="65"/>
        <v>Mostrar</v>
      </c>
      <c r="V574" s="3" t="str">
        <f>VLOOKUP(A574,INFO!$A:$C,3,0)</f>
        <v>EGSF6029</v>
      </c>
      <c r="W574" s="3" t="str">
        <f>VLOOKUP(V574,INFO!$C:$D,2,0)</f>
        <v>Camioneta</v>
      </c>
      <c r="X574" s="17" t="str">
        <f>VLOOKUP(A574,INFO!A:F,5,0)</f>
        <v>POSTVENTA</v>
      </c>
      <c r="Y574" s="17" t="str">
        <f>VLOOKUP(A574,INFO!A:F,6,0)</f>
        <v>Jacob Soriano</v>
      </c>
    </row>
    <row r="575" spans="1:25" x14ac:dyDescent="0.25">
      <c r="A575" s="3" t="s">
        <v>26</v>
      </c>
      <c r="B575" s="8">
        <v>7.0208333333333331E-2</v>
      </c>
      <c r="C575" s="8">
        <v>6.0879629629629638E-2</v>
      </c>
      <c r="D575" s="8">
        <v>9.3287037037037036E-3</v>
      </c>
      <c r="E575" s="4">
        <v>101.63</v>
      </c>
      <c r="F575" s="5">
        <v>125</v>
      </c>
      <c r="G575" s="5">
        <v>60.32</v>
      </c>
      <c r="H575" s="7" t="s">
        <v>27</v>
      </c>
      <c r="I575" s="7" t="s">
        <v>179</v>
      </c>
      <c r="J575" s="19" t="s">
        <v>321</v>
      </c>
      <c r="K575" s="19" t="s">
        <v>321</v>
      </c>
      <c r="L575" s="2">
        <v>43373</v>
      </c>
      <c r="M575" s="6" t="str">
        <f t="shared" si="59"/>
        <v>septiembre</v>
      </c>
      <c r="N575" s="19">
        <f t="shared" si="60"/>
        <v>39</v>
      </c>
      <c r="O575" s="7" t="str">
        <f t="shared" si="61"/>
        <v>domingo</v>
      </c>
      <c r="P575" s="7">
        <f t="shared" si="62"/>
        <v>2018</v>
      </c>
      <c r="Q575" s="3" t="str">
        <f>VLOOKUP(A575,INFO!$A:$B,2,0)</f>
        <v>GUAYAQUIL</v>
      </c>
      <c r="R575" s="19">
        <v>95</v>
      </c>
      <c r="S575" s="19" t="str">
        <f t="shared" si="63"/>
        <v>E25, San Carlos</v>
      </c>
      <c r="T575" s="19">
        <f t="shared" si="64"/>
        <v>0</v>
      </c>
      <c r="U575" s="19" t="str">
        <f t="shared" si="65"/>
        <v>Mostrar</v>
      </c>
      <c r="V575" s="3" t="str">
        <f>VLOOKUP(A575,INFO!$A:$C,3,0)</f>
        <v>EGSI9179</v>
      </c>
      <c r="W575" s="3" t="str">
        <f>VLOOKUP(V575,INFO!$C:$D,2,0)</f>
        <v>Camioneta</v>
      </c>
      <c r="X575" s="17" t="str">
        <f>VLOOKUP(A575,INFO!A:F,5,0)</f>
        <v>POSTVENTA</v>
      </c>
      <c r="Y575" s="17" t="str">
        <f>VLOOKUP(A575,INFO!A:F,6,0)</f>
        <v>Deibi Banguera</v>
      </c>
    </row>
    <row r="576" spans="1:25" x14ac:dyDescent="0.25">
      <c r="A576" s="3" t="s">
        <v>36</v>
      </c>
      <c r="B576" s="8">
        <v>0.11679398148148147</v>
      </c>
      <c r="C576" s="8">
        <v>0.10731481481481481</v>
      </c>
      <c r="D576" s="8">
        <v>9.479166666666667E-3</v>
      </c>
      <c r="E576" s="4">
        <v>153.19999999999999</v>
      </c>
      <c r="F576" s="5">
        <v>101</v>
      </c>
      <c r="G576" s="5">
        <v>54.65</v>
      </c>
      <c r="H576" s="7" t="s">
        <v>24</v>
      </c>
      <c r="I576" s="7" t="s">
        <v>229</v>
      </c>
      <c r="J576" s="19" t="s">
        <v>321</v>
      </c>
      <c r="K576" s="19" t="s">
        <v>321</v>
      </c>
      <c r="L576" s="2">
        <v>43373</v>
      </c>
      <c r="M576" s="6" t="str">
        <f t="shared" si="59"/>
        <v>septiembre</v>
      </c>
      <c r="N576" s="19">
        <f t="shared" si="60"/>
        <v>39</v>
      </c>
      <c r="O576" s="7" t="str">
        <f t="shared" si="61"/>
        <v>domingo</v>
      </c>
      <c r="P576" s="7">
        <f t="shared" si="62"/>
        <v>2018</v>
      </c>
      <c r="Q576" s="3" t="str">
        <f>VLOOKUP(A576,INFO!$A:$B,2,0)</f>
        <v>GUAYAQUIL</v>
      </c>
      <c r="R576" s="19">
        <v>95</v>
      </c>
      <c r="S576" s="19" t="str">
        <f t="shared" si="63"/>
        <v>Ruta Velasco Ibarra, Velasco Ibarra</v>
      </c>
      <c r="T576" s="19">
        <f t="shared" si="64"/>
        <v>1</v>
      </c>
      <c r="U576" s="19" t="str">
        <f t="shared" si="65"/>
        <v>Mostrar</v>
      </c>
      <c r="V576" s="3" t="str">
        <f>VLOOKUP(A576,INFO!$A:$C,3,0)</f>
        <v>EPCA4311</v>
      </c>
      <c r="W576" s="3" t="str">
        <f>VLOOKUP(V576,INFO!$C:$D,2,0)</f>
        <v>Plataforma</v>
      </c>
      <c r="X576" s="17" t="str">
        <f>VLOOKUP(A576,INFO!A:F,5,0)</f>
        <v>LOGÍSTICA</v>
      </c>
      <c r="Y576" s="17" t="str">
        <f>VLOOKUP(A576,INFO!A:F,6,0)</f>
        <v>Cristobal Murillo</v>
      </c>
    </row>
    <row r="577" spans="1:25" x14ac:dyDescent="0.25">
      <c r="A577" s="3" t="s">
        <v>23</v>
      </c>
      <c r="B577" s="8">
        <v>1.1782407407407406E-2</v>
      </c>
      <c r="C577" s="8">
        <v>1.7013888888888892E-3</v>
      </c>
      <c r="D577" s="8">
        <v>1.0081018518518519E-2</v>
      </c>
      <c r="E577" s="4">
        <v>0.2</v>
      </c>
      <c r="F577" s="5">
        <v>9</v>
      </c>
      <c r="G577" s="5">
        <v>0.71</v>
      </c>
      <c r="H577" s="7" t="s">
        <v>24</v>
      </c>
      <c r="I577" s="7" t="s">
        <v>24</v>
      </c>
      <c r="J577" s="19" t="s">
        <v>321</v>
      </c>
      <c r="K577" s="19" t="s">
        <v>321</v>
      </c>
      <c r="L577" s="2">
        <v>43373</v>
      </c>
      <c r="M577" s="6" t="str">
        <f t="shared" si="59"/>
        <v>septiembre</v>
      </c>
      <c r="N577" s="19">
        <f t="shared" si="60"/>
        <v>39</v>
      </c>
      <c r="O577" s="7" t="str">
        <f t="shared" si="61"/>
        <v>domingo</v>
      </c>
      <c r="P577" s="7">
        <f t="shared" si="62"/>
        <v>2018</v>
      </c>
      <c r="Q577" s="3" t="str">
        <f>VLOOKUP(A577,INFO!$A:$B,2,0)</f>
        <v>GUAYAQUIL</v>
      </c>
      <c r="R577" s="19">
        <v>95</v>
      </c>
      <c r="S577" s="19" t="str">
        <f t="shared" si="63"/>
        <v>Durmió en Ainsa</v>
      </c>
      <c r="T577" s="19">
        <f t="shared" si="64"/>
        <v>1</v>
      </c>
      <c r="U577" s="19" t="str">
        <f t="shared" si="65"/>
        <v>Mostrar</v>
      </c>
      <c r="V577" s="3" t="str">
        <f>VLOOKUP(A577,INFO!$A:$C,3,0)</f>
        <v>EGSF6029</v>
      </c>
      <c r="W577" s="3" t="str">
        <f>VLOOKUP(V577,INFO!$C:$D,2,0)</f>
        <v>Camioneta</v>
      </c>
      <c r="X577" s="17" t="str">
        <f>VLOOKUP(A577,INFO!A:F,5,0)</f>
        <v>POSTVENTA</v>
      </c>
      <c r="Y577" s="17" t="str">
        <f>VLOOKUP(A577,INFO!A:F,6,0)</f>
        <v>Jacob Soriano</v>
      </c>
    </row>
    <row r="578" spans="1:25" x14ac:dyDescent="0.25">
      <c r="A578" s="3" t="s">
        <v>59</v>
      </c>
      <c r="B578" s="8">
        <v>5.6481481481481487E-2</v>
      </c>
      <c r="C578" s="8">
        <v>4.0983796296296296E-2</v>
      </c>
      <c r="D578" s="8">
        <v>1.5497685185185186E-2</v>
      </c>
      <c r="E578" s="4">
        <v>46.19</v>
      </c>
      <c r="F578" s="5">
        <v>100</v>
      </c>
      <c r="G578" s="5">
        <v>34.08</v>
      </c>
      <c r="H578" s="7" t="s">
        <v>24</v>
      </c>
      <c r="I578" s="7" t="s">
        <v>24</v>
      </c>
      <c r="J578" s="19" t="s">
        <v>321</v>
      </c>
      <c r="K578" s="19" t="s">
        <v>321</v>
      </c>
      <c r="L578" s="2">
        <v>43373</v>
      </c>
      <c r="M578" s="6" t="str">
        <f t="shared" si="59"/>
        <v>septiembre</v>
      </c>
      <c r="N578" s="19">
        <f t="shared" si="60"/>
        <v>39</v>
      </c>
      <c r="O578" s="7" t="str">
        <f t="shared" si="61"/>
        <v>domingo</v>
      </c>
      <c r="P578" s="7">
        <f t="shared" si="62"/>
        <v>2018</v>
      </c>
      <c r="Q578" s="3" t="str">
        <f>VLOOKUP(A578,INFO!$A:$B,2,0)</f>
        <v>GUAYAQUIL</v>
      </c>
      <c r="R578" s="19">
        <v>95</v>
      </c>
      <c r="S578" s="19" t="str">
        <f t="shared" si="63"/>
        <v>Durmió en Ainsa</v>
      </c>
      <c r="T578" s="19">
        <f t="shared" si="64"/>
        <v>1</v>
      </c>
      <c r="U578" s="19" t="str">
        <f t="shared" si="65"/>
        <v>Mostrar</v>
      </c>
      <c r="V578" s="3" t="str">
        <f>VLOOKUP(A578,INFO!$A:$C,3,0)</f>
        <v>EPCI6941</v>
      </c>
      <c r="W578" s="3" t="str">
        <f>VLOOKUP(V578,INFO!$C:$D,2,0)</f>
        <v>Camioneta</v>
      </c>
      <c r="X578" s="17" t="str">
        <f>VLOOKUP(A578,INFO!A:F,5,0)</f>
        <v>POSTVENTA</v>
      </c>
      <c r="Y578" s="17" t="str">
        <f>VLOOKUP(A578,INFO!A:F,6,0)</f>
        <v>Michael Resabala</v>
      </c>
    </row>
    <row r="579" spans="1:25" x14ac:dyDescent="0.25">
      <c r="A579" s="3" t="s">
        <v>59</v>
      </c>
      <c r="B579" s="8">
        <v>5.5891203703703707E-2</v>
      </c>
      <c r="C579" s="8">
        <v>3.9907407407407412E-2</v>
      </c>
      <c r="D579" s="8">
        <v>1.5983796296296295E-2</v>
      </c>
      <c r="E579" s="4">
        <v>44.93</v>
      </c>
      <c r="F579" s="5">
        <v>98</v>
      </c>
      <c r="G579" s="5">
        <v>33.5</v>
      </c>
      <c r="H579" s="7" t="s">
        <v>24</v>
      </c>
      <c r="I579" s="7" t="s">
        <v>24</v>
      </c>
      <c r="J579" s="19" t="s">
        <v>321</v>
      </c>
      <c r="K579" s="19" t="s">
        <v>321</v>
      </c>
      <c r="L579" s="2">
        <v>43373</v>
      </c>
      <c r="M579" s="6" t="str">
        <f t="shared" ref="M579:M585" si="66">TEXT(L579,"mmmm")</f>
        <v>septiembre</v>
      </c>
      <c r="N579" s="19">
        <f t="shared" ref="N579:N585" si="67">IF(O579="domingo",WEEKNUM(L579)-1,WEEKNUM(L579))</f>
        <v>39</v>
      </c>
      <c r="O579" s="7" t="str">
        <f t="shared" si="61"/>
        <v>domingo</v>
      </c>
      <c r="P579" s="7">
        <f t="shared" si="62"/>
        <v>2018</v>
      </c>
      <c r="Q579" s="3" t="str">
        <f>VLOOKUP(A579,INFO!$A:$B,2,0)</f>
        <v>GUAYAQUIL</v>
      </c>
      <c r="R579" s="19">
        <v>95</v>
      </c>
      <c r="S579" s="19" t="str">
        <f t="shared" ref="S579:S583" si="68">IF(AND(T579=1,OR(I579=$Z$2,I579=$Z$3)),$Z$4,I579)</f>
        <v>Durmió en Ainsa</v>
      </c>
      <c r="T579" s="19">
        <f t="shared" ref="T579:T583" si="69">IF(OR(H579=I579,H579=$Z$2,H579=$Z$3),1,0)</f>
        <v>1</v>
      </c>
      <c r="U579" s="19" t="str">
        <f t="shared" ref="U579:U583" si="70">IF(AND(C579=$AA$2,D579=$AA$2),"No Mostrar","Mostrar")</f>
        <v>Mostrar</v>
      </c>
      <c r="V579" s="3" t="str">
        <f>VLOOKUP(A579,INFO!$A:$C,3,0)</f>
        <v>EPCI6941</v>
      </c>
      <c r="W579" s="3" t="str">
        <f>VLOOKUP(V579,INFO!$C:$D,2,0)</f>
        <v>Camioneta</v>
      </c>
      <c r="X579" s="17" t="str">
        <f>VLOOKUP(A579,INFO!A:F,5,0)</f>
        <v>POSTVENTA</v>
      </c>
      <c r="Y579" s="17" t="str">
        <f>VLOOKUP(A579,INFO!A:F,6,0)</f>
        <v>Michael Resabala</v>
      </c>
    </row>
    <row r="580" spans="1:25" x14ac:dyDescent="0.25">
      <c r="A580" s="3" t="s">
        <v>23</v>
      </c>
      <c r="B580" s="8">
        <v>5.2708333333333336E-2</v>
      </c>
      <c r="C580" s="8">
        <v>3.6412037037037034E-2</v>
      </c>
      <c r="D580" s="8">
        <v>1.6296296296296295E-2</v>
      </c>
      <c r="E580" s="4">
        <v>28.22</v>
      </c>
      <c r="F580" s="5">
        <v>77</v>
      </c>
      <c r="G580" s="5">
        <v>22.31</v>
      </c>
      <c r="H580" s="7" t="s">
        <v>24</v>
      </c>
      <c r="I580" s="7" t="s">
        <v>24</v>
      </c>
      <c r="J580" s="19" t="s">
        <v>321</v>
      </c>
      <c r="K580" s="19" t="s">
        <v>321</v>
      </c>
      <c r="L580" s="2">
        <v>43373</v>
      </c>
      <c r="M580" s="6" t="str">
        <f t="shared" si="66"/>
        <v>septiembre</v>
      </c>
      <c r="N580" s="19">
        <f t="shared" si="67"/>
        <v>39</v>
      </c>
      <c r="O580" s="7" t="str">
        <f t="shared" si="61"/>
        <v>domingo</v>
      </c>
      <c r="P580" s="7">
        <f t="shared" si="62"/>
        <v>2018</v>
      </c>
      <c r="Q580" s="3" t="str">
        <f>VLOOKUP(A580,INFO!$A:$B,2,0)</f>
        <v>GUAYAQUIL</v>
      </c>
      <c r="R580" s="19">
        <v>95</v>
      </c>
      <c r="S580" s="19" t="str">
        <f t="shared" si="68"/>
        <v>Durmió en Ainsa</v>
      </c>
      <c r="T580" s="19">
        <f t="shared" si="69"/>
        <v>1</v>
      </c>
      <c r="U580" s="19" t="str">
        <f t="shared" si="70"/>
        <v>Mostrar</v>
      </c>
      <c r="V580" s="3" t="str">
        <f>VLOOKUP(A580,INFO!$A:$C,3,0)</f>
        <v>EGSF6029</v>
      </c>
      <c r="W580" s="3" t="str">
        <f>VLOOKUP(V580,INFO!$C:$D,2,0)</f>
        <v>Camioneta</v>
      </c>
      <c r="X580" s="17" t="str">
        <f>VLOOKUP(A580,INFO!A:F,5,0)</f>
        <v>POSTVENTA</v>
      </c>
      <c r="Y580" s="17" t="str">
        <f>VLOOKUP(A580,INFO!A:F,6,0)</f>
        <v>Jacob Soriano</v>
      </c>
    </row>
    <row r="581" spans="1:25" x14ac:dyDescent="0.25">
      <c r="A581" s="3" t="s">
        <v>26</v>
      </c>
      <c r="B581" s="8">
        <v>4.1643518518518517E-2</v>
      </c>
      <c r="C581" s="8">
        <v>2.4930555555555553E-2</v>
      </c>
      <c r="D581" s="8">
        <v>1.6712962962962961E-2</v>
      </c>
      <c r="E581" s="4">
        <v>29.97</v>
      </c>
      <c r="F581" s="5">
        <v>114</v>
      </c>
      <c r="G581" s="5">
        <v>29.99</v>
      </c>
      <c r="H581" s="7" t="s">
        <v>226</v>
      </c>
      <c r="I581" s="7" t="s">
        <v>27</v>
      </c>
      <c r="J581" s="19" t="s">
        <v>321</v>
      </c>
      <c r="K581" s="19" t="s">
        <v>321</v>
      </c>
      <c r="L581" s="2">
        <v>43373</v>
      </c>
      <c r="M581" s="6" t="str">
        <f t="shared" si="66"/>
        <v>septiembre</v>
      </c>
      <c r="N581" s="19">
        <f t="shared" si="67"/>
        <v>39</v>
      </c>
      <c r="O581" s="7" t="str">
        <f t="shared" si="61"/>
        <v>domingo</v>
      </c>
      <c r="P581" s="7">
        <f t="shared" si="62"/>
        <v>2018</v>
      </c>
      <c r="Q581" s="3" t="str">
        <f>VLOOKUP(A581,INFO!$A:$B,2,0)</f>
        <v>GUAYAQUIL</v>
      </c>
      <c r="R581" s="19">
        <v>95</v>
      </c>
      <c r="S581" s="19" t="str">
        <f t="shared" si="68"/>
        <v>Calle K 1-49, Babahoyo</v>
      </c>
      <c r="T581" s="19">
        <f t="shared" si="69"/>
        <v>0</v>
      </c>
      <c r="U581" s="19" t="str">
        <f t="shared" si="70"/>
        <v>Mostrar</v>
      </c>
      <c r="V581" s="3" t="str">
        <f>VLOOKUP(A581,INFO!$A:$C,3,0)</f>
        <v>EGSI9179</v>
      </c>
      <c r="W581" s="3" t="str">
        <f>VLOOKUP(V581,INFO!$C:$D,2,0)</f>
        <v>Camioneta</v>
      </c>
      <c r="X581" s="17" t="str">
        <f>VLOOKUP(A581,INFO!A:F,5,0)</f>
        <v>POSTVENTA</v>
      </c>
      <c r="Y581" s="17" t="str">
        <f>VLOOKUP(A581,INFO!A:F,6,0)</f>
        <v>Deibi Banguera</v>
      </c>
    </row>
    <row r="582" spans="1:25" x14ac:dyDescent="0.25">
      <c r="A582" s="3" t="s">
        <v>25</v>
      </c>
      <c r="B582" s="8">
        <v>0.15180555555555555</v>
      </c>
      <c r="C582" s="8">
        <v>0.11017361111111111</v>
      </c>
      <c r="D582" s="8">
        <v>4.1631944444444451E-2</v>
      </c>
      <c r="E582" s="4">
        <v>180.72</v>
      </c>
      <c r="F582" s="5">
        <v>124</v>
      </c>
      <c r="G582" s="5">
        <v>49.6</v>
      </c>
      <c r="H582" s="7" t="s">
        <v>24</v>
      </c>
      <c r="I582" s="7" t="s">
        <v>230</v>
      </c>
      <c r="J582" s="19" t="s">
        <v>321</v>
      </c>
      <c r="K582" s="19" t="s">
        <v>321</v>
      </c>
      <c r="L582" s="2">
        <v>43373</v>
      </c>
      <c r="M582" s="6" t="str">
        <f t="shared" si="66"/>
        <v>septiembre</v>
      </c>
      <c r="N582" s="19">
        <f t="shared" si="67"/>
        <v>39</v>
      </c>
      <c r="O582" s="7" t="str">
        <f t="shared" si="61"/>
        <v>domingo</v>
      </c>
      <c r="P582" s="7">
        <f t="shared" si="62"/>
        <v>2018</v>
      </c>
      <c r="Q582" s="3" t="str">
        <f>VLOOKUP(A582,INFO!$A:$B,2,0)</f>
        <v>GUAYAQUIL</v>
      </c>
      <c r="R582" s="19">
        <v>95</v>
      </c>
      <c r="S582" s="19" t="str">
        <f t="shared" si="68"/>
        <v>E15, Jaramijo</v>
      </c>
      <c r="T582" s="19">
        <f t="shared" si="69"/>
        <v>1</v>
      </c>
      <c r="U582" s="19" t="str">
        <f t="shared" si="70"/>
        <v>Mostrar</v>
      </c>
      <c r="V582" s="3" t="str">
        <f>VLOOKUP(A582,INFO!$A:$C,3,0)</f>
        <v>EGSF6046</v>
      </c>
      <c r="W582" s="3" t="str">
        <f>VLOOKUP(V582,INFO!$C:$D,2,0)</f>
        <v>Camioneta</v>
      </c>
      <c r="X582" s="17" t="str">
        <f>VLOOKUP(A582,INFO!A:F,5,0)</f>
        <v>POSTVENTA</v>
      </c>
      <c r="Y582" s="17" t="str">
        <f>VLOOKUP(A582,INFO!A:F,6,0)</f>
        <v>Kevin Perez</v>
      </c>
    </row>
    <row r="583" spans="1:25" x14ac:dyDescent="0.25">
      <c r="A583" s="3" t="s">
        <v>25</v>
      </c>
      <c r="B583" s="8">
        <v>0.12733796296296296</v>
      </c>
      <c r="C583" s="8">
        <v>5.302083333333333E-2</v>
      </c>
      <c r="D583" s="8">
        <v>7.4317129629629622E-2</v>
      </c>
      <c r="E583" s="4">
        <v>89.66</v>
      </c>
      <c r="F583" s="5">
        <v>135</v>
      </c>
      <c r="G583" s="5">
        <v>29.34</v>
      </c>
      <c r="H583" s="7" t="s">
        <v>230</v>
      </c>
      <c r="I583" s="7" t="s">
        <v>225</v>
      </c>
      <c r="J583" s="19" t="s">
        <v>321</v>
      </c>
      <c r="K583" s="19" t="s">
        <v>321</v>
      </c>
      <c r="L583" s="2">
        <v>43373</v>
      </c>
      <c r="M583" s="6" t="str">
        <f t="shared" si="66"/>
        <v>septiembre</v>
      </c>
      <c r="N583" s="19">
        <f t="shared" si="67"/>
        <v>39</v>
      </c>
      <c r="O583" s="7" t="str">
        <f t="shared" si="61"/>
        <v>domingo</v>
      </c>
      <c r="P583" s="7">
        <f t="shared" si="62"/>
        <v>2018</v>
      </c>
      <c r="Q583" s="3" t="str">
        <f>VLOOKUP(A583,INFO!$A:$B,2,0)</f>
        <v>GUAYAQUIL</v>
      </c>
      <c r="R583" s="19">
        <v>95</v>
      </c>
      <c r="S583" s="19" t="str">
        <f t="shared" si="68"/>
        <v>E482, Cascol</v>
      </c>
      <c r="T583" s="19">
        <f t="shared" si="69"/>
        <v>0</v>
      </c>
      <c r="U583" s="19" t="str">
        <f t="shared" si="70"/>
        <v>Mostrar</v>
      </c>
      <c r="V583" s="3" t="str">
        <f>VLOOKUP(A583,INFO!$A:$C,3,0)</f>
        <v>EGSF6046</v>
      </c>
      <c r="W583" s="3" t="str">
        <f>VLOOKUP(V583,INFO!$C:$D,2,0)</f>
        <v>Camioneta</v>
      </c>
      <c r="X583" s="17" t="str">
        <f>VLOOKUP(A583,INFO!A:F,5,0)</f>
        <v>POSTVENTA</v>
      </c>
      <c r="Y583" s="17" t="str">
        <f>VLOOKUP(A583,INFO!A:F,6,0)</f>
        <v>Kevin Perez</v>
      </c>
    </row>
    <row r="584" spans="1:25" x14ac:dyDescent="0.25">
      <c r="A584" s="3" t="s">
        <v>61</v>
      </c>
      <c r="B584" s="8">
        <v>0</v>
      </c>
      <c r="C584" s="8">
        <v>0</v>
      </c>
      <c r="D584" s="8">
        <v>0</v>
      </c>
      <c r="E584" s="4">
        <v>0</v>
      </c>
      <c r="F584" s="5">
        <v>0</v>
      </c>
      <c r="G584" s="5">
        <v>0</v>
      </c>
      <c r="H584" s="7" t="s">
        <v>3</v>
      </c>
      <c r="I584" s="7" t="s">
        <v>3</v>
      </c>
      <c r="J584" s="19" t="s">
        <v>321</v>
      </c>
      <c r="K584" s="19" t="s">
        <v>321</v>
      </c>
      <c r="L584" s="2">
        <v>43374</v>
      </c>
      <c r="M584" s="6" t="str">
        <f t="shared" si="66"/>
        <v>octubre</v>
      </c>
      <c r="N584" s="19">
        <f t="shared" si="67"/>
        <v>40</v>
      </c>
      <c r="O584" s="7" t="str">
        <f t="shared" si="61"/>
        <v>lunes</v>
      </c>
      <c r="P584" s="7">
        <f t="shared" si="62"/>
        <v>2018</v>
      </c>
      <c r="Q584" s="3" t="str">
        <f>VLOOKUP(A584,INFO!$A:$B,2,0)</f>
        <v>GUAYAQUIL</v>
      </c>
      <c r="R584" s="19">
        <v>95</v>
      </c>
      <c r="S584" s="19" t="str">
        <f t="shared" ref="S584:S585" si="71">IF(AND(T584=1,OR(I584=$Z$2,I584=$Z$3)),$Z$4,I584)</f>
        <v>-----</v>
      </c>
      <c r="T584" s="19">
        <f t="shared" ref="T584:T585" si="72">IF(OR(H584=I584,H584=$Z$2,H584=$Z$3),1,0)</f>
        <v>1</v>
      </c>
      <c r="U584" s="19" t="str">
        <f t="shared" ref="U584:U585" si="73">IF(AND(C584=$AA$2,D584=$AA$2),"No Mostrar","Mostrar")</f>
        <v>No Mostrar</v>
      </c>
      <c r="V584" s="3" t="str">
        <f>VLOOKUP(A584,INFO!$A:$C,3,0)</f>
        <v>EGSK6663</v>
      </c>
      <c r="W584" s="3" t="str">
        <f>VLOOKUP(V584,INFO!$C:$D,2,0)</f>
        <v>Camioneta</v>
      </c>
      <c r="X584" s="17" t="str">
        <f>VLOOKUP(A584,INFO!A:F,5,0)</f>
        <v>LOGÍSTICA</v>
      </c>
      <c r="Y584" s="17" t="str">
        <f>VLOOKUP(A584,INFO!A:F,6,0)</f>
        <v>Patricio Hidalgo</v>
      </c>
    </row>
    <row r="585" spans="1:25" x14ac:dyDescent="0.25">
      <c r="A585" s="3" t="s">
        <v>0</v>
      </c>
      <c r="B585" s="8">
        <v>0</v>
      </c>
      <c r="C585" s="8">
        <v>0</v>
      </c>
      <c r="D585" s="8">
        <v>0</v>
      </c>
      <c r="E585" s="4">
        <v>0</v>
      </c>
      <c r="F585" s="5">
        <v>0</v>
      </c>
      <c r="G585" s="5">
        <v>0</v>
      </c>
      <c r="H585" s="7" t="s">
        <v>3</v>
      </c>
      <c r="I585" s="7" t="s">
        <v>3</v>
      </c>
      <c r="J585" s="19" t="s">
        <v>321</v>
      </c>
      <c r="K585" s="19" t="s">
        <v>321</v>
      </c>
      <c r="L585" s="2">
        <v>43374</v>
      </c>
      <c r="M585" s="6" t="str">
        <f t="shared" si="66"/>
        <v>octubre</v>
      </c>
      <c r="N585" s="19">
        <f t="shared" si="67"/>
        <v>40</v>
      </c>
      <c r="O585" s="7" t="str">
        <f t="shared" si="61"/>
        <v>lunes</v>
      </c>
      <c r="P585" s="7">
        <f t="shared" si="62"/>
        <v>2018</v>
      </c>
      <c r="Q585" s="3" t="str">
        <f>VLOOKUP(A585,INFO!$A:$B,2,0)</f>
        <v>QUITO</v>
      </c>
      <c r="R585" s="19">
        <v>95</v>
      </c>
      <c r="S585" s="19" t="str">
        <f t="shared" si="71"/>
        <v>-----</v>
      </c>
      <c r="T585" s="19">
        <f t="shared" si="72"/>
        <v>1</v>
      </c>
      <c r="U585" s="19" t="str">
        <f t="shared" si="73"/>
        <v>No Mostrar</v>
      </c>
      <c r="V585" s="3" t="str">
        <f>VLOOKUP(A585,INFO!$A:$C,3,0)</f>
        <v>EGSF6013</v>
      </c>
      <c r="W585" s="3" t="str">
        <f>VLOOKUP(V585,INFO!$C:$D,2,0)</f>
        <v>Camioneta</v>
      </c>
      <c r="X585" s="17" t="str">
        <f>VLOOKUP(A585,INFO!A:F,5,0)</f>
        <v>SAT UIO</v>
      </c>
      <c r="Y585" s="17" t="str">
        <f>VLOOKUP(A585,INFO!A:F,6,0)</f>
        <v>Darwin Vargas</v>
      </c>
    </row>
    <row r="586" spans="1:25" x14ac:dyDescent="0.25">
      <c r="A586" s="3" t="s">
        <v>78</v>
      </c>
      <c r="B586" s="8">
        <v>1.1574074074074073E-4</v>
      </c>
      <c r="C586" s="8">
        <v>1.1574074074074073E-4</v>
      </c>
      <c r="D586" s="8">
        <v>0</v>
      </c>
      <c r="E586" s="4">
        <v>0</v>
      </c>
      <c r="F586" s="5">
        <v>31</v>
      </c>
      <c r="G586" s="5">
        <v>0</v>
      </c>
      <c r="H586" s="7" t="s">
        <v>239</v>
      </c>
      <c r="I586" s="7" t="s">
        <v>239</v>
      </c>
      <c r="J586" s="19" t="s">
        <v>321</v>
      </c>
      <c r="K586" s="19" t="s">
        <v>321</v>
      </c>
      <c r="L586" s="2">
        <v>43374</v>
      </c>
      <c r="M586" s="6" t="str">
        <f t="shared" ref="M586:M649" si="74">TEXT(L586,"mmmm")</f>
        <v>octubre</v>
      </c>
      <c r="N586" s="19">
        <f t="shared" ref="N586:N649" si="75">IF(O586="domingo",WEEKNUM(L586)-1,WEEKNUM(L586))</f>
        <v>40</v>
      </c>
      <c r="O586" s="7" t="str">
        <f t="shared" ref="O586:O649" si="76">TEXT(L586,"dddd")</f>
        <v>lunes</v>
      </c>
      <c r="P586" s="7">
        <f t="shared" ref="P586:P649" si="77">YEAR(L586)</f>
        <v>2018</v>
      </c>
      <c r="Q586" s="3" t="str">
        <f>VLOOKUP(A586,INFO!$A:$B,2,0)</f>
        <v>GUAYAQUIL</v>
      </c>
      <c r="R586" s="19">
        <v>95</v>
      </c>
      <c r="S586" s="19" t="str">
        <f t="shared" ref="S586:S649" si="78">IF(AND(T586=1,OR(I586=$Z$2,I586=$Z$3)),$Z$4,I586)</f>
        <v>Avenida 36, Guayaquil</v>
      </c>
      <c r="T586" s="19">
        <f t="shared" ref="T586:T649" si="79">IF(OR(H586=I586,H586=$Z$2,H586=$Z$3),1,0)</f>
        <v>1</v>
      </c>
      <c r="U586" s="19" t="str">
        <f t="shared" ref="U586:U649" si="80">IF(AND(C586=$AA$2,D586=$AA$2),"No Mostrar","Mostrar")</f>
        <v>Mostrar</v>
      </c>
      <c r="V586" s="3" t="str">
        <f>VLOOKUP(A586,INFO!$A:$C,3,0)</f>
        <v>II765J</v>
      </c>
      <c r="W586" s="3" t="str">
        <f>VLOOKUP(V586,INFO!$C:$D,2,0)</f>
        <v>Motocicleta</v>
      </c>
      <c r="X586" s="17" t="str">
        <f>VLOOKUP(A586,INFO!A:F,5,0)</f>
        <v>ADMINISTRACIÓN</v>
      </c>
      <c r="Y586" s="17" t="str">
        <f>VLOOKUP(A586,INFO!A:F,6,0)</f>
        <v xml:space="preserve">Byron </v>
      </c>
    </row>
    <row r="587" spans="1:25" x14ac:dyDescent="0.25">
      <c r="A587" s="3" t="s">
        <v>78</v>
      </c>
      <c r="B587" s="8">
        <v>1.1574074074074073E-4</v>
      </c>
      <c r="C587" s="8">
        <v>1.1574074074074073E-4</v>
      </c>
      <c r="D587" s="8">
        <v>0</v>
      </c>
      <c r="E587" s="4">
        <v>0</v>
      </c>
      <c r="F587" s="5">
        <v>48</v>
      </c>
      <c r="G587" s="5">
        <v>0</v>
      </c>
      <c r="H587" s="7" t="s">
        <v>72</v>
      </c>
      <c r="I587" s="7" t="s">
        <v>72</v>
      </c>
      <c r="J587" s="19" t="s">
        <v>321</v>
      </c>
      <c r="K587" s="19" t="s">
        <v>321</v>
      </c>
      <c r="L587" s="2">
        <v>43374</v>
      </c>
      <c r="M587" s="6" t="str">
        <f t="shared" si="74"/>
        <v>octubre</v>
      </c>
      <c r="N587" s="19">
        <f t="shared" si="75"/>
        <v>40</v>
      </c>
      <c r="O587" s="7" t="str">
        <f t="shared" si="76"/>
        <v>lunes</v>
      </c>
      <c r="P587" s="7">
        <f t="shared" si="77"/>
        <v>2018</v>
      </c>
      <c r="Q587" s="3" t="str">
        <f>VLOOKUP(A587,INFO!$A:$B,2,0)</f>
        <v>GUAYAQUIL</v>
      </c>
      <c r="R587" s="19">
        <v>95</v>
      </c>
      <c r="S587" s="19" t="str">
        <f t="shared" si="78"/>
        <v>Durmió en Ainsa</v>
      </c>
      <c r="T587" s="19">
        <f t="shared" si="79"/>
        <v>1</v>
      </c>
      <c r="U587" s="19" t="str">
        <f t="shared" si="80"/>
        <v>Mostrar</v>
      </c>
      <c r="V587" s="3" t="str">
        <f>VLOOKUP(A587,INFO!$A:$C,3,0)</f>
        <v>II765J</v>
      </c>
      <c r="W587" s="3" t="str">
        <f>VLOOKUP(V587,INFO!$C:$D,2,0)</f>
        <v>Motocicleta</v>
      </c>
      <c r="X587" s="17" t="str">
        <f>VLOOKUP(A587,INFO!A:F,5,0)</f>
        <v>ADMINISTRACIÓN</v>
      </c>
      <c r="Y587" s="17" t="str">
        <f>VLOOKUP(A587,INFO!A:F,6,0)</f>
        <v xml:space="preserve">Byron </v>
      </c>
    </row>
    <row r="588" spans="1:25" x14ac:dyDescent="0.25">
      <c r="A588" s="3" t="s">
        <v>78</v>
      </c>
      <c r="B588" s="8">
        <v>1.1574074074074073E-4</v>
      </c>
      <c r="C588" s="8">
        <v>1.1574074074074073E-4</v>
      </c>
      <c r="D588" s="8">
        <v>0</v>
      </c>
      <c r="E588" s="4">
        <v>0</v>
      </c>
      <c r="F588" s="5">
        <v>53</v>
      </c>
      <c r="G588" s="5">
        <v>0</v>
      </c>
      <c r="H588" s="7" t="s">
        <v>72</v>
      </c>
      <c r="I588" s="7" t="s">
        <v>72</v>
      </c>
      <c r="J588" s="19" t="s">
        <v>321</v>
      </c>
      <c r="K588" s="19" t="s">
        <v>321</v>
      </c>
      <c r="L588" s="2">
        <v>43374</v>
      </c>
      <c r="M588" s="6" t="str">
        <f t="shared" si="74"/>
        <v>octubre</v>
      </c>
      <c r="N588" s="19">
        <f t="shared" si="75"/>
        <v>40</v>
      </c>
      <c r="O588" s="7" t="str">
        <f t="shared" si="76"/>
        <v>lunes</v>
      </c>
      <c r="P588" s="7">
        <f t="shared" si="77"/>
        <v>2018</v>
      </c>
      <c r="Q588" s="3" t="str">
        <f>VLOOKUP(A588,INFO!$A:$B,2,0)</f>
        <v>GUAYAQUIL</v>
      </c>
      <c r="R588" s="19">
        <v>95</v>
      </c>
      <c r="S588" s="19" t="str">
        <f t="shared" si="78"/>
        <v>Durmió en Ainsa</v>
      </c>
      <c r="T588" s="19">
        <f t="shared" si="79"/>
        <v>1</v>
      </c>
      <c r="U588" s="19" t="str">
        <f t="shared" si="80"/>
        <v>Mostrar</v>
      </c>
      <c r="V588" s="3" t="str">
        <f>VLOOKUP(A588,INFO!$A:$C,3,0)</f>
        <v>II765J</v>
      </c>
      <c r="W588" s="3" t="str">
        <f>VLOOKUP(V588,INFO!$C:$D,2,0)</f>
        <v>Motocicleta</v>
      </c>
      <c r="X588" s="17" t="str">
        <f>VLOOKUP(A588,INFO!A:F,5,0)</f>
        <v>ADMINISTRACIÓN</v>
      </c>
      <c r="Y588" s="17" t="str">
        <f>VLOOKUP(A588,INFO!A:F,6,0)</f>
        <v xml:space="preserve">Byron </v>
      </c>
    </row>
    <row r="589" spans="1:25" x14ac:dyDescent="0.25">
      <c r="A589" s="3" t="s">
        <v>78</v>
      </c>
      <c r="B589" s="8">
        <v>1.1574074074074073E-4</v>
      </c>
      <c r="C589" s="8">
        <v>1.1574074074074073E-4</v>
      </c>
      <c r="D589" s="8">
        <v>0</v>
      </c>
      <c r="E589" s="4">
        <v>0</v>
      </c>
      <c r="F589" s="5">
        <v>57</v>
      </c>
      <c r="G589" s="5">
        <v>0</v>
      </c>
      <c r="H589" s="7" t="s">
        <v>240</v>
      </c>
      <c r="I589" s="7" t="s">
        <v>240</v>
      </c>
      <c r="J589" s="19" t="s">
        <v>321</v>
      </c>
      <c r="K589" s="19" t="s">
        <v>321</v>
      </c>
      <c r="L589" s="2">
        <v>43374</v>
      </c>
      <c r="M589" s="6" t="str">
        <f t="shared" si="74"/>
        <v>octubre</v>
      </c>
      <c r="N589" s="19">
        <f t="shared" si="75"/>
        <v>40</v>
      </c>
      <c r="O589" s="7" t="str">
        <f t="shared" si="76"/>
        <v>lunes</v>
      </c>
      <c r="P589" s="7">
        <f t="shared" si="77"/>
        <v>2018</v>
      </c>
      <c r="Q589" s="3" t="str">
        <f>VLOOKUP(A589,INFO!$A:$B,2,0)</f>
        <v>GUAYAQUIL</v>
      </c>
      <c r="R589" s="19">
        <v>95</v>
      </c>
      <c r="S589" s="19" t="str">
        <f t="shared" si="78"/>
        <v>Flavio Alfaro Delgado, Guayaquil</v>
      </c>
      <c r="T589" s="19">
        <f t="shared" si="79"/>
        <v>1</v>
      </c>
      <c r="U589" s="19" t="str">
        <f t="shared" si="80"/>
        <v>Mostrar</v>
      </c>
      <c r="V589" s="3" t="str">
        <f>VLOOKUP(A589,INFO!$A:$C,3,0)</f>
        <v>II765J</v>
      </c>
      <c r="W589" s="3" t="str">
        <f>VLOOKUP(V589,INFO!$C:$D,2,0)</f>
        <v>Motocicleta</v>
      </c>
      <c r="X589" s="17" t="str">
        <f>VLOOKUP(A589,INFO!A:F,5,0)</f>
        <v>ADMINISTRACIÓN</v>
      </c>
      <c r="Y589" s="17" t="str">
        <f>VLOOKUP(A589,INFO!A:F,6,0)</f>
        <v xml:space="preserve">Byron </v>
      </c>
    </row>
    <row r="590" spans="1:25" x14ac:dyDescent="0.25">
      <c r="A590" s="3" t="s">
        <v>78</v>
      </c>
      <c r="B590" s="8">
        <v>1.1574074074074073E-4</v>
      </c>
      <c r="C590" s="8">
        <v>1.1574074074074073E-4</v>
      </c>
      <c r="D590" s="8">
        <v>0</v>
      </c>
      <c r="E590" s="4">
        <v>0</v>
      </c>
      <c r="F590" s="5">
        <v>57</v>
      </c>
      <c r="G590" s="5">
        <v>0</v>
      </c>
      <c r="H590" s="7" t="s">
        <v>240</v>
      </c>
      <c r="I590" s="7" t="s">
        <v>240</v>
      </c>
      <c r="J590" s="19" t="s">
        <v>321</v>
      </c>
      <c r="K590" s="19" t="s">
        <v>321</v>
      </c>
      <c r="L590" s="2">
        <v>43374</v>
      </c>
      <c r="M590" s="6" t="str">
        <f t="shared" si="74"/>
        <v>octubre</v>
      </c>
      <c r="N590" s="19">
        <f t="shared" si="75"/>
        <v>40</v>
      </c>
      <c r="O590" s="7" t="str">
        <f t="shared" si="76"/>
        <v>lunes</v>
      </c>
      <c r="P590" s="7">
        <f t="shared" si="77"/>
        <v>2018</v>
      </c>
      <c r="Q590" s="3" t="str">
        <f>VLOOKUP(A590,INFO!$A:$B,2,0)</f>
        <v>GUAYAQUIL</v>
      </c>
      <c r="R590" s="19">
        <v>95</v>
      </c>
      <c r="S590" s="19" t="str">
        <f t="shared" si="78"/>
        <v>Flavio Alfaro Delgado, Guayaquil</v>
      </c>
      <c r="T590" s="19">
        <f t="shared" si="79"/>
        <v>1</v>
      </c>
      <c r="U590" s="19" t="str">
        <f t="shared" si="80"/>
        <v>Mostrar</v>
      </c>
      <c r="V590" s="3" t="str">
        <f>VLOOKUP(A590,INFO!$A:$C,3,0)</f>
        <v>II765J</v>
      </c>
      <c r="W590" s="3" t="str">
        <f>VLOOKUP(V590,INFO!$C:$D,2,0)</f>
        <v>Motocicleta</v>
      </c>
      <c r="X590" s="17" t="str">
        <f>VLOOKUP(A590,INFO!A:F,5,0)</f>
        <v>ADMINISTRACIÓN</v>
      </c>
      <c r="Y590" s="17" t="str">
        <f>VLOOKUP(A590,INFO!A:F,6,0)</f>
        <v xml:space="preserve">Byron </v>
      </c>
    </row>
    <row r="591" spans="1:25" x14ac:dyDescent="0.25">
      <c r="A591" s="3" t="s">
        <v>78</v>
      </c>
      <c r="B591" s="8">
        <v>1.1574074074074073E-4</v>
      </c>
      <c r="C591" s="8">
        <v>1.1574074074074073E-4</v>
      </c>
      <c r="D591" s="8">
        <v>0</v>
      </c>
      <c r="E591" s="4">
        <v>0.03</v>
      </c>
      <c r="F591" s="5">
        <v>22</v>
      </c>
      <c r="G591" s="5">
        <v>9.11</v>
      </c>
      <c r="H591" s="7" t="s">
        <v>240</v>
      </c>
      <c r="I591" s="7" t="s">
        <v>240</v>
      </c>
      <c r="J591" s="19" t="s">
        <v>321</v>
      </c>
      <c r="K591" s="19" t="s">
        <v>321</v>
      </c>
      <c r="L591" s="2">
        <v>43374</v>
      </c>
      <c r="M591" s="6" t="str">
        <f t="shared" si="74"/>
        <v>octubre</v>
      </c>
      <c r="N591" s="19">
        <f t="shared" si="75"/>
        <v>40</v>
      </c>
      <c r="O591" s="7" t="str">
        <f t="shared" si="76"/>
        <v>lunes</v>
      </c>
      <c r="P591" s="7">
        <f t="shared" si="77"/>
        <v>2018</v>
      </c>
      <c r="Q591" s="3" t="str">
        <f>VLOOKUP(A591,INFO!$A:$B,2,0)</f>
        <v>GUAYAQUIL</v>
      </c>
      <c r="R591" s="19">
        <v>95</v>
      </c>
      <c r="S591" s="19" t="str">
        <f t="shared" si="78"/>
        <v>Flavio Alfaro Delgado, Guayaquil</v>
      </c>
      <c r="T591" s="19">
        <f t="shared" si="79"/>
        <v>1</v>
      </c>
      <c r="U591" s="19" t="str">
        <f t="shared" si="80"/>
        <v>Mostrar</v>
      </c>
      <c r="V591" s="3" t="str">
        <f>VLOOKUP(A591,INFO!$A:$C,3,0)</f>
        <v>II765J</v>
      </c>
      <c r="W591" s="3" t="str">
        <f>VLOOKUP(V591,INFO!$C:$D,2,0)</f>
        <v>Motocicleta</v>
      </c>
      <c r="X591" s="17" t="str">
        <f>VLOOKUP(A591,INFO!A:F,5,0)</f>
        <v>ADMINISTRACIÓN</v>
      </c>
      <c r="Y591" s="17" t="str">
        <f>VLOOKUP(A591,INFO!A:F,6,0)</f>
        <v xml:space="preserve">Byron </v>
      </c>
    </row>
    <row r="592" spans="1:25" x14ac:dyDescent="0.25">
      <c r="A592" s="3" t="s">
        <v>78</v>
      </c>
      <c r="B592" s="8">
        <v>1.1574074074074073E-4</v>
      </c>
      <c r="C592" s="8">
        <v>1.1574074074074073E-4</v>
      </c>
      <c r="D592" s="8">
        <v>0</v>
      </c>
      <c r="E592" s="4">
        <v>0</v>
      </c>
      <c r="F592" s="5">
        <v>48</v>
      </c>
      <c r="G592" s="5">
        <v>0</v>
      </c>
      <c r="H592" s="7" t="s">
        <v>164</v>
      </c>
      <c r="I592" s="7" t="s">
        <v>164</v>
      </c>
      <c r="J592" s="19" t="s">
        <v>321</v>
      </c>
      <c r="K592" s="19" t="s">
        <v>321</v>
      </c>
      <c r="L592" s="2">
        <v>43374</v>
      </c>
      <c r="M592" s="6" t="str">
        <f t="shared" si="74"/>
        <v>octubre</v>
      </c>
      <c r="N592" s="19">
        <f t="shared" si="75"/>
        <v>40</v>
      </c>
      <c r="O592" s="7" t="str">
        <f t="shared" si="76"/>
        <v>lunes</v>
      </c>
      <c r="P592" s="7">
        <f t="shared" si="77"/>
        <v>2018</v>
      </c>
      <c r="Q592" s="3" t="str">
        <f>VLOOKUP(A592,INFO!$A:$B,2,0)</f>
        <v>GUAYAQUIL</v>
      </c>
      <c r="R592" s="19">
        <v>95</v>
      </c>
      <c r="S592" s="19" t="str">
        <f t="shared" si="78"/>
        <v>Calle 48 So, Guayaquil</v>
      </c>
      <c r="T592" s="19">
        <f t="shared" si="79"/>
        <v>1</v>
      </c>
      <c r="U592" s="19" t="str">
        <f t="shared" si="80"/>
        <v>Mostrar</v>
      </c>
      <c r="V592" s="3" t="str">
        <f>VLOOKUP(A592,INFO!$A:$C,3,0)</f>
        <v>II765J</v>
      </c>
      <c r="W592" s="3" t="str">
        <f>VLOOKUP(V592,INFO!$C:$D,2,0)</f>
        <v>Motocicleta</v>
      </c>
      <c r="X592" s="17" t="str">
        <f>VLOOKUP(A592,INFO!A:F,5,0)</f>
        <v>ADMINISTRACIÓN</v>
      </c>
      <c r="Y592" s="17" t="str">
        <f>VLOOKUP(A592,INFO!A:F,6,0)</f>
        <v xml:space="preserve">Byron </v>
      </c>
    </row>
    <row r="593" spans="1:25" x14ac:dyDescent="0.25">
      <c r="A593" s="3" t="s">
        <v>78</v>
      </c>
      <c r="B593" s="8">
        <v>2.4305555555555552E-4</v>
      </c>
      <c r="C593" s="8">
        <v>2.4305555555555552E-4</v>
      </c>
      <c r="D593" s="8">
        <v>0</v>
      </c>
      <c r="E593" s="4">
        <v>0.04</v>
      </c>
      <c r="F593" s="5">
        <v>7</v>
      </c>
      <c r="G593" s="5">
        <v>7.23</v>
      </c>
      <c r="H593" s="7" t="s">
        <v>72</v>
      </c>
      <c r="I593" s="7" t="s">
        <v>72</v>
      </c>
      <c r="J593" s="19" t="s">
        <v>321</v>
      </c>
      <c r="K593" s="19" t="s">
        <v>321</v>
      </c>
      <c r="L593" s="2">
        <v>43374</v>
      </c>
      <c r="M593" s="6" t="str">
        <f t="shared" si="74"/>
        <v>octubre</v>
      </c>
      <c r="N593" s="19">
        <f t="shared" si="75"/>
        <v>40</v>
      </c>
      <c r="O593" s="7" t="str">
        <f t="shared" si="76"/>
        <v>lunes</v>
      </c>
      <c r="P593" s="7">
        <f t="shared" si="77"/>
        <v>2018</v>
      </c>
      <c r="Q593" s="3" t="str">
        <f>VLOOKUP(A593,INFO!$A:$B,2,0)</f>
        <v>GUAYAQUIL</v>
      </c>
      <c r="R593" s="19">
        <v>95</v>
      </c>
      <c r="S593" s="19" t="str">
        <f t="shared" si="78"/>
        <v>Durmió en Ainsa</v>
      </c>
      <c r="T593" s="19">
        <f t="shared" si="79"/>
        <v>1</v>
      </c>
      <c r="U593" s="19" t="str">
        <f t="shared" si="80"/>
        <v>Mostrar</v>
      </c>
      <c r="V593" s="3" t="str">
        <f>VLOOKUP(A593,INFO!$A:$C,3,0)</f>
        <v>II765J</v>
      </c>
      <c r="W593" s="3" t="str">
        <f>VLOOKUP(V593,INFO!$C:$D,2,0)</f>
        <v>Motocicleta</v>
      </c>
      <c r="X593" s="17" t="str">
        <f>VLOOKUP(A593,INFO!A:F,5,0)</f>
        <v>ADMINISTRACIÓN</v>
      </c>
      <c r="Y593" s="17" t="str">
        <f>VLOOKUP(A593,INFO!A:F,6,0)</f>
        <v xml:space="preserve">Byron </v>
      </c>
    </row>
    <row r="594" spans="1:25" x14ac:dyDescent="0.25">
      <c r="A594" s="3" t="s">
        <v>78</v>
      </c>
      <c r="B594" s="8">
        <v>1.6342592592592593E-2</v>
      </c>
      <c r="C594" s="8">
        <v>1.6342592592592593E-2</v>
      </c>
      <c r="D594" s="8">
        <v>0</v>
      </c>
      <c r="E594" s="4">
        <v>20.309999999999999</v>
      </c>
      <c r="F594" s="5">
        <v>74</v>
      </c>
      <c r="G594" s="5">
        <v>51.78</v>
      </c>
      <c r="H594" s="7" t="s">
        <v>72</v>
      </c>
      <c r="I594" s="7" t="s">
        <v>190</v>
      </c>
      <c r="J594" s="19" t="s">
        <v>321</v>
      </c>
      <c r="K594" s="19" t="s">
        <v>321</v>
      </c>
      <c r="L594" s="2">
        <v>43374</v>
      </c>
      <c r="M594" s="6" t="str">
        <f t="shared" si="74"/>
        <v>octubre</v>
      </c>
      <c r="N594" s="19">
        <f t="shared" si="75"/>
        <v>40</v>
      </c>
      <c r="O594" s="7" t="str">
        <f t="shared" si="76"/>
        <v>lunes</v>
      </c>
      <c r="P594" s="7">
        <f t="shared" si="77"/>
        <v>2018</v>
      </c>
      <c r="Q594" s="3" t="str">
        <f>VLOOKUP(A594,INFO!$A:$B,2,0)</f>
        <v>GUAYAQUIL</v>
      </c>
      <c r="R594" s="19">
        <v>95</v>
      </c>
      <c r="S594" s="19" t="str">
        <f t="shared" si="78"/>
        <v>E40, Guayaquil</v>
      </c>
      <c r="T594" s="19">
        <f t="shared" si="79"/>
        <v>1</v>
      </c>
      <c r="U594" s="19" t="str">
        <f t="shared" si="80"/>
        <v>Mostrar</v>
      </c>
      <c r="V594" s="3" t="str">
        <f>VLOOKUP(A594,INFO!$A:$C,3,0)</f>
        <v>II765J</v>
      </c>
      <c r="W594" s="3" t="str">
        <f>VLOOKUP(V594,INFO!$C:$D,2,0)</f>
        <v>Motocicleta</v>
      </c>
      <c r="X594" s="17" t="str">
        <f>VLOOKUP(A594,INFO!A:F,5,0)</f>
        <v>ADMINISTRACIÓN</v>
      </c>
      <c r="Y594" s="17" t="str">
        <f>VLOOKUP(A594,INFO!A:F,6,0)</f>
        <v xml:space="preserve">Byron </v>
      </c>
    </row>
    <row r="595" spans="1:25" x14ac:dyDescent="0.25">
      <c r="A595" s="3" t="s">
        <v>64</v>
      </c>
      <c r="B595" s="8">
        <v>6.9444444444444444E-5</v>
      </c>
      <c r="C595" s="8">
        <v>0</v>
      </c>
      <c r="D595" s="8">
        <v>0</v>
      </c>
      <c r="E595" s="4">
        <v>0</v>
      </c>
      <c r="F595" s="5">
        <v>0</v>
      </c>
      <c r="G595" s="5">
        <v>0</v>
      </c>
      <c r="H595" s="7" t="s">
        <v>3</v>
      </c>
      <c r="I595" s="7" t="s">
        <v>3</v>
      </c>
      <c r="J595" s="19" t="s">
        <v>321</v>
      </c>
      <c r="K595" s="19" t="s">
        <v>321</v>
      </c>
      <c r="L595" s="2">
        <v>43374</v>
      </c>
      <c r="M595" s="6" t="str">
        <f t="shared" si="74"/>
        <v>octubre</v>
      </c>
      <c r="N595" s="19">
        <f t="shared" si="75"/>
        <v>40</v>
      </c>
      <c r="O595" s="7" t="str">
        <f t="shared" si="76"/>
        <v>lunes</v>
      </c>
      <c r="P595" s="7">
        <f t="shared" si="77"/>
        <v>2018</v>
      </c>
      <c r="Q595" s="3" t="str">
        <f>VLOOKUP(A595,INFO!$A:$B,2,0)</f>
        <v>GUAYAQUIL</v>
      </c>
      <c r="R595" s="19">
        <v>95</v>
      </c>
      <c r="S595" s="19" t="str">
        <f t="shared" si="78"/>
        <v>-----</v>
      </c>
      <c r="T595" s="19">
        <f t="shared" si="79"/>
        <v>1</v>
      </c>
      <c r="U595" s="19" t="str">
        <f t="shared" si="80"/>
        <v>No Mostrar</v>
      </c>
      <c r="V595" s="3" t="str">
        <f>VLOOKUP(A595,INFO!$A:$C,3,0)</f>
        <v>EPCW5709</v>
      </c>
      <c r="W595" s="3" t="str">
        <f>VLOOKUP(V595,INFO!$C:$D,2,0)</f>
        <v>Camioneta</v>
      </c>
      <c r="X595" s="17" t="str">
        <f>VLOOKUP(A595,INFO!A:F,5,0)</f>
        <v>VENTAS</v>
      </c>
      <c r="Y595" s="17" t="str">
        <f>VLOOKUP(A595,INFO!A:F,6,0)</f>
        <v>Proyectos</v>
      </c>
    </row>
    <row r="596" spans="1:25" x14ac:dyDescent="0.25">
      <c r="A596" s="3" t="s">
        <v>78</v>
      </c>
      <c r="B596" s="8">
        <v>1.1203703703703704E-2</v>
      </c>
      <c r="C596" s="8">
        <v>1.1203703703703704E-2</v>
      </c>
      <c r="D596" s="8">
        <v>0</v>
      </c>
      <c r="E596" s="4">
        <v>13.77</v>
      </c>
      <c r="F596" s="5">
        <v>74</v>
      </c>
      <c r="G596" s="5">
        <v>51.22</v>
      </c>
      <c r="H596" s="7" t="s">
        <v>190</v>
      </c>
      <c r="I596" s="7" t="s">
        <v>189</v>
      </c>
      <c r="J596" s="19" t="s">
        <v>321</v>
      </c>
      <c r="K596" s="19" t="s">
        <v>321</v>
      </c>
      <c r="L596" s="2">
        <v>43374</v>
      </c>
      <c r="M596" s="6" t="str">
        <f t="shared" si="74"/>
        <v>octubre</v>
      </c>
      <c r="N596" s="19">
        <f t="shared" si="75"/>
        <v>40</v>
      </c>
      <c r="O596" s="7" t="str">
        <f t="shared" si="76"/>
        <v>lunes</v>
      </c>
      <c r="P596" s="7">
        <f t="shared" si="77"/>
        <v>2018</v>
      </c>
      <c r="Q596" s="3" t="str">
        <f>VLOOKUP(A596,INFO!$A:$B,2,0)</f>
        <v>GUAYAQUIL</v>
      </c>
      <c r="R596" s="19">
        <v>95</v>
      </c>
      <c r="S596" s="19" t="str">
        <f t="shared" si="78"/>
        <v>33F, Guayaquil</v>
      </c>
      <c r="T596" s="19">
        <f t="shared" si="79"/>
        <v>0</v>
      </c>
      <c r="U596" s="19" t="str">
        <f t="shared" si="80"/>
        <v>Mostrar</v>
      </c>
      <c r="V596" s="3" t="str">
        <f>VLOOKUP(A596,INFO!$A:$C,3,0)</f>
        <v>II765J</v>
      </c>
      <c r="W596" s="3" t="str">
        <f>VLOOKUP(V596,INFO!$C:$D,2,0)</f>
        <v>Motocicleta</v>
      </c>
      <c r="X596" s="17" t="str">
        <f>VLOOKUP(A596,INFO!A:F,5,0)</f>
        <v>ADMINISTRACIÓN</v>
      </c>
      <c r="Y596" s="17" t="str">
        <f>VLOOKUP(A596,INFO!A:F,6,0)</f>
        <v xml:space="preserve">Byron </v>
      </c>
    </row>
    <row r="597" spans="1:25" x14ac:dyDescent="0.25">
      <c r="A597" s="3" t="s">
        <v>78</v>
      </c>
      <c r="B597" s="8">
        <v>1.0879629629629629E-3</v>
      </c>
      <c r="C597" s="8">
        <v>0</v>
      </c>
      <c r="D597" s="8">
        <v>0</v>
      </c>
      <c r="E597" s="4">
        <v>0</v>
      </c>
      <c r="F597" s="5">
        <v>0</v>
      </c>
      <c r="G597" s="5">
        <v>0</v>
      </c>
      <c r="H597" s="7" t="s">
        <v>189</v>
      </c>
      <c r="I597" s="7" t="s">
        <v>189</v>
      </c>
      <c r="J597" s="19" t="s">
        <v>321</v>
      </c>
      <c r="K597" s="19" t="s">
        <v>321</v>
      </c>
      <c r="L597" s="2">
        <v>43374</v>
      </c>
      <c r="M597" s="6" t="str">
        <f t="shared" si="74"/>
        <v>octubre</v>
      </c>
      <c r="N597" s="19">
        <f t="shared" si="75"/>
        <v>40</v>
      </c>
      <c r="O597" s="7" t="str">
        <f t="shared" si="76"/>
        <v>lunes</v>
      </c>
      <c r="P597" s="7">
        <f t="shared" si="77"/>
        <v>2018</v>
      </c>
      <c r="Q597" s="3" t="str">
        <f>VLOOKUP(A597,INFO!$A:$B,2,0)</f>
        <v>GUAYAQUIL</v>
      </c>
      <c r="R597" s="19">
        <v>95</v>
      </c>
      <c r="S597" s="19" t="str">
        <f t="shared" si="78"/>
        <v>33F, Guayaquil</v>
      </c>
      <c r="T597" s="19">
        <f t="shared" si="79"/>
        <v>1</v>
      </c>
      <c r="U597" s="19" t="str">
        <f t="shared" si="80"/>
        <v>No Mostrar</v>
      </c>
      <c r="V597" s="3" t="str">
        <f>VLOOKUP(A597,INFO!$A:$C,3,0)</f>
        <v>II765J</v>
      </c>
      <c r="W597" s="3" t="str">
        <f>VLOOKUP(V597,INFO!$C:$D,2,0)</f>
        <v>Motocicleta</v>
      </c>
      <c r="X597" s="17" t="str">
        <f>VLOOKUP(A597,INFO!A:F,5,0)</f>
        <v>ADMINISTRACIÓN</v>
      </c>
      <c r="Y597" s="17" t="str">
        <f>VLOOKUP(A597,INFO!A:F,6,0)</f>
        <v xml:space="preserve">Byron </v>
      </c>
    </row>
    <row r="598" spans="1:25" x14ac:dyDescent="0.25">
      <c r="A598" s="3" t="s">
        <v>78</v>
      </c>
      <c r="B598" s="8">
        <v>4.6296296296296294E-5</v>
      </c>
      <c r="C598" s="8">
        <v>0</v>
      </c>
      <c r="D598" s="8">
        <v>0</v>
      </c>
      <c r="E598" s="4">
        <v>0</v>
      </c>
      <c r="F598" s="5">
        <v>0</v>
      </c>
      <c r="G598" s="5">
        <v>0</v>
      </c>
      <c r="H598" s="7" t="s">
        <v>189</v>
      </c>
      <c r="I598" s="7" t="s">
        <v>189</v>
      </c>
      <c r="J598" s="19" t="s">
        <v>321</v>
      </c>
      <c r="K598" s="19" t="s">
        <v>321</v>
      </c>
      <c r="L598" s="2">
        <v>43374</v>
      </c>
      <c r="M598" s="6" t="str">
        <f t="shared" si="74"/>
        <v>octubre</v>
      </c>
      <c r="N598" s="19">
        <f t="shared" si="75"/>
        <v>40</v>
      </c>
      <c r="O598" s="7" t="str">
        <f t="shared" si="76"/>
        <v>lunes</v>
      </c>
      <c r="P598" s="7">
        <f t="shared" si="77"/>
        <v>2018</v>
      </c>
      <c r="Q598" s="3" t="str">
        <f>VLOOKUP(A598,INFO!$A:$B,2,0)</f>
        <v>GUAYAQUIL</v>
      </c>
      <c r="R598" s="19">
        <v>95</v>
      </c>
      <c r="S598" s="19" t="str">
        <f t="shared" si="78"/>
        <v>33F, Guayaquil</v>
      </c>
      <c r="T598" s="19">
        <f t="shared" si="79"/>
        <v>1</v>
      </c>
      <c r="U598" s="19" t="str">
        <f t="shared" si="80"/>
        <v>No Mostrar</v>
      </c>
      <c r="V598" s="3" t="str">
        <f>VLOOKUP(A598,INFO!$A:$C,3,0)</f>
        <v>II765J</v>
      </c>
      <c r="W598" s="3" t="str">
        <f>VLOOKUP(V598,INFO!$C:$D,2,0)</f>
        <v>Motocicleta</v>
      </c>
      <c r="X598" s="17" t="str">
        <f>VLOOKUP(A598,INFO!A:F,5,0)</f>
        <v>ADMINISTRACIÓN</v>
      </c>
      <c r="Y598" s="17" t="str">
        <f>VLOOKUP(A598,INFO!A:F,6,0)</f>
        <v xml:space="preserve">Byron </v>
      </c>
    </row>
    <row r="599" spans="1:25" x14ac:dyDescent="0.25">
      <c r="A599" s="3" t="s">
        <v>78</v>
      </c>
      <c r="B599" s="8">
        <v>4.6296296296296294E-5</v>
      </c>
      <c r="C599" s="8">
        <v>0</v>
      </c>
      <c r="D599" s="8">
        <v>0</v>
      </c>
      <c r="E599" s="4">
        <v>0</v>
      </c>
      <c r="F599" s="5">
        <v>0</v>
      </c>
      <c r="G599" s="5">
        <v>0</v>
      </c>
      <c r="H599" s="7" t="s">
        <v>189</v>
      </c>
      <c r="I599" s="7" t="s">
        <v>189</v>
      </c>
      <c r="J599" s="19" t="s">
        <v>321</v>
      </c>
      <c r="K599" s="19" t="s">
        <v>321</v>
      </c>
      <c r="L599" s="2">
        <v>43374</v>
      </c>
      <c r="M599" s="6" t="str">
        <f t="shared" si="74"/>
        <v>octubre</v>
      </c>
      <c r="N599" s="19">
        <f t="shared" si="75"/>
        <v>40</v>
      </c>
      <c r="O599" s="7" t="str">
        <f t="shared" si="76"/>
        <v>lunes</v>
      </c>
      <c r="P599" s="7">
        <f t="shared" si="77"/>
        <v>2018</v>
      </c>
      <c r="Q599" s="3" t="str">
        <f>VLOOKUP(A599,INFO!$A:$B,2,0)</f>
        <v>GUAYAQUIL</v>
      </c>
      <c r="R599" s="19">
        <v>95</v>
      </c>
      <c r="S599" s="19" t="str">
        <f t="shared" si="78"/>
        <v>33F, Guayaquil</v>
      </c>
      <c r="T599" s="19">
        <f t="shared" si="79"/>
        <v>1</v>
      </c>
      <c r="U599" s="19" t="str">
        <f t="shared" si="80"/>
        <v>No Mostrar</v>
      </c>
      <c r="V599" s="3" t="str">
        <f>VLOOKUP(A599,INFO!$A:$C,3,0)</f>
        <v>II765J</v>
      </c>
      <c r="W599" s="3" t="str">
        <f>VLOOKUP(V599,INFO!$C:$D,2,0)</f>
        <v>Motocicleta</v>
      </c>
      <c r="X599" s="17" t="str">
        <f>VLOOKUP(A599,INFO!A:F,5,0)</f>
        <v>ADMINISTRACIÓN</v>
      </c>
      <c r="Y599" s="17" t="str">
        <f>VLOOKUP(A599,INFO!A:F,6,0)</f>
        <v xml:space="preserve">Byron </v>
      </c>
    </row>
    <row r="600" spans="1:25" x14ac:dyDescent="0.25">
      <c r="A600" s="3" t="s">
        <v>78</v>
      </c>
      <c r="B600" s="8">
        <v>4.6296296296296294E-5</v>
      </c>
      <c r="C600" s="8">
        <v>0</v>
      </c>
      <c r="D600" s="8">
        <v>0</v>
      </c>
      <c r="E600" s="4">
        <v>0</v>
      </c>
      <c r="F600" s="5">
        <v>0</v>
      </c>
      <c r="G600" s="5">
        <v>0</v>
      </c>
      <c r="H600" s="7" t="s">
        <v>189</v>
      </c>
      <c r="I600" s="7" t="s">
        <v>189</v>
      </c>
      <c r="J600" s="19" t="s">
        <v>321</v>
      </c>
      <c r="K600" s="19" t="s">
        <v>321</v>
      </c>
      <c r="L600" s="2">
        <v>43374</v>
      </c>
      <c r="M600" s="6" t="str">
        <f t="shared" si="74"/>
        <v>octubre</v>
      </c>
      <c r="N600" s="19">
        <f t="shared" si="75"/>
        <v>40</v>
      </c>
      <c r="O600" s="7" t="str">
        <f t="shared" si="76"/>
        <v>lunes</v>
      </c>
      <c r="P600" s="7">
        <f t="shared" si="77"/>
        <v>2018</v>
      </c>
      <c r="Q600" s="3" t="str">
        <f>VLOOKUP(A600,INFO!$A:$B,2,0)</f>
        <v>GUAYAQUIL</v>
      </c>
      <c r="R600" s="19">
        <v>95</v>
      </c>
      <c r="S600" s="19" t="str">
        <f t="shared" si="78"/>
        <v>33F, Guayaquil</v>
      </c>
      <c r="T600" s="19">
        <f t="shared" si="79"/>
        <v>1</v>
      </c>
      <c r="U600" s="19" t="str">
        <f t="shared" si="80"/>
        <v>No Mostrar</v>
      </c>
      <c r="V600" s="3" t="str">
        <f>VLOOKUP(A600,INFO!$A:$C,3,0)</f>
        <v>II765J</v>
      </c>
      <c r="W600" s="3" t="str">
        <f>VLOOKUP(V600,INFO!$C:$D,2,0)</f>
        <v>Motocicleta</v>
      </c>
      <c r="X600" s="17" t="str">
        <f>VLOOKUP(A600,INFO!A:F,5,0)</f>
        <v>ADMINISTRACIÓN</v>
      </c>
      <c r="Y600" s="17" t="str">
        <f>VLOOKUP(A600,INFO!A:F,6,0)</f>
        <v xml:space="preserve">Byron </v>
      </c>
    </row>
    <row r="601" spans="1:25" x14ac:dyDescent="0.25">
      <c r="A601" s="3" t="s">
        <v>78</v>
      </c>
      <c r="B601" s="8">
        <v>4.6296296296296294E-5</v>
      </c>
      <c r="C601" s="8">
        <v>0</v>
      </c>
      <c r="D601" s="8">
        <v>0</v>
      </c>
      <c r="E601" s="4">
        <v>0</v>
      </c>
      <c r="F601" s="5">
        <v>0</v>
      </c>
      <c r="G601" s="5">
        <v>0</v>
      </c>
      <c r="H601" s="7" t="s">
        <v>189</v>
      </c>
      <c r="I601" s="7" t="s">
        <v>189</v>
      </c>
      <c r="J601" s="19" t="s">
        <v>321</v>
      </c>
      <c r="K601" s="19" t="s">
        <v>321</v>
      </c>
      <c r="L601" s="2">
        <v>43374</v>
      </c>
      <c r="M601" s="6" t="str">
        <f t="shared" si="74"/>
        <v>octubre</v>
      </c>
      <c r="N601" s="19">
        <f t="shared" si="75"/>
        <v>40</v>
      </c>
      <c r="O601" s="7" t="str">
        <f t="shared" si="76"/>
        <v>lunes</v>
      </c>
      <c r="P601" s="7">
        <f t="shared" si="77"/>
        <v>2018</v>
      </c>
      <c r="Q601" s="3" t="str">
        <f>VLOOKUP(A601,INFO!$A:$B,2,0)</f>
        <v>GUAYAQUIL</v>
      </c>
      <c r="R601" s="19">
        <v>95</v>
      </c>
      <c r="S601" s="19" t="str">
        <f t="shared" si="78"/>
        <v>33F, Guayaquil</v>
      </c>
      <c r="T601" s="19">
        <f t="shared" si="79"/>
        <v>1</v>
      </c>
      <c r="U601" s="19" t="str">
        <f t="shared" si="80"/>
        <v>No Mostrar</v>
      </c>
      <c r="V601" s="3" t="str">
        <f>VLOOKUP(A601,INFO!$A:$C,3,0)</f>
        <v>II765J</v>
      </c>
      <c r="W601" s="3" t="str">
        <f>VLOOKUP(V601,INFO!$C:$D,2,0)</f>
        <v>Motocicleta</v>
      </c>
      <c r="X601" s="17" t="str">
        <f>VLOOKUP(A601,INFO!A:F,5,0)</f>
        <v>ADMINISTRACIÓN</v>
      </c>
      <c r="Y601" s="17" t="str">
        <f>VLOOKUP(A601,INFO!A:F,6,0)</f>
        <v xml:space="preserve">Byron </v>
      </c>
    </row>
    <row r="602" spans="1:25" x14ac:dyDescent="0.25">
      <c r="A602" s="3" t="s">
        <v>78</v>
      </c>
      <c r="B602" s="8">
        <v>4.6296296296296294E-5</v>
      </c>
      <c r="C602" s="8">
        <v>0</v>
      </c>
      <c r="D602" s="8">
        <v>0</v>
      </c>
      <c r="E602" s="4">
        <v>0</v>
      </c>
      <c r="F602" s="5">
        <v>0</v>
      </c>
      <c r="G602" s="5">
        <v>0</v>
      </c>
      <c r="H602" s="7" t="s">
        <v>189</v>
      </c>
      <c r="I602" s="7" t="s">
        <v>189</v>
      </c>
      <c r="J602" s="19" t="s">
        <v>321</v>
      </c>
      <c r="K602" s="19" t="s">
        <v>321</v>
      </c>
      <c r="L602" s="2">
        <v>43374</v>
      </c>
      <c r="M602" s="6" t="str">
        <f t="shared" si="74"/>
        <v>octubre</v>
      </c>
      <c r="N602" s="19">
        <f t="shared" si="75"/>
        <v>40</v>
      </c>
      <c r="O602" s="7" t="str">
        <f t="shared" si="76"/>
        <v>lunes</v>
      </c>
      <c r="P602" s="7">
        <f t="shared" si="77"/>
        <v>2018</v>
      </c>
      <c r="Q602" s="3" t="str">
        <f>VLOOKUP(A602,INFO!$A:$B,2,0)</f>
        <v>GUAYAQUIL</v>
      </c>
      <c r="R602" s="19">
        <v>95</v>
      </c>
      <c r="S602" s="19" t="str">
        <f t="shared" si="78"/>
        <v>33F, Guayaquil</v>
      </c>
      <c r="T602" s="19">
        <f t="shared" si="79"/>
        <v>1</v>
      </c>
      <c r="U602" s="19" t="str">
        <f t="shared" si="80"/>
        <v>No Mostrar</v>
      </c>
      <c r="V602" s="3" t="str">
        <f>VLOOKUP(A602,INFO!$A:$C,3,0)</f>
        <v>II765J</v>
      </c>
      <c r="W602" s="3" t="str">
        <f>VLOOKUP(V602,INFO!$C:$D,2,0)</f>
        <v>Motocicleta</v>
      </c>
      <c r="X602" s="17" t="str">
        <f>VLOOKUP(A602,INFO!A:F,5,0)</f>
        <v>ADMINISTRACIÓN</v>
      </c>
      <c r="Y602" s="17" t="str">
        <f>VLOOKUP(A602,INFO!A:F,6,0)</f>
        <v xml:space="preserve">Byron </v>
      </c>
    </row>
    <row r="603" spans="1:25" x14ac:dyDescent="0.25">
      <c r="A603" s="3" t="s">
        <v>78</v>
      </c>
      <c r="B603" s="8">
        <v>4.6296296296296294E-5</v>
      </c>
      <c r="C603" s="8">
        <v>0</v>
      </c>
      <c r="D603" s="8">
        <v>0</v>
      </c>
      <c r="E603" s="4">
        <v>0</v>
      </c>
      <c r="F603" s="5">
        <v>0</v>
      </c>
      <c r="G603" s="5">
        <v>0</v>
      </c>
      <c r="H603" s="7" t="s">
        <v>189</v>
      </c>
      <c r="I603" s="7" t="s">
        <v>189</v>
      </c>
      <c r="J603" s="19" t="s">
        <v>321</v>
      </c>
      <c r="K603" s="19" t="s">
        <v>321</v>
      </c>
      <c r="L603" s="2">
        <v>43374</v>
      </c>
      <c r="M603" s="6" t="str">
        <f t="shared" si="74"/>
        <v>octubre</v>
      </c>
      <c r="N603" s="19">
        <f t="shared" si="75"/>
        <v>40</v>
      </c>
      <c r="O603" s="7" t="str">
        <f t="shared" si="76"/>
        <v>lunes</v>
      </c>
      <c r="P603" s="7">
        <f t="shared" si="77"/>
        <v>2018</v>
      </c>
      <c r="Q603" s="3" t="str">
        <f>VLOOKUP(A603,INFO!$A:$B,2,0)</f>
        <v>GUAYAQUIL</v>
      </c>
      <c r="R603" s="19">
        <v>95</v>
      </c>
      <c r="S603" s="19" t="str">
        <f t="shared" si="78"/>
        <v>33F, Guayaquil</v>
      </c>
      <c r="T603" s="19">
        <f t="shared" si="79"/>
        <v>1</v>
      </c>
      <c r="U603" s="19" t="str">
        <f t="shared" si="80"/>
        <v>No Mostrar</v>
      </c>
      <c r="V603" s="3" t="str">
        <f>VLOOKUP(A603,INFO!$A:$C,3,0)</f>
        <v>II765J</v>
      </c>
      <c r="W603" s="3" t="str">
        <f>VLOOKUP(V603,INFO!$C:$D,2,0)</f>
        <v>Motocicleta</v>
      </c>
      <c r="X603" s="17" t="str">
        <f>VLOOKUP(A603,INFO!A:F,5,0)</f>
        <v>ADMINISTRACIÓN</v>
      </c>
      <c r="Y603" s="17" t="str">
        <f>VLOOKUP(A603,INFO!A:F,6,0)</f>
        <v xml:space="preserve">Byron </v>
      </c>
    </row>
    <row r="604" spans="1:25" x14ac:dyDescent="0.25">
      <c r="A604" s="3" t="s">
        <v>78</v>
      </c>
      <c r="B604" s="8">
        <v>4.6296296296296294E-5</v>
      </c>
      <c r="C604" s="8">
        <v>0</v>
      </c>
      <c r="D604" s="8">
        <v>0</v>
      </c>
      <c r="E604" s="4">
        <v>0</v>
      </c>
      <c r="F604" s="5">
        <v>0</v>
      </c>
      <c r="G604" s="5">
        <v>0</v>
      </c>
      <c r="H604" s="7" t="s">
        <v>189</v>
      </c>
      <c r="I604" s="7" t="s">
        <v>189</v>
      </c>
      <c r="J604" s="19" t="s">
        <v>321</v>
      </c>
      <c r="K604" s="19" t="s">
        <v>321</v>
      </c>
      <c r="L604" s="2">
        <v>43374</v>
      </c>
      <c r="M604" s="6" t="str">
        <f t="shared" si="74"/>
        <v>octubre</v>
      </c>
      <c r="N604" s="19">
        <f t="shared" si="75"/>
        <v>40</v>
      </c>
      <c r="O604" s="7" t="str">
        <f t="shared" si="76"/>
        <v>lunes</v>
      </c>
      <c r="P604" s="7">
        <f t="shared" si="77"/>
        <v>2018</v>
      </c>
      <c r="Q604" s="3" t="str">
        <f>VLOOKUP(A604,INFO!$A:$B,2,0)</f>
        <v>GUAYAQUIL</v>
      </c>
      <c r="R604" s="19">
        <v>95</v>
      </c>
      <c r="S604" s="19" t="str">
        <f t="shared" si="78"/>
        <v>33F, Guayaquil</v>
      </c>
      <c r="T604" s="19">
        <f t="shared" si="79"/>
        <v>1</v>
      </c>
      <c r="U604" s="19" t="str">
        <f t="shared" si="80"/>
        <v>No Mostrar</v>
      </c>
      <c r="V604" s="3" t="str">
        <f>VLOOKUP(A604,INFO!$A:$C,3,0)</f>
        <v>II765J</v>
      </c>
      <c r="W604" s="3" t="str">
        <f>VLOOKUP(V604,INFO!$C:$D,2,0)</f>
        <v>Motocicleta</v>
      </c>
      <c r="X604" s="17" t="str">
        <f>VLOOKUP(A604,INFO!A:F,5,0)</f>
        <v>ADMINISTRACIÓN</v>
      </c>
      <c r="Y604" s="17" t="str">
        <f>VLOOKUP(A604,INFO!A:F,6,0)</f>
        <v xml:space="preserve">Byron </v>
      </c>
    </row>
    <row r="605" spans="1:25" x14ac:dyDescent="0.25">
      <c r="A605" s="3" t="s">
        <v>51</v>
      </c>
      <c r="B605" s="8">
        <v>6.4814814814814813E-4</v>
      </c>
      <c r="C605" s="8">
        <v>6.4814814814814813E-4</v>
      </c>
      <c r="D605" s="8">
        <v>0</v>
      </c>
      <c r="E605" s="4">
        <v>0.24</v>
      </c>
      <c r="F605" s="5">
        <v>27</v>
      </c>
      <c r="G605" s="5">
        <v>15.17</v>
      </c>
      <c r="H605" s="7" t="s">
        <v>241</v>
      </c>
      <c r="I605" s="7" t="s">
        <v>242</v>
      </c>
      <c r="J605" s="19" t="s">
        <v>321</v>
      </c>
      <c r="K605" s="19" t="s">
        <v>321</v>
      </c>
      <c r="L605" s="2">
        <v>43374</v>
      </c>
      <c r="M605" s="6" t="str">
        <f t="shared" si="74"/>
        <v>octubre</v>
      </c>
      <c r="N605" s="19">
        <f t="shared" si="75"/>
        <v>40</v>
      </c>
      <c r="O605" s="7" t="str">
        <f t="shared" si="76"/>
        <v>lunes</v>
      </c>
      <c r="P605" s="7">
        <f t="shared" si="77"/>
        <v>2018</v>
      </c>
      <c r="Q605" s="3" t="str">
        <f>VLOOKUP(A605,INFO!$A:$B,2,0)</f>
        <v>QUITO</v>
      </c>
      <c r="R605" s="19">
        <v>95</v>
      </c>
      <c r="S605" s="19" t="str">
        <f t="shared" si="78"/>
        <v>Avenida 10 De Agosto 2-92, Quito</v>
      </c>
      <c r="T605" s="19">
        <f t="shared" si="79"/>
        <v>0</v>
      </c>
      <c r="U605" s="19" t="str">
        <f t="shared" si="80"/>
        <v>Mostrar</v>
      </c>
      <c r="V605" s="3" t="str">
        <f>VLOOKUP(A605,INFO!$A:$C,3,0)</f>
        <v>EPCT8869</v>
      </c>
      <c r="W605" s="3" t="str">
        <f>VLOOKUP(V605,INFO!$C:$D,2,0)</f>
        <v>Camioneta</v>
      </c>
      <c r="X605" s="17" t="str">
        <f>VLOOKUP(A605,INFO!A:F,5,0)</f>
        <v>SAT UIO</v>
      </c>
      <c r="Y605" s="17" t="str">
        <f>VLOOKUP(A605,INFO!A:F,6,0)</f>
        <v>Norberto Congo</v>
      </c>
    </row>
    <row r="606" spans="1:25" x14ac:dyDescent="0.25">
      <c r="A606" s="3" t="s">
        <v>78</v>
      </c>
      <c r="B606" s="8">
        <v>4.6296296296296294E-5</v>
      </c>
      <c r="C606" s="8">
        <v>0</v>
      </c>
      <c r="D606" s="8">
        <v>0</v>
      </c>
      <c r="E606" s="4">
        <v>0</v>
      </c>
      <c r="F606" s="5">
        <v>0</v>
      </c>
      <c r="G606" s="5">
        <v>0</v>
      </c>
      <c r="H606" s="7" t="s">
        <v>189</v>
      </c>
      <c r="I606" s="7" t="s">
        <v>189</v>
      </c>
      <c r="J606" s="19" t="s">
        <v>321</v>
      </c>
      <c r="K606" s="19" t="s">
        <v>321</v>
      </c>
      <c r="L606" s="2">
        <v>43374</v>
      </c>
      <c r="M606" s="6" t="str">
        <f t="shared" si="74"/>
        <v>octubre</v>
      </c>
      <c r="N606" s="19">
        <f t="shared" si="75"/>
        <v>40</v>
      </c>
      <c r="O606" s="7" t="str">
        <f t="shared" si="76"/>
        <v>lunes</v>
      </c>
      <c r="P606" s="7">
        <f t="shared" si="77"/>
        <v>2018</v>
      </c>
      <c r="Q606" s="3" t="str">
        <f>VLOOKUP(A606,INFO!$A:$B,2,0)</f>
        <v>GUAYAQUIL</v>
      </c>
      <c r="R606" s="19">
        <v>95</v>
      </c>
      <c r="S606" s="19" t="str">
        <f t="shared" si="78"/>
        <v>33F, Guayaquil</v>
      </c>
      <c r="T606" s="19">
        <f t="shared" si="79"/>
        <v>1</v>
      </c>
      <c r="U606" s="19" t="str">
        <f t="shared" si="80"/>
        <v>No Mostrar</v>
      </c>
      <c r="V606" s="3" t="str">
        <f>VLOOKUP(A606,INFO!$A:$C,3,0)</f>
        <v>II765J</v>
      </c>
      <c r="W606" s="3" t="str">
        <f>VLOOKUP(V606,INFO!$C:$D,2,0)</f>
        <v>Motocicleta</v>
      </c>
      <c r="X606" s="17" t="str">
        <f>VLOOKUP(A606,INFO!A:F,5,0)</f>
        <v>ADMINISTRACIÓN</v>
      </c>
      <c r="Y606" s="17" t="str">
        <f>VLOOKUP(A606,INFO!A:F,6,0)</f>
        <v xml:space="preserve">Byron </v>
      </c>
    </row>
    <row r="607" spans="1:25" x14ac:dyDescent="0.25">
      <c r="A607" s="3" t="s">
        <v>78</v>
      </c>
      <c r="B607" s="8">
        <v>4.6296296296296294E-5</v>
      </c>
      <c r="C607" s="8">
        <v>0</v>
      </c>
      <c r="D607" s="8">
        <v>0</v>
      </c>
      <c r="E607" s="4">
        <v>0</v>
      </c>
      <c r="F607" s="5">
        <v>0</v>
      </c>
      <c r="G607" s="5">
        <v>0</v>
      </c>
      <c r="H607" s="7" t="s">
        <v>189</v>
      </c>
      <c r="I607" s="7" t="s">
        <v>189</v>
      </c>
      <c r="J607" s="19" t="s">
        <v>321</v>
      </c>
      <c r="K607" s="19" t="s">
        <v>321</v>
      </c>
      <c r="L607" s="2">
        <v>43374</v>
      </c>
      <c r="M607" s="6" t="str">
        <f t="shared" si="74"/>
        <v>octubre</v>
      </c>
      <c r="N607" s="19">
        <f t="shared" si="75"/>
        <v>40</v>
      </c>
      <c r="O607" s="7" t="str">
        <f t="shared" si="76"/>
        <v>lunes</v>
      </c>
      <c r="P607" s="7">
        <f t="shared" si="77"/>
        <v>2018</v>
      </c>
      <c r="Q607" s="3" t="str">
        <f>VLOOKUP(A607,INFO!$A:$B,2,0)</f>
        <v>GUAYAQUIL</v>
      </c>
      <c r="R607" s="19">
        <v>95</v>
      </c>
      <c r="S607" s="19" t="str">
        <f t="shared" si="78"/>
        <v>33F, Guayaquil</v>
      </c>
      <c r="T607" s="19">
        <f t="shared" si="79"/>
        <v>1</v>
      </c>
      <c r="U607" s="19" t="str">
        <f t="shared" si="80"/>
        <v>No Mostrar</v>
      </c>
      <c r="V607" s="3" t="str">
        <f>VLOOKUP(A607,INFO!$A:$C,3,0)</f>
        <v>II765J</v>
      </c>
      <c r="W607" s="3" t="str">
        <f>VLOOKUP(V607,INFO!$C:$D,2,0)</f>
        <v>Motocicleta</v>
      </c>
      <c r="X607" s="17" t="str">
        <f>VLOOKUP(A607,INFO!A:F,5,0)</f>
        <v>ADMINISTRACIÓN</v>
      </c>
      <c r="Y607" s="17" t="str">
        <f>VLOOKUP(A607,INFO!A:F,6,0)</f>
        <v xml:space="preserve">Byron </v>
      </c>
    </row>
    <row r="608" spans="1:25" x14ac:dyDescent="0.25">
      <c r="A608" s="3" t="s">
        <v>39</v>
      </c>
      <c r="B608" s="8">
        <v>7.0601851851851847E-4</v>
      </c>
      <c r="C608" s="8">
        <v>7.0601851851851847E-4</v>
      </c>
      <c r="D608" s="8">
        <v>0</v>
      </c>
      <c r="E608" s="4">
        <v>0.13</v>
      </c>
      <c r="F608" s="5">
        <v>11</v>
      </c>
      <c r="G608" s="5">
        <v>7.38</v>
      </c>
      <c r="H608" s="7" t="s">
        <v>24</v>
      </c>
      <c r="I608" s="7" t="s">
        <v>24</v>
      </c>
      <c r="J608" s="19" t="s">
        <v>321</v>
      </c>
      <c r="K608" s="19" t="s">
        <v>321</v>
      </c>
      <c r="L608" s="2">
        <v>43374</v>
      </c>
      <c r="M608" s="6" t="str">
        <f t="shared" si="74"/>
        <v>octubre</v>
      </c>
      <c r="N608" s="19">
        <f t="shared" si="75"/>
        <v>40</v>
      </c>
      <c r="O608" s="7" t="str">
        <f t="shared" si="76"/>
        <v>lunes</v>
      </c>
      <c r="P608" s="7">
        <f t="shared" si="77"/>
        <v>2018</v>
      </c>
      <c r="Q608" s="3" t="str">
        <f>VLOOKUP(A608,INFO!$A:$B,2,0)</f>
        <v>GUAYAQUIL</v>
      </c>
      <c r="R608" s="19">
        <v>95</v>
      </c>
      <c r="S608" s="19" t="str">
        <f t="shared" si="78"/>
        <v>Durmió en Ainsa</v>
      </c>
      <c r="T608" s="19">
        <f t="shared" si="79"/>
        <v>1</v>
      </c>
      <c r="U608" s="19" t="str">
        <f t="shared" si="80"/>
        <v>Mostrar</v>
      </c>
      <c r="V608" s="3" t="str">
        <f>VLOOKUP(A608,INFO!$A:$C,3,0)</f>
        <v>EIBC3571</v>
      </c>
      <c r="W608" s="3" t="str">
        <f>VLOOKUP(V608,INFO!$C:$D,2,0)</f>
        <v>Camion</v>
      </c>
      <c r="X608" s="17" t="str">
        <f>VLOOKUP(A608,INFO!A:F,5,0)</f>
        <v>LOGÍSTICA</v>
      </c>
      <c r="Y608" s="17" t="str">
        <f>VLOOKUP(A608,INFO!A:F,6,0)</f>
        <v>Cristobal Murillo</v>
      </c>
    </row>
    <row r="609" spans="1:25" x14ac:dyDescent="0.25">
      <c r="A609" s="3" t="s">
        <v>78</v>
      </c>
      <c r="B609" s="8">
        <v>5.37037037037037E-3</v>
      </c>
      <c r="C609" s="8">
        <v>5.37037037037037E-3</v>
      </c>
      <c r="D609" s="8">
        <v>0</v>
      </c>
      <c r="E609" s="4">
        <v>2.62</v>
      </c>
      <c r="F609" s="5">
        <v>50</v>
      </c>
      <c r="G609" s="5">
        <v>20.329999999999998</v>
      </c>
      <c r="H609" s="7" t="s">
        <v>133</v>
      </c>
      <c r="I609" s="7" t="s">
        <v>24</v>
      </c>
      <c r="J609" s="19" t="s">
        <v>321</v>
      </c>
      <c r="K609" s="19" t="s">
        <v>321</v>
      </c>
      <c r="L609" s="2">
        <v>43374</v>
      </c>
      <c r="M609" s="6" t="str">
        <f t="shared" si="74"/>
        <v>octubre</v>
      </c>
      <c r="N609" s="19">
        <f t="shared" si="75"/>
        <v>40</v>
      </c>
      <c r="O609" s="7" t="str">
        <f t="shared" si="76"/>
        <v>lunes</v>
      </c>
      <c r="P609" s="7">
        <f t="shared" si="77"/>
        <v>2018</v>
      </c>
      <c r="Q609" s="3" t="str">
        <f>VLOOKUP(A609,INFO!$A:$B,2,0)</f>
        <v>GUAYAQUIL</v>
      </c>
      <c r="R609" s="19">
        <v>95</v>
      </c>
      <c r="S609" s="19" t="str">
        <f t="shared" si="78"/>
        <v>Avenida 40 No, Guayaquil</v>
      </c>
      <c r="T609" s="19">
        <f t="shared" si="79"/>
        <v>0</v>
      </c>
      <c r="U609" s="19" t="str">
        <f t="shared" si="80"/>
        <v>Mostrar</v>
      </c>
      <c r="V609" s="3" t="str">
        <f>VLOOKUP(A609,INFO!$A:$C,3,0)</f>
        <v>II765J</v>
      </c>
      <c r="W609" s="3" t="str">
        <f>VLOOKUP(V609,INFO!$C:$D,2,0)</f>
        <v>Motocicleta</v>
      </c>
      <c r="X609" s="17" t="str">
        <f>VLOOKUP(A609,INFO!A:F,5,0)</f>
        <v>ADMINISTRACIÓN</v>
      </c>
      <c r="Y609" s="17" t="str">
        <f>VLOOKUP(A609,INFO!A:F,6,0)</f>
        <v xml:space="preserve">Byron </v>
      </c>
    </row>
    <row r="610" spans="1:25" x14ac:dyDescent="0.25">
      <c r="A610" s="3" t="s">
        <v>4</v>
      </c>
      <c r="B610" s="8">
        <v>6.0879629629629643E-3</v>
      </c>
      <c r="C610" s="8">
        <v>6.0879629629629643E-3</v>
      </c>
      <c r="D610" s="8">
        <v>0</v>
      </c>
      <c r="E610" s="4">
        <v>4.6500000000000004</v>
      </c>
      <c r="F610" s="5">
        <v>72</v>
      </c>
      <c r="G610" s="5">
        <v>31.82</v>
      </c>
      <c r="H610" s="7" t="s">
        <v>243</v>
      </c>
      <c r="I610" s="7" t="s">
        <v>244</v>
      </c>
      <c r="J610" s="19" t="s">
        <v>321</v>
      </c>
      <c r="K610" s="19" t="s">
        <v>321</v>
      </c>
      <c r="L610" s="2">
        <v>43374</v>
      </c>
      <c r="M610" s="6" t="str">
        <f t="shared" si="74"/>
        <v>octubre</v>
      </c>
      <c r="N610" s="19">
        <f t="shared" si="75"/>
        <v>40</v>
      </c>
      <c r="O610" s="7" t="str">
        <f t="shared" si="76"/>
        <v>lunes</v>
      </c>
      <c r="P610" s="7">
        <f t="shared" si="77"/>
        <v>2018</v>
      </c>
      <c r="Q610" s="3" t="str">
        <f>VLOOKUP(A610,INFO!$A:$B,2,0)</f>
        <v>QUITO</v>
      </c>
      <c r="R610" s="19">
        <v>95</v>
      </c>
      <c r="S610" s="19" t="str">
        <f t="shared" si="78"/>
        <v>Calle Antonio De Ulloa 1-162, Quito</v>
      </c>
      <c r="T610" s="19">
        <f t="shared" si="79"/>
        <v>0</v>
      </c>
      <c r="U610" s="19" t="str">
        <f t="shared" si="80"/>
        <v>Mostrar</v>
      </c>
      <c r="V610" s="3" t="str">
        <f>VLOOKUP(A610,INFO!$A:$C,3,0)</f>
        <v>HW228P</v>
      </c>
      <c r="W610" s="3" t="str">
        <f>VLOOKUP(V610,INFO!$C:$D,2,0)</f>
        <v>Motocicleta</v>
      </c>
      <c r="X610" s="17" t="str">
        <f>VLOOKUP(A610,INFO!A:F,5,0)</f>
        <v>SAT UIO</v>
      </c>
      <c r="Y610" s="17" t="str">
        <f>VLOOKUP(A610,INFO!A:F,6,0)</f>
        <v>Quito</v>
      </c>
    </row>
    <row r="611" spans="1:25" x14ac:dyDescent="0.25">
      <c r="A611" s="3" t="s">
        <v>78</v>
      </c>
      <c r="B611" s="8">
        <v>8.819444444444444E-3</v>
      </c>
      <c r="C611" s="8">
        <v>8.819444444444444E-3</v>
      </c>
      <c r="D611" s="8">
        <v>0</v>
      </c>
      <c r="E611" s="4">
        <v>6.75</v>
      </c>
      <c r="F611" s="5">
        <v>61</v>
      </c>
      <c r="G611" s="5">
        <v>31.88</v>
      </c>
      <c r="H611" s="7" t="s">
        <v>63</v>
      </c>
      <c r="I611" s="7" t="s">
        <v>134</v>
      </c>
      <c r="J611" s="19" t="s">
        <v>321</v>
      </c>
      <c r="K611" s="19" t="s">
        <v>321</v>
      </c>
      <c r="L611" s="2">
        <v>43374</v>
      </c>
      <c r="M611" s="6" t="str">
        <f t="shared" si="74"/>
        <v>octubre</v>
      </c>
      <c r="N611" s="19">
        <f t="shared" si="75"/>
        <v>40</v>
      </c>
      <c r="O611" s="7" t="str">
        <f t="shared" si="76"/>
        <v>lunes</v>
      </c>
      <c r="P611" s="7">
        <f t="shared" si="77"/>
        <v>2018</v>
      </c>
      <c r="Q611" s="3" t="str">
        <f>VLOOKUP(A611,INFO!$A:$B,2,0)</f>
        <v>GUAYAQUIL</v>
      </c>
      <c r="R611" s="19">
        <v>95</v>
      </c>
      <c r="S611" s="19" t="str">
        <f t="shared" si="78"/>
        <v>Camilo Ponce Enriquez, Guayaquil</v>
      </c>
      <c r="T611" s="19">
        <f t="shared" si="79"/>
        <v>0</v>
      </c>
      <c r="U611" s="19" t="str">
        <f t="shared" si="80"/>
        <v>Mostrar</v>
      </c>
      <c r="V611" s="3" t="str">
        <f>VLOOKUP(A611,INFO!$A:$C,3,0)</f>
        <v>II765J</v>
      </c>
      <c r="W611" s="3" t="str">
        <f>VLOOKUP(V611,INFO!$C:$D,2,0)</f>
        <v>Motocicleta</v>
      </c>
      <c r="X611" s="17" t="str">
        <f>VLOOKUP(A611,INFO!A:F,5,0)</f>
        <v>ADMINISTRACIÓN</v>
      </c>
      <c r="Y611" s="17" t="str">
        <f>VLOOKUP(A611,INFO!A:F,6,0)</f>
        <v xml:space="preserve">Byron </v>
      </c>
    </row>
    <row r="612" spans="1:25" x14ac:dyDescent="0.25">
      <c r="A612" s="3" t="s">
        <v>78</v>
      </c>
      <c r="B612" s="8">
        <v>9.2129629629629627E-3</v>
      </c>
      <c r="C612" s="8">
        <v>9.2129629629629627E-3</v>
      </c>
      <c r="D612" s="8">
        <v>0</v>
      </c>
      <c r="E612" s="4">
        <v>9.41</v>
      </c>
      <c r="F612" s="5">
        <v>68</v>
      </c>
      <c r="G612" s="5">
        <v>42.54</v>
      </c>
      <c r="H612" s="7" t="s">
        <v>142</v>
      </c>
      <c r="I612" s="7" t="s">
        <v>245</v>
      </c>
      <c r="J612" s="19" t="s">
        <v>321</v>
      </c>
      <c r="K612" s="19" t="s">
        <v>321</v>
      </c>
      <c r="L612" s="2">
        <v>43374</v>
      </c>
      <c r="M612" s="6" t="str">
        <f t="shared" si="74"/>
        <v>octubre</v>
      </c>
      <c r="N612" s="19">
        <f t="shared" si="75"/>
        <v>40</v>
      </c>
      <c r="O612" s="7" t="str">
        <f t="shared" si="76"/>
        <v>lunes</v>
      </c>
      <c r="P612" s="7">
        <f t="shared" si="77"/>
        <v>2018</v>
      </c>
      <c r="Q612" s="3" t="str">
        <f>VLOOKUP(A612,INFO!$A:$B,2,0)</f>
        <v>GUAYAQUIL</v>
      </c>
      <c r="R612" s="19">
        <v>95</v>
      </c>
      <c r="S612" s="19" t="str">
        <f t="shared" si="78"/>
        <v>23A No, Guayaquil</v>
      </c>
      <c r="T612" s="19">
        <f t="shared" si="79"/>
        <v>0</v>
      </c>
      <c r="U612" s="19" t="str">
        <f t="shared" si="80"/>
        <v>Mostrar</v>
      </c>
      <c r="V612" s="3" t="str">
        <f>VLOOKUP(A612,INFO!$A:$C,3,0)</f>
        <v>II765J</v>
      </c>
      <c r="W612" s="3" t="str">
        <f>VLOOKUP(V612,INFO!$C:$D,2,0)</f>
        <v>Motocicleta</v>
      </c>
      <c r="X612" s="17" t="str">
        <f>VLOOKUP(A612,INFO!A:F,5,0)</f>
        <v>ADMINISTRACIÓN</v>
      </c>
      <c r="Y612" s="17" t="str">
        <f>VLOOKUP(A612,INFO!A:F,6,0)</f>
        <v xml:space="preserve">Byron </v>
      </c>
    </row>
    <row r="613" spans="1:25" x14ac:dyDescent="0.25">
      <c r="A613" s="3" t="s">
        <v>4</v>
      </c>
      <c r="B613" s="8">
        <v>1.0648148148148147E-3</v>
      </c>
      <c r="C613" s="8">
        <v>1.0648148148148147E-3</v>
      </c>
      <c r="D613" s="8">
        <v>0</v>
      </c>
      <c r="E613" s="4">
        <v>0.56999999999999995</v>
      </c>
      <c r="F613" s="5">
        <v>38</v>
      </c>
      <c r="G613" s="5">
        <v>22.29</v>
      </c>
      <c r="H613" s="7" t="s">
        <v>246</v>
      </c>
      <c r="I613" s="7" t="s">
        <v>247</v>
      </c>
      <c r="J613" s="19" t="s">
        <v>321</v>
      </c>
      <c r="K613" s="19" t="s">
        <v>321</v>
      </c>
      <c r="L613" s="2">
        <v>43374</v>
      </c>
      <c r="M613" s="6" t="str">
        <f t="shared" si="74"/>
        <v>octubre</v>
      </c>
      <c r="N613" s="19">
        <f t="shared" si="75"/>
        <v>40</v>
      </c>
      <c r="O613" s="7" t="str">
        <f t="shared" si="76"/>
        <v>lunes</v>
      </c>
      <c r="P613" s="7">
        <f t="shared" si="77"/>
        <v>2018</v>
      </c>
      <c r="Q613" s="3" t="str">
        <f>VLOOKUP(A613,INFO!$A:$B,2,0)</f>
        <v>QUITO</v>
      </c>
      <c r="R613" s="19">
        <v>95</v>
      </c>
      <c r="S613" s="19" t="str">
        <f t="shared" si="78"/>
        <v>Calle 9 De Octubre 1-77, Quito</v>
      </c>
      <c r="T613" s="19">
        <f t="shared" si="79"/>
        <v>0</v>
      </c>
      <c r="U613" s="19" t="str">
        <f t="shared" si="80"/>
        <v>Mostrar</v>
      </c>
      <c r="V613" s="3" t="str">
        <f>VLOOKUP(A613,INFO!$A:$C,3,0)</f>
        <v>HW228P</v>
      </c>
      <c r="W613" s="3" t="str">
        <f>VLOOKUP(V613,INFO!$C:$D,2,0)</f>
        <v>Motocicleta</v>
      </c>
      <c r="X613" s="17" t="str">
        <f>VLOOKUP(A613,INFO!A:F,5,0)</f>
        <v>SAT UIO</v>
      </c>
      <c r="Y613" s="17" t="str">
        <f>VLOOKUP(A613,INFO!A:F,6,0)</f>
        <v>Quito</v>
      </c>
    </row>
    <row r="614" spans="1:25" x14ac:dyDescent="0.25">
      <c r="A614" s="3" t="s">
        <v>78</v>
      </c>
      <c r="B614" s="8">
        <v>1.2152777777777778E-3</v>
      </c>
      <c r="C614" s="8">
        <v>1.2152777777777778E-3</v>
      </c>
      <c r="D614" s="8">
        <v>0</v>
      </c>
      <c r="E614" s="4">
        <v>0.56000000000000005</v>
      </c>
      <c r="F614" s="5">
        <v>37</v>
      </c>
      <c r="G614" s="5">
        <v>19.309999999999999</v>
      </c>
      <c r="H614" s="7" t="s">
        <v>245</v>
      </c>
      <c r="I614" s="7" t="s">
        <v>132</v>
      </c>
      <c r="J614" s="19" t="s">
        <v>321</v>
      </c>
      <c r="K614" s="19" t="s">
        <v>321</v>
      </c>
      <c r="L614" s="2">
        <v>43374</v>
      </c>
      <c r="M614" s="6" t="str">
        <f t="shared" si="74"/>
        <v>octubre</v>
      </c>
      <c r="N614" s="19">
        <f t="shared" si="75"/>
        <v>40</v>
      </c>
      <c r="O614" s="7" t="str">
        <f t="shared" si="76"/>
        <v>lunes</v>
      </c>
      <c r="P614" s="7">
        <f t="shared" si="77"/>
        <v>2018</v>
      </c>
      <c r="Q614" s="3" t="str">
        <f>VLOOKUP(A614,INFO!$A:$B,2,0)</f>
        <v>GUAYAQUIL</v>
      </c>
      <c r="R614" s="19">
        <v>95</v>
      </c>
      <c r="S614" s="19" t="str">
        <f t="shared" si="78"/>
        <v>Calle 23C, Guayaquil</v>
      </c>
      <c r="T614" s="19">
        <f t="shared" si="79"/>
        <v>0</v>
      </c>
      <c r="U614" s="19" t="str">
        <f t="shared" si="80"/>
        <v>Mostrar</v>
      </c>
      <c r="V614" s="3" t="str">
        <f>VLOOKUP(A614,INFO!$A:$C,3,0)</f>
        <v>II765J</v>
      </c>
      <c r="W614" s="3" t="str">
        <f>VLOOKUP(V614,INFO!$C:$D,2,0)</f>
        <v>Motocicleta</v>
      </c>
      <c r="X614" s="17" t="str">
        <f>VLOOKUP(A614,INFO!A:F,5,0)</f>
        <v>ADMINISTRACIÓN</v>
      </c>
      <c r="Y614" s="17" t="str">
        <f>VLOOKUP(A614,INFO!A:F,6,0)</f>
        <v xml:space="preserve">Byron </v>
      </c>
    </row>
    <row r="615" spans="1:25" x14ac:dyDescent="0.25">
      <c r="A615" s="3" t="s">
        <v>78</v>
      </c>
      <c r="B615" s="8">
        <v>7.8472222222222224E-3</v>
      </c>
      <c r="C615" s="8">
        <v>7.8472222222222224E-3</v>
      </c>
      <c r="D615" s="8">
        <v>0</v>
      </c>
      <c r="E615" s="4">
        <v>3.61</v>
      </c>
      <c r="F615" s="5">
        <v>44</v>
      </c>
      <c r="G615" s="5">
        <v>19.18</v>
      </c>
      <c r="H615" s="7" t="s">
        <v>132</v>
      </c>
      <c r="I615" s="7" t="s">
        <v>248</v>
      </c>
      <c r="J615" s="19" t="s">
        <v>321</v>
      </c>
      <c r="K615" s="19" t="s">
        <v>321</v>
      </c>
      <c r="L615" s="2">
        <v>43374</v>
      </c>
      <c r="M615" s="6" t="str">
        <f t="shared" si="74"/>
        <v>octubre</v>
      </c>
      <c r="N615" s="19">
        <f t="shared" si="75"/>
        <v>40</v>
      </c>
      <c r="O615" s="7" t="str">
        <f t="shared" si="76"/>
        <v>lunes</v>
      </c>
      <c r="P615" s="7">
        <f t="shared" si="77"/>
        <v>2018</v>
      </c>
      <c r="Q615" s="3" t="str">
        <f>VLOOKUP(A615,INFO!$A:$B,2,0)</f>
        <v>GUAYAQUIL</v>
      </c>
      <c r="R615" s="19">
        <v>95</v>
      </c>
      <c r="S615" s="19" t="str">
        <f t="shared" si="78"/>
        <v>2 Callejón 24, Guayaquil</v>
      </c>
      <c r="T615" s="19">
        <f t="shared" si="79"/>
        <v>0</v>
      </c>
      <c r="U615" s="19" t="str">
        <f t="shared" si="80"/>
        <v>Mostrar</v>
      </c>
      <c r="V615" s="3" t="str">
        <f>VLOOKUP(A615,INFO!$A:$C,3,0)</f>
        <v>II765J</v>
      </c>
      <c r="W615" s="3" t="str">
        <f>VLOOKUP(V615,INFO!$C:$D,2,0)</f>
        <v>Motocicleta</v>
      </c>
      <c r="X615" s="17" t="str">
        <f>VLOOKUP(A615,INFO!A:F,5,0)</f>
        <v>ADMINISTRACIÓN</v>
      </c>
      <c r="Y615" s="17" t="str">
        <f>VLOOKUP(A615,INFO!A:F,6,0)</f>
        <v xml:space="preserve">Byron </v>
      </c>
    </row>
    <row r="616" spans="1:25" x14ac:dyDescent="0.25">
      <c r="A616" s="3" t="s">
        <v>4</v>
      </c>
      <c r="B616" s="8">
        <v>1.1574074074074073E-3</v>
      </c>
      <c r="C616" s="8">
        <v>1.1574074074074073E-3</v>
      </c>
      <c r="D616" s="8">
        <v>0</v>
      </c>
      <c r="E616" s="4">
        <v>1.1100000000000001</v>
      </c>
      <c r="F616" s="5">
        <v>57</v>
      </c>
      <c r="G616" s="5">
        <v>39.92</v>
      </c>
      <c r="H616" s="7" t="s">
        <v>249</v>
      </c>
      <c r="I616" s="7" t="s">
        <v>128</v>
      </c>
      <c r="J616" s="19" t="s">
        <v>321</v>
      </c>
      <c r="K616" s="19" t="s">
        <v>321</v>
      </c>
      <c r="L616" s="2">
        <v>43374</v>
      </c>
      <c r="M616" s="6" t="str">
        <f t="shared" si="74"/>
        <v>octubre</v>
      </c>
      <c r="N616" s="19">
        <f t="shared" si="75"/>
        <v>40</v>
      </c>
      <c r="O616" s="7" t="str">
        <f t="shared" si="76"/>
        <v>lunes</v>
      </c>
      <c r="P616" s="7">
        <f t="shared" si="77"/>
        <v>2018</v>
      </c>
      <c r="Q616" s="3" t="str">
        <f>VLOOKUP(A616,INFO!$A:$B,2,0)</f>
        <v>QUITO</v>
      </c>
      <c r="R616" s="19">
        <v>95</v>
      </c>
      <c r="S616" s="19" t="str">
        <f t="shared" si="78"/>
        <v>Avenida 10 De Agosto 1-194, Quito</v>
      </c>
      <c r="T616" s="19">
        <f t="shared" si="79"/>
        <v>0</v>
      </c>
      <c r="U616" s="19" t="str">
        <f t="shared" si="80"/>
        <v>Mostrar</v>
      </c>
      <c r="V616" s="3" t="str">
        <f>VLOOKUP(A616,INFO!$A:$C,3,0)</f>
        <v>HW228P</v>
      </c>
      <c r="W616" s="3" t="str">
        <f>VLOOKUP(V616,INFO!$C:$D,2,0)</f>
        <v>Motocicleta</v>
      </c>
      <c r="X616" s="17" t="str">
        <f>VLOOKUP(A616,INFO!A:F,5,0)</f>
        <v>SAT UIO</v>
      </c>
      <c r="Y616" s="17" t="str">
        <f>VLOOKUP(A616,INFO!A:F,6,0)</f>
        <v>Quito</v>
      </c>
    </row>
    <row r="617" spans="1:25" x14ac:dyDescent="0.25">
      <c r="A617" s="3" t="s">
        <v>4</v>
      </c>
      <c r="B617" s="8">
        <v>7.7662037037037031E-3</v>
      </c>
      <c r="C617" s="8">
        <v>7.7662037037037031E-3</v>
      </c>
      <c r="D617" s="8">
        <v>0</v>
      </c>
      <c r="E617" s="4">
        <v>6.56</v>
      </c>
      <c r="F617" s="5">
        <v>70</v>
      </c>
      <c r="G617" s="5">
        <v>35.21</v>
      </c>
      <c r="H617" s="7" t="s">
        <v>250</v>
      </c>
      <c r="I617" s="7" t="s">
        <v>251</v>
      </c>
      <c r="J617" s="19" t="s">
        <v>321</v>
      </c>
      <c r="K617" s="19" t="s">
        <v>321</v>
      </c>
      <c r="L617" s="2">
        <v>43374</v>
      </c>
      <c r="M617" s="6" t="str">
        <f t="shared" si="74"/>
        <v>octubre</v>
      </c>
      <c r="N617" s="19">
        <f t="shared" si="75"/>
        <v>40</v>
      </c>
      <c r="O617" s="7" t="str">
        <f t="shared" si="76"/>
        <v>lunes</v>
      </c>
      <c r="P617" s="7">
        <f t="shared" si="77"/>
        <v>2018</v>
      </c>
      <c r="Q617" s="3" t="str">
        <f>VLOOKUP(A617,INFO!$A:$B,2,0)</f>
        <v>QUITO</v>
      </c>
      <c r="R617" s="19">
        <v>95</v>
      </c>
      <c r="S617" s="19" t="str">
        <f t="shared" si="78"/>
        <v>Clemente Yerovi Indaburu 2-75, Quito</v>
      </c>
      <c r="T617" s="19">
        <f t="shared" si="79"/>
        <v>0</v>
      </c>
      <c r="U617" s="19" t="str">
        <f t="shared" si="80"/>
        <v>Mostrar</v>
      </c>
      <c r="V617" s="3" t="str">
        <f>VLOOKUP(A617,INFO!$A:$C,3,0)</f>
        <v>HW228P</v>
      </c>
      <c r="W617" s="3" t="str">
        <f>VLOOKUP(V617,INFO!$C:$D,2,0)</f>
        <v>Motocicleta</v>
      </c>
      <c r="X617" s="17" t="str">
        <f>VLOOKUP(A617,INFO!A:F,5,0)</f>
        <v>SAT UIO</v>
      </c>
      <c r="Y617" s="17" t="str">
        <f>VLOOKUP(A617,INFO!A:F,6,0)</f>
        <v>Quito</v>
      </c>
    </row>
    <row r="618" spans="1:25" x14ac:dyDescent="0.25">
      <c r="A618" s="3" t="s">
        <v>26</v>
      </c>
      <c r="B618" s="8">
        <v>2.5462962962962961E-4</v>
      </c>
      <c r="C618" s="8">
        <v>2.5462962962962961E-4</v>
      </c>
      <c r="D618" s="8">
        <v>0</v>
      </c>
      <c r="E618" s="4">
        <v>0.02</v>
      </c>
      <c r="F618" s="5">
        <v>5</v>
      </c>
      <c r="G618" s="5">
        <v>2.74</v>
      </c>
      <c r="H618" s="7" t="s">
        <v>252</v>
      </c>
      <c r="I618" s="7" t="s">
        <v>252</v>
      </c>
      <c r="J618" s="19" t="s">
        <v>321</v>
      </c>
      <c r="K618" s="19" t="s">
        <v>321</v>
      </c>
      <c r="L618" s="2">
        <v>43374</v>
      </c>
      <c r="M618" s="6" t="str">
        <f t="shared" si="74"/>
        <v>octubre</v>
      </c>
      <c r="N618" s="19">
        <f t="shared" si="75"/>
        <v>40</v>
      </c>
      <c r="O618" s="7" t="str">
        <f t="shared" si="76"/>
        <v>lunes</v>
      </c>
      <c r="P618" s="7">
        <f t="shared" si="77"/>
        <v>2018</v>
      </c>
      <c r="Q618" s="3" t="str">
        <f>VLOOKUP(A618,INFO!$A:$B,2,0)</f>
        <v>GUAYAQUIL</v>
      </c>
      <c r="R618" s="19">
        <v>95</v>
      </c>
      <c r="S618" s="19" t="str">
        <f t="shared" si="78"/>
        <v>Alberto Stagg Coronel, Guayaquil</v>
      </c>
      <c r="T618" s="19">
        <f t="shared" si="79"/>
        <v>1</v>
      </c>
      <c r="U618" s="19" t="str">
        <f t="shared" si="80"/>
        <v>Mostrar</v>
      </c>
      <c r="V618" s="3" t="str">
        <f>VLOOKUP(A618,INFO!$A:$C,3,0)</f>
        <v>EGSI9179</v>
      </c>
      <c r="W618" s="3" t="str">
        <f>VLOOKUP(V618,INFO!$C:$D,2,0)</f>
        <v>Camioneta</v>
      </c>
      <c r="X618" s="17" t="str">
        <f>VLOOKUP(A618,INFO!A:F,5,0)</f>
        <v>POSTVENTA</v>
      </c>
      <c r="Y618" s="17" t="str">
        <f>VLOOKUP(A618,INFO!A:F,6,0)</f>
        <v>Deibi Banguera</v>
      </c>
    </row>
    <row r="619" spans="1:25" x14ac:dyDescent="0.25">
      <c r="A619" s="3" t="s">
        <v>4</v>
      </c>
      <c r="B619" s="8">
        <v>2.3495370370370371E-3</v>
      </c>
      <c r="C619" s="8">
        <v>2.3495370370370371E-3</v>
      </c>
      <c r="D619" s="8">
        <v>0</v>
      </c>
      <c r="E619" s="4">
        <v>1.54</v>
      </c>
      <c r="F619" s="5">
        <v>50</v>
      </c>
      <c r="G619" s="5">
        <v>27.37</v>
      </c>
      <c r="H619" s="7" t="s">
        <v>251</v>
      </c>
      <c r="I619" s="7" t="s">
        <v>177</v>
      </c>
      <c r="J619" s="19" t="s">
        <v>321</v>
      </c>
      <c r="K619" s="19" t="s">
        <v>321</v>
      </c>
      <c r="L619" s="2">
        <v>43374</v>
      </c>
      <c r="M619" s="6" t="str">
        <f t="shared" si="74"/>
        <v>octubre</v>
      </c>
      <c r="N619" s="19">
        <f t="shared" si="75"/>
        <v>40</v>
      </c>
      <c r="O619" s="7" t="str">
        <f t="shared" si="76"/>
        <v>lunes</v>
      </c>
      <c r="P619" s="7">
        <f t="shared" si="77"/>
        <v>2018</v>
      </c>
      <c r="Q619" s="3" t="str">
        <f>VLOOKUP(A619,INFO!$A:$B,2,0)</f>
        <v>QUITO</v>
      </c>
      <c r="R619" s="19">
        <v>95</v>
      </c>
      <c r="S619" s="19" t="str">
        <f t="shared" si="78"/>
        <v>O 3M, Quito</v>
      </c>
      <c r="T619" s="19">
        <f t="shared" si="79"/>
        <v>0</v>
      </c>
      <c r="U619" s="19" t="str">
        <f t="shared" si="80"/>
        <v>Mostrar</v>
      </c>
      <c r="V619" s="3" t="str">
        <f>VLOOKUP(A619,INFO!$A:$C,3,0)</f>
        <v>HW228P</v>
      </c>
      <c r="W619" s="3" t="str">
        <f>VLOOKUP(V619,INFO!$C:$D,2,0)</f>
        <v>Motocicleta</v>
      </c>
      <c r="X619" s="17" t="str">
        <f>VLOOKUP(A619,INFO!A:F,5,0)</f>
        <v>SAT UIO</v>
      </c>
      <c r="Y619" s="17" t="str">
        <f>VLOOKUP(A619,INFO!A:F,6,0)</f>
        <v>Quito</v>
      </c>
    </row>
    <row r="620" spans="1:25" x14ac:dyDescent="0.25">
      <c r="A620" s="3" t="s">
        <v>78</v>
      </c>
      <c r="B620" s="8">
        <v>1.9212962962962962E-3</v>
      </c>
      <c r="C620" s="8">
        <v>1.9212962962962962E-3</v>
      </c>
      <c r="D620" s="8">
        <v>0</v>
      </c>
      <c r="E620" s="4">
        <v>0.6</v>
      </c>
      <c r="F620" s="5">
        <v>18</v>
      </c>
      <c r="G620" s="5">
        <v>12.98</v>
      </c>
      <c r="H620" s="7" t="s">
        <v>207</v>
      </c>
      <c r="I620" s="7" t="s">
        <v>167</v>
      </c>
      <c r="J620" s="19" t="s">
        <v>321</v>
      </c>
      <c r="K620" s="19" t="s">
        <v>321</v>
      </c>
      <c r="L620" s="2">
        <v>43374</v>
      </c>
      <c r="M620" s="6" t="str">
        <f t="shared" si="74"/>
        <v>octubre</v>
      </c>
      <c r="N620" s="19">
        <f t="shared" si="75"/>
        <v>40</v>
      </c>
      <c r="O620" s="7" t="str">
        <f t="shared" si="76"/>
        <v>lunes</v>
      </c>
      <c r="P620" s="7">
        <f t="shared" si="77"/>
        <v>2018</v>
      </c>
      <c r="Q620" s="3" t="str">
        <f>VLOOKUP(A620,INFO!$A:$B,2,0)</f>
        <v>GUAYAQUIL</v>
      </c>
      <c r="R620" s="19">
        <v>95</v>
      </c>
      <c r="S620" s="19" t="str">
        <f t="shared" si="78"/>
        <v>Calle 24, Guayaquil</v>
      </c>
      <c r="T620" s="19">
        <f t="shared" si="79"/>
        <v>0</v>
      </c>
      <c r="U620" s="19" t="str">
        <f t="shared" si="80"/>
        <v>Mostrar</v>
      </c>
      <c r="V620" s="3" t="str">
        <f>VLOOKUP(A620,INFO!$A:$C,3,0)</f>
        <v>II765J</v>
      </c>
      <c r="W620" s="3" t="str">
        <f>VLOOKUP(V620,INFO!$C:$D,2,0)</f>
        <v>Motocicleta</v>
      </c>
      <c r="X620" s="17" t="str">
        <f>VLOOKUP(A620,INFO!A:F,5,0)</f>
        <v>ADMINISTRACIÓN</v>
      </c>
      <c r="Y620" s="17" t="str">
        <f>VLOOKUP(A620,INFO!A:F,6,0)</f>
        <v xml:space="preserve">Byron </v>
      </c>
    </row>
    <row r="621" spans="1:25" x14ac:dyDescent="0.25">
      <c r="A621" s="3" t="s">
        <v>78</v>
      </c>
      <c r="B621" s="8">
        <v>2.2222222222222222E-3</v>
      </c>
      <c r="C621" s="8">
        <v>2.2222222222222222E-3</v>
      </c>
      <c r="D621" s="8">
        <v>0</v>
      </c>
      <c r="E621" s="4">
        <v>0.79</v>
      </c>
      <c r="F621" s="5">
        <v>20</v>
      </c>
      <c r="G621" s="5">
        <v>14.72</v>
      </c>
      <c r="H621" s="7" t="s">
        <v>24</v>
      </c>
      <c r="I621" s="7" t="s">
        <v>24</v>
      </c>
      <c r="J621" s="19" t="s">
        <v>321</v>
      </c>
      <c r="K621" s="19" t="s">
        <v>321</v>
      </c>
      <c r="L621" s="2">
        <v>43374</v>
      </c>
      <c r="M621" s="6" t="str">
        <f t="shared" si="74"/>
        <v>octubre</v>
      </c>
      <c r="N621" s="19">
        <f t="shared" si="75"/>
        <v>40</v>
      </c>
      <c r="O621" s="7" t="str">
        <f t="shared" si="76"/>
        <v>lunes</v>
      </c>
      <c r="P621" s="7">
        <f t="shared" si="77"/>
        <v>2018</v>
      </c>
      <c r="Q621" s="3" t="str">
        <f>VLOOKUP(A621,INFO!$A:$B,2,0)</f>
        <v>GUAYAQUIL</v>
      </c>
      <c r="R621" s="19">
        <v>95</v>
      </c>
      <c r="S621" s="19" t="str">
        <f t="shared" si="78"/>
        <v>Durmió en Ainsa</v>
      </c>
      <c r="T621" s="19">
        <f t="shared" si="79"/>
        <v>1</v>
      </c>
      <c r="U621" s="19" t="str">
        <f t="shared" si="80"/>
        <v>Mostrar</v>
      </c>
      <c r="V621" s="3" t="str">
        <f>VLOOKUP(A621,INFO!$A:$C,3,0)</f>
        <v>II765J</v>
      </c>
      <c r="W621" s="3" t="str">
        <f>VLOOKUP(V621,INFO!$C:$D,2,0)</f>
        <v>Motocicleta</v>
      </c>
      <c r="X621" s="17" t="str">
        <f>VLOOKUP(A621,INFO!A:F,5,0)</f>
        <v>ADMINISTRACIÓN</v>
      </c>
      <c r="Y621" s="17" t="str">
        <f>VLOOKUP(A621,INFO!A:F,6,0)</f>
        <v xml:space="preserve">Byron </v>
      </c>
    </row>
    <row r="622" spans="1:25" x14ac:dyDescent="0.25">
      <c r="A622" s="3" t="s">
        <v>78</v>
      </c>
      <c r="B622" s="8">
        <v>6.3888888888888884E-3</v>
      </c>
      <c r="C622" s="8">
        <v>6.3541666666666668E-3</v>
      </c>
      <c r="D622" s="8">
        <v>3.4722222222222222E-5</v>
      </c>
      <c r="E622" s="4">
        <v>7.67</v>
      </c>
      <c r="F622" s="5">
        <v>74</v>
      </c>
      <c r="G622" s="5">
        <v>50.05</v>
      </c>
      <c r="H622" s="7" t="s">
        <v>190</v>
      </c>
      <c r="I622" s="7" t="s">
        <v>190</v>
      </c>
      <c r="J622" s="19" t="s">
        <v>321</v>
      </c>
      <c r="K622" s="19" t="s">
        <v>321</v>
      </c>
      <c r="L622" s="2">
        <v>43374</v>
      </c>
      <c r="M622" s="6" t="str">
        <f t="shared" si="74"/>
        <v>octubre</v>
      </c>
      <c r="N622" s="19">
        <f t="shared" si="75"/>
        <v>40</v>
      </c>
      <c r="O622" s="7" t="str">
        <f t="shared" si="76"/>
        <v>lunes</v>
      </c>
      <c r="P622" s="7">
        <f t="shared" si="77"/>
        <v>2018</v>
      </c>
      <c r="Q622" s="3" t="str">
        <f>VLOOKUP(A622,INFO!$A:$B,2,0)</f>
        <v>GUAYAQUIL</v>
      </c>
      <c r="R622" s="19">
        <v>95</v>
      </c>
      <c r="S622" s="19" t="str">
        <f t="shared" si="78"/>
        <v>E40, Guayaquil</v>
      </c>
      <c r="T622" s="19">
        <f t="shared" si="79"/>
        <v>1</v>
      </c>
      <c r="U622" s="19" t="str">
        <f t="shared" si="80"/>
        <v>Mostrar</v>
      </c>
      <c r="V622" s="3" t="str">
        <f>VLOOKUP(A622,INFO!$A:$C,3,0)</f>
        <v>II765J</v>
      </c>
      <c r="W622" s="3" t="str">
        <f>VLOOKUP(V622,INFO!$C:$D,2,0)</f>
        <v>Motocicleta</v>
      </c>
      <c r="X622" s="17" t="str">
        <f>VLOOKUP(A622,INFO!A:F,5,0)</f>
        <v>ADMINISTRACIÓN</v>
      </c>
      <c r="Y622" s="17" t="str">
        <f>VLOOKUP(A622,INFO!A:F,6,0)</f>
        <v xml:space="preserve">Byron </v>
      </c>
    </row>
    <row r="623" spans="1:25" x14ac:dyDescent="0.25">
      <c r="A623" s="3" t="s">
        <v>78</v>
      </c>
      <c r="B623" s="8">
        <v>8.5532407407407415E-3</v>
      </c>
      <c r="C623" s="8">
        <v>8.518518518518519E-3</v>
      </c>
      <c r="D623" s="8">
        <v>3.4722222222222222E-5</v>
      </c>
      <c r="E623" s="4">
        <v>7.39</v>
      </c>
      <c r="F623" s="5">
        <v>68</v>
      </c>
      <c r="G623" s="5">
        <v>35.979999999999997</v>
      </c>
      <c r="H623" s="7" t="s">
        <v>134</v>
      </c>
      <c r="I623" s="7" t="s">
        <v>142</v>
      </c>
      <c r="J623" s="19" t="s">
        <v>321</v>
      </c>
      <c r="K623" s="19" t="s">
        <v>321</v>
      </c>
      <c r="L623" s="2">
        <v>43374</v>
      </c>
      <c r="M623" s="6" t="str">
        <f t="shared" si="74"/>
        <v>octubre</v>
      </c>
      <c r="N623" s="19">
        <f t="shared" si="75"/>
        <v>40</v>
      </c>
      <c r="O623" s="7" t="str">
        <f t="shared" si="76"/>
        <v>lunes</v>
      </c>
      <c r="P623" s="7">
        <f t="shared" si="77"/>
        <v>2018</v>
      </c>
      <c r="Q623" s="3" t="str">
        <f>VLOOKUP(A623,INFO!$A:$B,2,0)</f>
        <v>GUAYAQUIL</v>
      </c>
      <c r="R623" s="19">
        <v>95</v>
      </c>
      <c r="S623" s="19" t="str">
        <f t="shared" si="78"/>
        <v>Guayaquil Daule, Guayaquil</v>
      </c>
      <c r="T623" s="19">
        <f t="shared" si="79"/>
        <v>0</v>
      </c>
      <c r="U623" s="19" t="str">
        <f t="shared" si="80"/>
        <v>Mostrar</v>
      </c>
      <c r="V623" s="3" t="str">
        <f>VLOOKUP(A623,INFO!$A:$C,3,0)</f>
        <v>II765J</v>
      </c>
      <c r="W623" s="3" t="str">
        <f>VLOOKUP(V623,INFO!$C:$D,2,0)</f>
        <v>Motocicleta</v>
      </c>
      <c r="X623" s="17" t="str">
        <f>VLOOKUP(A623,INFO!A:F,5,0)</f>
        <v>ADMINISTRACIÓN</v>
      </c>
      <c r="Y623" s="17" t="str">
        <f>VLOOKUP(A623,INFO!A:F,6,0)</f>
        <v xml:space="preserve">Byron </v>
      </c>
    </row>
    <row r="624" spans="1:25" x14ac:dyDescent="0.25">
      <c r="A624" s="3" t="s">
        <v>4</v>
      </c>
      <c r="B624" s="8">
        <v>7.6273148148148151E-3</v>
      </c>
      <c r="C624" s="8">
        <v>5.1736111111111115E-3</v>
      </c>
      <c r="D624" s="8">
        <v>4.6296296296296294E-5</v>
      </c>
      <c r="E624" s="4">
        <v>5.0199999999999996</v>
      </c>
      <c r="F624" s="5">
        <v>75</v>
      </c>
      <c r="G624" s="5">
        <v>27.41</v>
      </c>
      <c r="H624" s="7" t="s">
        <v>177</v>
      </c>
      <c r="I624" s="7" t="s">
        <v>1</v>
      </c>
      <c r="J624" s="19" t="s">
        <v>321</v>
      </c>
      <c r="K624" s="19" t="s">
        <v>321</v>
      </c>
      <c r="L624" s="2">
        <v>43374</v>
      </c>
      <c r="M624" s="6" t="str">
        <f t="shared" si="74"/>
        <v>octubre</v>
      </c>
      <c r="N624" s="19">
        <f t="shared" si="75"/>
        <v>40</v>
      </c>
      <c r="O624" s="7" t="str">
        <f t="shared" si="76"/>
        <v>lunes</v>
      </c>
      <c r="P624" s="7">
        <f t="shared" si="77"/>
        <v>2018</v>
      </c>
      <c r="Q624" s="3" t="str">
        <f>VLOOKUP(A624,INFO!$A:$B,2,0)</f>
        <v>QUITO</v>
      </c>
      <c r="R624" s="19">
        <v>95</v>
      </c>
      <c r="S624" s="19" t="str">
        <f t="shared" si="78"/>
        <v>Avenida 10 De Agosto 30-106, Quito</v>
      </c>
      <c r="T624" s="19">
        <f t="shared" si="79"/>
        <v>0</v>
      </c>
      <c r="U624" s="19" t="str">
        <f t="shared" si="80"/>
        <v>Mostrar</v>
      </c>
      <c r="V624" s="3" t="str">
        <f>VLOOKUP(A624,INFO!$A:$C,3,0)</f>
        <v>HW228P</v>
      </c>
      <c r="W624" s="3" t="str">
        <f>VLOOKUP(V624,INFO!$C:$D,2,0)</f>
        <v>Motocicleta</v>
      </c>
      <c r="X624" s="17" t="str">
        <f>VLOOKUP(A624,INFO!A:F,5,0)</f>
        <v>SAT UIO</v>
      </c>
      <c r="Y624" s="17" t="str">
        <f>VLOOKUP(A624,INFO!A:F,6,0)</f>
        <v>Quito</v>
      </c>
    </row>
    <row r="625" spans="1:25" x14ac:dyDescent="0.25">
      <c r="A625" s="3" t="s">
        <v>29</v>
      </c>
      <c r="B625" s="8">
        <v>5.7870370370370366E-5</v>
      </c>
      <c r="C625" s="8">
        <v>0</v>
      </c>
      <c r="D625" s="8">
        <v>5.7870370370370366E-5</v>
      </c>
      <c r="E625" s="4">
        <v>0</v>
      </c>
      <c r="F625" s="5">
        <v>0</v>
      </c>
      <c r="G625" s="5">
        <v>0</v>
      </c>
      <c r="H625" s="7" t="s">
        <v>24</v>
      </c>
      <c r="I625" s="7" t="s">
        <v>24</v>
      </c>
      <c r="J625" s="19" t="s">
        <v>321</v>
      </c>
      <c r="K625" s="19" t="s">
        <v>321</v>
      </c>
      <c r="L625" s="2">
        <v>43374</v>
      </c>
      <c r="M625" s="6" t="str">
        <f t="shared" si="74"/>
        <v>octubre</v>
      </c>
      <c r="N625" s="19">
        <f t="shared" si="75"/>
        <v>40</v>
      </c>
      <c r="O625" s="7" t="str">
        <f t="shared" si="76"/>
        <v>lunes</v>
      </c>
      <c r="P625" s="7">
        <f t="shared" si="77"/>
        <v>2018</v>
      </c>
      <c r="Q625" s="3" t="str">
        <f>VLOOKUP(A625,INFO!$A:$B,2,0)</f>
        <v>GUAYAQUIL</v>
      </c>
      <c r="R625" s="19">
        <v>95</v>
      </c>
      <c r="S625" s="19" t="str">
        <f t="shared" si="78"/>
        <v>Durmió en Ainsa</v>
      </c>
      <c r="T625" s="19">
        <f t="shared" si="79"/>
        <v>1</v>
      </c>
      <c r="U625" s="19" t="str">
        <f t="shared" si="80"/>
        <v>Mostrar</v>
      </c>
      <c r="V625" s="3" t="str">
        <f>VLOOKUP(A625,INFO!$A:$C,3,0)</f>
        <v>EPCW6826</v>
      </c>
      <c r="W625" s="3" t="str">
        <f>VLOOKUP(V625,INFO!$C:$D,2,0)</f>
        <v>Camioneta</v>
      </c>
      <c r="X625" s="17" t="str">
        <f>VLOOKUP(A625,INFO!A:F,5,0)</f>
        <v>POSTVENTA</v>
      </c>
      <c r="Y625" s="17" t="str">
        <f>VLOOKUP(A625,INFO!A:F,6,0)</f>
        <v>Danny Salazar</v>
      </c>
    </row>
    <row r="626" spans="1:25" x14ac:dyDescent="0.25">
      <c r="A626" s="3" t="s">
        <v>26</v>
      </c>
      <c r="B626" s="8">
        <v>6.9444444444444444E-5</v>
      </c>
      <c r="C626" s="8">
        <v>0</v>
      </c>
      <c r="D626" s="8">
        <v>6.9444444444444444E-5</v>
      </c>
      <c r="E626" s="4">
        <v>0</v>
      </c>
      <c r="F626" s="5">
        <v>0</v>
      </c>
      <c r="G626" s="5">
        <v>0</v>
      </c>
      <c r="H626" s="7" t="s">
        <v>252</v>
      </c>
      <c r="I626" s="7" t="s">
        <v>252</v>
      </c>
      <c r="J626" s="19" t="s">
        <v>321</v>
      </c>
      <c r="K626" s="19" t="s">
        <v>321</v>
      </c>
      <c r="L626" s="2">
        <v>43374</v>
      </c>
      <c r="M626" s="6" t="str">
        <f t="shared" si="74"/>
        <v>octubre</v>
      </c>
      <c r="N626" s="19">
        <f t="shared" si="75"/>
        <v>40</v>
      </c>
      <c r="O626" s="7" t="str">
        <f t="shared" si="76"/>
        <v>lunes</v>
      </c>
      <c r="P626" s="7">
        <f t="shared" si="77"/>
        <v>2018</v>
      </c>
      <c r="Q626" s="3" t="str">
        <f>VLOOKUP(A626,INFO!$A:$B,2,0)</f>
        <v>GUAYAQUIL</v>
      </c>
      <c r="R626" s="19">
        <v>95</v>
      </c>
      <c r="S626" s="19" t="str">
        <f t="shared" si="78"/>
        <v>Alberto Stagg Coronel, Guayaquil</v>
      </c>
      <c r="T626" s="19">
        <f t="shared" si="79"/>
        <v>1</v>
      </c>
      <c r="U626" s="19" t="str">
        <f t="shared" si="80"/>
        <v>Mostrar</v>
      </c>
      <c r="V626" s="3" t="str">
        <f>VLOOKUP(A626,INFO!$A:$C,3,0)</f>
        <v>EGSI9179</v>
      </c>
      <c r="W626" s="3" t="str">
        <f>VLOOKUP(V626,INFO!$C:$D,2,0)</f>
        <v>Camioneta</v>
      </c>
      <c r="X626" s="17" t="str">
        <f>VLOOKUP(A626,INFO!A:F,5,0)</f>
        <v>POSTVENTA</v>
      </c>
      <c r="Y626" s="17" t="str">
        <f>VLOOKUP(A626,INFO!A:F,6,0)</f>
        <v>Deibi Banguera</v>
      </c>
    </row>
    <row r="627" spans="1:25" x14ac:dyDescent="0.25">
      <c r="A627" s="3" t="s">
        <v>51</v>
      </c>
      <c r="B627" s="8">
        <v>8.1018518518518516E-5</v>
      </c>
      <c r="C627" s="8">
        <v>0</v>
      </c>
      <c r="D627" s="8">
        <v>8.1018518518518516E-5</v>
      </c>
      <c r="E627" s="4">
        <v>0</v>
      </c>
      <c r="F627" s="5">
        <v>0</v>
      </c>
      <c r="G627" s="5">
        <v>0</v>
      </c>
      <c r="H627" s="7" t="s">
        <v>242</v>
      </c>
      <c r="I627" s="7" t="s">
        <v>242</v>
      </c>
      <c r="J627" s="19" t="s">
        <v>321</v>
      </c>
      <c r="K627" s="19" t="s">
        <v>321</v>
      </c>
      <c r="L627" s="2">
        <v>43374</v>
      </c>
      <c r="M627" s="6" t="str">
        <f t="shared" si="74"/>
        <v>octubre</v>
      </c>
      <c r="N627" s="19">
        <f t="shared" si="75"/>
        <v>40</v>
      </c>
      <c r="O627" s="7" t="str">
        <f t="shared" si="76"/>
        <v>lunes</v>
      </c>
      <c r="P627" s="7">
        <f t="shared" si="77"/>
        <v>2018</v>
      </c>
      <c r="Q627" s="3" t="str">
        <f>VLOOKUP(A627,INFO!$A:$B,2,0)</f>
        <v>QUITO</v>
      </c>
      <c r="R627" s="19">
        <v>95</v>
      </c>
      <c r="S627" s="19" t="str">
        <f t="shared" si="78"/>
        <v>Avenida 10 De Agosto 2-92, Quito</v>
      </c>
      <c r="T627" s="19">
        <f t="shared" si="79"/>
        <v>1</v>
      </c>
      <c r="U627" s="19" t="str">
        <f t="shared" si="80"/>
        <v>Mostrar</v>
      </c>
      <c r="V627" s="3" t="str">
        <f>VLOOKUP(A627,INFO!$A:$C,3,0)</f>
        <v>EPCT8869</v>
      </c>
      <c r="W627" s="3" t="str">
        <f>VLOOKUP(V627,INFO!$C:$D,2,0)</f>
        <v>Camioneta</v>
      </c>
      <c r="X627" s="17" t="str">
        <f>VLOOKUP(A627,INFO!A:F,5,0)</f>
        <v>SAT UIO</v>
      </c>
      <c r="Y627" s="17" t="str">
        <f>VLOOKUP(A627,INFO!A:F,6,0)</f>
        <v>Norberto Congo</v>
      </c>
    </row>
    <row r="628" spans="1:25" x14ac:dyDescent="0.25">
      <c r="A628" s="3" t="s">
        <v>122</v>
      </c>
      <c r="B628" s="8">
        <v>3.530092592592592E-3</v>
      </c>
      <c r="C628" s="8">
        <v>3.4375E-3</v>
      </c>
      <c r="D628" s="8">
        <v>9.2592592592592588E-5</v>
      </c>
      <c r="E628" s="4">
        <v>1.3</v>
      </c>
      <c r="F628" s="5">
        <v>33</v>
      </c>
      <c r="G628" s="5">
        <v>15.34</v>
      </c>
      <c r="H628" s="7" t="s">
        <v>77</v>
      </c>
      <c r="I628" s="7" t="s">
        <v>77</v>
      </c>
      <c r="J628" s="19" t="s">
        <v>321</v>
      </c>
      <c r="K628" s="19" t="s">
        <v>321</v>
      </c>
      <c r="L628" s="2">
        <v>43374</v>
      </c>
      <c r="M628" s="6" t="str">
        <f t="shared" si="74"/>
        <v>octubre</v>
      </c>
      <c r="N628" s="19">
        <f t="shared" si="75"/>
        <v>40</v>
      </c>
      <c r="O628" s="7" t="str">
        <f t="shared" si="76"/>
        <v>lunes</v>
      </c>
      <c r="P628" s="7">
        <f t="shared" si="77"/>
        <v>2018</v>
      </c>
      <c r="Q628" s="3" t="str">
        <f>VLOOKUP(A628,INFO!$A:$B,2,0)</f>
        <v>GUAYAQUIL</v>
      </c>
      <c r="R628" s="19">
        <v>95</v>
      </c>
      <c r="S628" s="19" t="str">
        <f t="shared" si="78"/>
        <v>E25, Camilo Ponce Enríquez</v>
      </c>
      <c r="T628" s="19">
        <f t="shared" si="79"/>
        <v>1</v>
      </c>
      <c r="U628" s="19" t="str">
        <f t="shared" si="80"/>
        <v>Mostrar</v>
      </c>
      <c r="V628" s="3" t="str">
        <f>VLOOKUP(A628,INFO!$A:$C,3,0)</f>
        <v>EHCN0517</v>
      </c>
      <c r="W628" s="3" t="str">
        <f>VLOOKUP(V628,INFO!$C:$D,2,0)</f>
        <v>Camioneta</v>
      </c>
      <c r="X628" s="17" t="str">
        <f>VLOOKUP(A628,INFO!A:F,5,0)</f>
        <v>POSTVENTA</v>
      </c>
      <c r="Y628" s="17" t="str">
        <f>VLOOKUP(A628,INFO!A:F,6,0)</f>
        <v>Marcelo Murillo</v>
      </c>
    </row>
    <row r="629" spans="1:25" x14ac:dyDescent="0.25">
      <c r="A629" s="3" t="s">
        <v>28</v>
      </c>
      <c r="B629" s="8">
        <v>1.4930555555555556E-3</v>
      </c>
      <c r="C629" s="8">
        <v>1.3773148148148147E-3</v>
      </c>
      <c r="D629" s="8">
        <v>1.1574074074074073E-4</v>
      </c>
      <c r="E629" s="4">
        <v>0.74</v>
      </c>
      <c r="F629" s="5">
        <v>37</v>
      </c>
      <c r="G629" s="5">
        <v>20.58</v>
      </c>
      <c r="H629" s="7" t="s">
        <v>24</v>
      </c>
      <c r="I629" s="7" t="s">
        <v>24</v>
      </c>
      <c r="J629" s="19" t="s">
        <v>321</v>
      </c>
      <c r="K629" s="19" t="s">
        <v>321</v>
      </c>
      <c r="L629" s="2">
        <v>43374</v>
      </c>
      <c r="M629" s="6" t="str">
        <f t="shared" si="74"/>
        <v>octubre</v>
      </c>
      <c r="N629" s="19">
        <f t="shared" si="75"/>
        <v>40</v>
      </c>
      <c r="O629" s="7" t="str">
        <f t="shared" si="76"/>
        <v>lunes</v>
      </c>
      <c r="P629" s="7">
        <f t="shared" si="77"/>
        <v>2018</v>
      </c>
      <c r="Q629" s="3" t="str">
        <f>VLOOKUP(A629,INFO!$A:$B,2,0)</f>
        <v>GUAYAQUIL</v>
      </c>
      <c r="R629" s="19">
        <v>95</v>
      </c>
      <c r="S629" s="19" t="str">
        <f t="shared" si="78"/>
        <v>Durmió en Ainsa</v>
      </c>
      <c r="T629" s="19">
        <f t="shared" si="79"/>
        <v>1</v>
      </c>
      <c r="U629" s="19" t="str">
        <f t="shared" si="80"/>
        <v>Mostrar</v>
      </c>
      <c r="V629" s="3" t="str">
        <f>VLOOKUP(A629,INFO!$A:$C,3,0)</f>
        <v>EPCW1831</v>
      </c>
      <c r="W629" s="3" t="str">
        <f>VLOOKUP(V629,INFO!$C:$D,2,0)</f>
        <v>Camioneta</v>
      </c>
      <c r="X629" s="17" t="str">
        <f>VLOOKUP(A629,INFO!A:F,5,0)</f>
        <v>POSTVENTA</v>
      </c>
      <c r="Y629" s="17" t="str">
        <f>VLOOKUP(A629,INFO!A:F,6,0)</f>
        <v>Jose Luis vargas</v>
      </c>
    </row>
    <row r="630" spans="1:25" x14ac:dyDescent="0.25">
      <c r="A630" s="3" t="s">
        <v>74</v>
      </c>
      <c r="B630" s="8">
        <v>3.5763888888888894E-3</v>
      </c>
      <c r="C630" s="8">
        <v>3.4490740740740745E-3</v>
      </c>
      <c r="D630" s="8">
        <v>1.273148148148148E-4</v>
      </c>
      <c r="E630" s="4">
        <v>1.1100000000000001</v>
      </c>
      <c r="F630" s="5">
        <v>38</v>
      </c>
      <c r="G630" s="5">
        <v>12.93</v>
      </c>
      <c r="H630" s="7" t="s">
        <v>77</v>
      </c>
      <c r="I630" s="7" t="s">
        <v>77</v>
      </c>
      <c r="J630" s="19" t="s">
        <v>321</v>
      </c>
      <c r="K630" s="19" t="s">
        <v>321</v>
      </c>
      <c r="L630" s="2">
        <v>43374</v>
      </c>
      <c r="M630" s="6" t="str">
        <f t="shared" si="74"/>
        <v>octubre</v>
      </c>
      <c r="N630" s="19">
        <f t="shared" si="75"/>
        <v>40</v>
      </c>
      <c r="O630" s="7" t="str">
        <f t="shared" si="76"/>
        <v>lunes</v>
      </c>
      <c r="P630" s="7">
        <f t="shared" si="77"/>
        <v>2018</v>
      </c>
      <c r="Q630" s="3" t="str">
        <f>VLOOKUP(A630,INFO!$A:$B,2,0)</f>
        <v>GUAYAQUIL</v>
      </c>
      <c r="R630" s="19">
        <v>95</v>
      </c>
      <c r="S630" s="19" t="str">
        <f t="shared" si="78"/>
        <v>E25, Camilo Ponce Enríquez</v>
      </c>
      <c r="T630" s="19">
        <f t="shared" si="79"/>
        <v>1</v>
      </c>
      <c r="U630" s="19" t="str">
        <f t="shared" si="80"/>
        <v>Mostrar</v>
      </c>
      <c r="V630" s="3" t="str">
        <f>VLOOKUP(A630,INFO!$A:$C,3,0)</f>
        <v>EGSI9191</v>
      </c>
      <c r="W630" s="3" t="str">
        <f>VLOOKUP(V630,INFO!$C:$D,2,0)</f>
        <v>Camioneta</v>
      </c>
      <c r="X630" s="17" t="str">
        <f>VLOOKUP(A630,INFO!A:F,5,0)</f>
        <v>POSTVENTA</v>
      </c>
      <c r="Y630" s="17" t="str">
        <f>VLOOKUP(A630,INFO!A:F,6,0)</f>
        <v>Patricio Olaya</v>
      </c>
    </row>
    <row r="631" spans="1:25" x14ac:dyDescent="0.25">
      <c r="A631" s="3" t="s">
        <v>68</v>
      </c>
      <c r="B631" s="8">
        <v>6.3078703703703708E-3</v>
      </c>
      <c r="C631" s="8">
        <v>4.7106481481481478E-3</v>
      </c>
      <c r="D631" s="8">
        <v>1.3888888888888889E-4</v>
      </c>
      <c r="E631" s="4">
        <v>2.58</v>
      </c>
      <c r="F631" s="5">
        <v>62</v>
      </c>
      <c r="G631" s="5">
        <v>17.02</v>
      </c>
      <c r="H631" s="7" t="s">
        <v>72</v>
      </c>
      <c r="I631" s="7" t="s">
        <v>253</v>
      </c>
      <c r="J631" s="19" t="s">
        <v>321</v>
      </c>
      <c r="K631" s="19" t="s">
        <v>321</v>
      </c>
      <c r="L631" s="2">
        <v>43374</v>
      </c>
      <c r="M631" s="6" t="str">
        <f t="shared" si="74"/>
        <v>octubre</v>
      </c>
      <c r="N631" s="19">
        <f t="shared" si="75"/>
        <v>40</v>
      </c>
      <c r="O631" s="7" t="str">
        <f t="shared" si="76"/>
        <v>lunes</v>
      </c>
      <c r="P631" s="7">
        <f t="shared" si="77"/>
        <v>2018</v>
      </c>
      <c r="Q631" s="3" t="str">
        <f>VLOOKUP(A631,INFO!$A:$B,2,0)</f>
        <v>QUITO</v>
      </c>
      <c r="R631" s="19">
        <v>95</v>
      </c>
      <c r="S631" s="19" t="str">
        <f t="shared" si="78"/>
        <v>Abel Romero Castillo, Guayaquil</v>
      </c>
      <c r="T631" s="19">
        <f t="shared" si="79"/>
        <v>1</v>
      </c>
      <c r="U631" s="19" t="str">
        <f t="shared" si="80"/>
        <v>Mostrar</v>
      </c>
      <c r="V631" s="3" t="str">
        <f>VLOOKUP(A631,INFO!$A:$C,3,0)</f>
        <v>EGSK6338</v>
      </c>
      <c r="W631" s="3" t="str">
        <f>VLOOKUP(V631,INFO!$C:$D,2,0)</f>
        <v>Automovil</v>
      </c>
      <c r="X631" s="17" t="str">
        <f>VLOOKUP(A631,INFO!A:F,5,0)</f>
        <v>VENTAS</v>
      </c>
      <c r="Y631" s="17" t="str">
        <f>VLOOKUP(A631,INFO!A:F,6,0)</f>
        <v>Josue Guillen</v>
      </c>
    </row>
    <row r="632" spans="1:25" x14ac:dyDescent="0.25">
      <c r="A632" s="3" t="s">
        <v>122</v>
      </c>
      <c r="B632" s="8">
        <v>1.0659722222222221E-2</v>
      </c>
      <c r="C632" s="8">
        <v>1.0520833333333333E-2</v>
      </c>
      <c r="D632" s="8">
        <v>1.3888888888888889E-4</v>
      </c>
      <c r="E632" s="4">
        <v>12.1</v>
      </c>
      <c r="F632" s="5">
        <v>81</v>
      </c>
      <c r="G632" s="5">
        <v>47.3</v>
      </c>
      <c r="H632" s="7" t="s">
        <v>77</v>
      </c>
      <c r="I632" s="7" t="s">
        <v>254</v>
      </c>
      <c r="J632" s="19" t="s">
        <v>321</v>
      </c>
      <c r="K632" s="19" t="s">
        <v>321</v>
      </c>
      <c r="L632" s="2">
        <v>43374</v>
      </c>
      <c r="M632" s="6" t="str">
        <f t="shared" si="74"/>
        <v>octubre</v>
      </c>
      <c r="N632" s="19">
        <f t="shared" si="75"/>
        <v>40</v>
      </c>
      <c r="O632" s="7" t="str">
        <f t="shared" si="76"/>
        <v>lunes</v>
      </c>
      <c r="P632" s="7">
        <f t="shared" si="77"/>
        <v>2018</v>
      </c>
      <c r="Q632" s="3" t="str">
        <f>VLOOKUP(A632,INFO!$A:$B,2,0)</f>
        <v>GUAYAQUIL</v>
      </c>
      <c r="R632" s="19">
        <v>95</v>
      </c>
      <c r="S632" s="19" t="str">
        <f t="shared" si="78"/>
        <v>Tenguel</v>
      </c>
      <c r="T632" s="19">
        <f t="shared" si="79"/>
        <v>0</v>
      </c>
      <c r="U632" s="19" t="str">
        <f t="shared" si="80"/>
        <v>Mostrar</v>
      </c>
      <c r="V632" s="3" t="str">
        <f>VLOOKUP(A632,INFO!$A:$C,3,0)</f>
        <v>EHCN0517</v>
      </c>
      <c r="W632" s="3" t="str">
        <f>VLOOKUP(V632,INFO!$C:$D,2,0)</f>
        <v>Camioneta</v>
      </c>
      <c r="X632" s="17" t="str">
        <f>VLOOKUP(A632,INFO!A:F,5,0)</f>
        <v>POSTVENTA</v>
      </c>
      <c r="Y632" s="17" t="str">
        <f>VLOOKUP(A632,INFO!A:F,6,0)</f>
        <v>Marcelo Murillo</v>
      </c>
    </row>
    <row r="633" spans="1:25" x14ac:dyDescent="0.25">
      <c r="A633" s="3" t="s">
        <v>29</v>
      </c>
      <c r="B633" s="8">
        <v>1.6203703703703703E-4</v>
      </c>
      <c r="C633" s="8">
        <v>0</v>
      </c>
      <c r="D633" s="8">
        <v>1.6203703703703703E-4</v>
      </c>
      <c r="E633" s="4">
        <v>0</v>
      </c>
      <c r="F633" s="5">
        <v>0</v>
      </c>
      <c r="G633" s="5">
        <v>0</v>
      </c>
      <c r="H633" s="7" t="s">
        <v>24</v>
      </c>
      <c r="I633" s="7" t="s">
        <v>24</v>
      </c>
      <c r="J633" s="19" t="s">
        <v>321</v>
      </c>
      <c r="K633" s="19" t="s">
        <v>321</v>
      </c>
      <c r="L633" s="2">
        <v>43374</v>
      </c>
      <c r="M633" s="6" t="str">
        <f t="shared" si="74"/>
        <v>octubre</v>
      </c>
      <c r="N633" s="19">
        <f t="shared" si="75"/>
        <v>40</v>
      </c>
      <c r="O633" s="7" t="str">
        <f t="shared" si="76"/>
        <v>lunes</v>
      </c>
      <c r="P633" s="7">
        <f t="shared" si="77"/>
        <v>2018</v>
      </c>
      <c r="Q633" s="3" t="str">
        <f>VLOOKUP(A633,INFO!$A:$B,2,0)</f>
        <v>GUAYAQUIL</v>
      </c>
      <c r="R633" s="19">
        <v>95</v>
      </c>
      <c r="S633" s="19" t="str">
        <f t="shared" si="78"/>
        <v>Durmió en Ainsa</v>
      </c>
      <c r="T633" s="19">
        <f t="shared" si="79"/>
        <v>1</v>
      </c>
      <c r="U633" s="19" t="str">
        <f t="shared" si="80"/>
        <v>Mostrar</v>
      </c>
      <c r="V633" s="3" t="str">
        <f>VLOOKUP(A633,INFO!$A:$C,3,0)</f>
        <v>EPCW6826</v>
      </c>
      <c r="W633" s="3" t="str">
        <f>VLOOKUP(V633,INFO!$C:$D,2,0)</f>
        <v>Camioneta</v>
      </c>
      <c r="X633" s="17" t="str">
        <f>VLOOKUP(A633,INFO!A:F,5,0)</f>
        <v>POSTVENTA</v>
      </c>
      <c r="Y633" s="17" t="str">
        <f>VLOOKUP(A633,INFO!A:F,6,0)</f>
        <v>Danny Salazar</v>
      </c>
    </row>
    <row r="634" spans="1:25" x14ac:dyDescent="0.25">
      <c r="A634" s="3" t="s">
        <v>23</v>
      </c>
      <c r="B634" s="8">
        <v>1.6203703703703703E-4</v>
      </c>
      <c r="C634" s="8">
        <v>0</v>
      </c>
      <c r="D634" s="8">
        <v>1.6203703703703703E-4</v>
      </c>
      <c r="E634" s="4">
        <v>0</v>
      </c>
      <c r="F634" s="5">
        <v>0</v>
      </c>
      <c r="G634" s="5">
        <v>0</v>
      </c>
      <c r="H634" s="7" t="s">
        <v>24</v>
      </c>
      <c r="I634" s="7" t="s">
        <v>24</v>
      </c>
      <c r="J634" s="19" t="s">
        <v>321</v>
      </c>
      <c r="K634" s="19" t="s">
        <v>321</v>
      </c>
      <c r="L634" s="2">
        <v>43374</v>
      </c>
      <c r="M634" s="6" t="str">
        <f t="shared" si="74"/>
        <v>octubre</v>
      </c>
      <c r="N634" s="19">
        <f t="shared" si="75"/>
        <v>40</v>
      </c>
      <c r="O634" s="7" t="str">
        <f t="shared" si="76"/>
        <v>lunes</v>
      </c>
      <c r="P634" s="7">
        <f t="shared" si="77"/>
        <v>2018</v>
      </c>
      <c r="Q634" s="3" t="str">
        <f>VLOOKUP(A634,INFO!$A:$B,2,0)</f>
        <v>GUAYAQUIL</v>
      </c>
      <c r="R634" s="19">
        <v>95</v>
      </c>
      <c r="S634" s="19" t="str">
        <f t="shared" si="78"/>
        <v>Durmió en Ainsa</v>
      </c>
      <c r="T634" s="19">
        <f t="shared" si="79"/>
        <v>1</v>
      </c>
      <c r="U634" s="19" t="str">
        <f t="shared" si="80"/>
        <v>Mostrar</v>
      </c>
      <c r="V634" s="3" t="str">
        <f>VLOOKUP(A634,INFO!$A:$C,3,0)</f>
        <v>EGSF6029</v>
      </c>
      <c r="W634" s="3" t="str">
        <f>VLOOKUP(V634,INFO!$C:$D,2,0)</f>
        <v>Camioneta</v>
      </c>
      <c r="X634" s="17" t="str">
        <f>VLOOKUP(A634,INFO!A:F,5,0)</f>
        <v>POSTVENTA</v>
      </c>
      <c r="Y634" s="17" t="str">
        <f>VLOOKUP(A634,INFO!A:F,6,0)</f>
        <v>Jacob Soriano</v>
      </c>
    </row>
    <row r="635" spans="1:25" x14ac:dyDescent="0.25">
      <c r="A635" s="3" t="s">
        <v>26</v>
      </c>
      <c r="B635" s="8">
        <v>1.8518518518518518E-4</v>
      </c>
      <c r="C635" s="8">
        <v>0</v>
      </c>
      <c r="D635" s="8">
        <v>1.8518518518518518E-4</v>
      </c>
      <c r="E635" s="4">
        <v>0</v>
      </c>
      <c r="F635" s="5">
        <v>0</v>
      </c>
      <c r="G635" s="5">
        <v>0</v>
      </c>
      <c r="H635" s="7" t="s">
        <v>24</v>
      </c>
      <c r="I635" s="7" t="s">
        <v>24</v>
      </c>
      <c r="J635" s="19" t="s">
        <v>321</v>
      </c>
      <c r="K635" s="19" t="s">
        <v>321</v>
      </c>
      <c r="L635" s="2">
        <v>43374</v>
      </c>
      <c r="M635" s="6" t="str">
        <f t="shared" si="74"/>
        <v>octubre</v>
      </c>
      <c r="N635" s="19">
        <f t="shared" si="75"/>
        <v>40</v>
      </c>
      <c r="O635" s="7" t="str">
        <f t="shared" si="76"/>
        <v>lunes</v>
      </c>
      <c r="P635" s="7">
        <f t="shared" si="77"/>
        <v>2018</v>
      </c>
      <c r="Q635" s="3" t="str">
        <f>VLOOKUP(A635,INFO!$A:$B,2,0)</f>
        <v>GUAYAQUIL</v>
      </c>
      <c r="R635" s="19">
        <v>95</v>
      </c>
      <c r="S635" s="19" t="str">
        <f t="shared" si="78"/>
        <v>Durmió en Ainsa</v>
      </c>
      <c r="T635" s="19">
        <f t="shared" si="79"/>
        <v>1</v>
      </c>
      <c r="U635" s="19" t="str">
        <f t="shared" si="80"/>
        <v>Mostrar</v>
      </c>
      <c r="V635" s="3" t="str">
        <f>VLOOKUP(A635,INFO!$A:$C,3,0)</f>
        <v>EGSI9179</v>
      </c>
      <c r="W635" s="3" t="str">
        <f>VLOOKUP(V635,INFO!$C:$D,2,0)</f>
        <v>Camioneta</v>
      </c>
      <c r="X635" s="17" t="str">
        <f>VLOOKUP(A635,INFO!A:F,5,0)</f>
        <v>POSTVENTA</v>
      </c>
      <c r="Y635" s="17" t="str">
        <f>VLOOKUP(A635,INFO!A:F,6,0)</f>
        <v>Deibi Banguera</v>
      </c>
    </row>
    <row r="636" spans="1:25" x14ac:dyDescent="0.25">
      <c r="A636" s="3" t="s">
        <v>78</v>
      </c>
      <c r="B636" s="8">
        <v>1.2384259259259258E-3</v>
      </c>
      <c r="C636" s="8">
        <v>1.0185185185185186E-3</v>
      </c>
      <c r="D636" s="8">
        <v>2.199074074074074E-4</v>
      </c>
      <c r="E636" s="4">
        <v>0.28000000000000003</v>
      </c>
      <c r="F636" s="5">
        <v>12</v>
      </c>
      <c r="G636" s="5">
        <v>9.36</v>
      </c>
      <c r="H636" s="7" t="s">
        <v>255</v>
      </c>
      <c r="I636" s="7" t="s">
        <v>256</v>
      </c>
      <c r="J636" s="19" t="s">
        <v>321</v>
      </c>
      <c r="K636" s="19" t="s">
        <v>321</v>
      </c>
      <c r="L636" s="2">
        <v>43374</v>
      </c>
      <c r="M636" s="6" t="str">
        <f t="shared" si="74"/>
        <v>octubre</v>
      </c>
      <c r="N636" s="19">
        <f t="shared" si="75"/>
        <v>40</v>
      </c>
      <c r="O636" s="7" t="str">
        <f t="shared" si="76"/>
        <v>lunes</v>
      </c>
      <c r="P636" s="7">
        <f t="shared" si="77"/>
        <v>2018</v>
      </c>
      <c r="Q636" s="3" t="str">
        <f>VLOOKUP(A636,INFO!$A:$B,2,0)</f>
        <v>GUAYAQUIL</v>
      </c>
      <c r="R636" s="19">
        <v>95</v>
      </c>
      <c r="S636" s="19" t="str">
        <f t="shared" si="78"/>
        <v>Guillermo Rolando Pareja, Guayaquil</v>
      </c>
      <c r="T636" s="19">
        <f t="shared" si="79"/>
        <v>0</v>
      </c>
      <c r="U636" s="19" t="str">
        <f t="shared" si="80"/>
        <v>Mostrar</v>
      </c>
      <c r="V636" s="3" t="str">
        <f>VLOOKUP(A636,INFO!$A:$C,3,0)</f>
        <v>II765J</v>
      </c>
      <c r="W636" s="3" t="str">
        <f>VLOOKUP(V636,INFO!$C:$D,2,0)</f>
        <v>Motocicleta</v>
      </c>
      <c r="X636" s="17" t="str">
        <f>VLOOKUP(A636,INFO!A:F,5,0)</f>
        <v>ADMINISTRACIÓN</v>
      </c>
      <c r="Y636" s="17" t="str">
        <f>VLOOKUP(A636,INFO!A:F,6,0)</f>
        <v xml:space="preserve">Byron </v>
      </c>
    </row>
    <row r="637" spans="1:25" x14ac:dyDescent="0.25">
      <c r="A637" s="3" t="s">
        <v>68</v>
      </c>
      <c r="B637" s="8">
        <v>1.261574074074074E-3</v>
      </c>
      <c r="C637" s="8">
        <v>1.0416666666666667E-3</v>
      </c>
      <c r="D637" s="8">
        <v>2.199074074074074E-4</v>
      </c>
      <c r="E637" s="4">
        <v>0.37</v>
      </c>
      <c r="F637" s="5">
        <v>16</v>
      </c>
      <c r="G637" s="5">
        <v>12.37</v>
      </c>
      <c r="H637" s="7" t="s">
        <v>256</v>
      </c>
      <c r="I637" s="7" t="s">
        <v>257</v>
      </c>
      <c r="J637" s="19" t="s">
        <v>321</v>
      </c>
      <c r="K637" s="19" t="s">
        <v>321</v>
      </c>
      <c r="L637" s="2">
        <v>43374</v>
      </c>
      <c r="M637" s="6" t="str">
        <f t="shared" si="74"/>
        <v>octubre</v>
      </c>
      <c r="N637" s="19">
        <f t="shared" si="75"/>
        <v>40</v>
      </c>
      <c r="O637" s="7" t="str">
        <f t="shared" si="76"/>
        <v>lunes</v>
      </c>
      <c r="P637" s="7">
        <f t="shared" si="77"/>
        <v>2018</v>
      </c>
      <c r="Q637" s="3" t="str">
        <f>VLOOKUP(A637,INFO!$A:$B,2,0)</f>
        <v>QUITO</v>
      </c>
      <c r="R637" s="19">
        <v>95</v>
      </c>
      <c r="S637" s="19" t="str">
        <f t="shared" si="78"/>
        <v>Zapotillo, Guayaquil</v>
      </c>
      <c r="T637" s="19">
        <f t="shared" si="79"/>
        <v>0</v>
      </c>
      <c r="U637" s="19" t="str">
        <f t="shared" si="80"/>
        <v>Mostrar</v>
      </c>
      <c r="V637" s="3" t="str">
        <f>VLOOKUP(A637,INFO!$A:$C,3,0)</f>
        <v>EGSK6338</v>
      </c>
      <c r="W637" s="3" t="str">
        <f>VLOOKUP(V637,INFO!$C:$D,2,0)</f>
        <v>Automovil</v>
      </c>
      <c r="X637" s="17" t="str">
        <f>VLOOKUP(A637,INFO!A:F,5,0)</f>
        <v>VENTAS</v>
      </c>
      <c r="Y637" s="17" t="str">
        <f>VLOOKUP(A637,INFO!A:F,6,0)</f>
        <v>Josue Guillen</v>
      </c>
    </row>
    <row r="638" spans="1:25" x14ac:dyDescent="0.25">
      <c r="A638" s="3" t="s">
        <v>28</v>
      </c>
      <c r="B638" s="8">
        <v>8.449074074074075E-4</v>
      </c>
      <c r="C638" s="8">
        <v>5.3240740740740744E-4</v>
      </c>
      <c r="D638" s="8">
        <v>3.1250000000000001E-4</v>
      </c>
      <c r="E638" s="4">
        <v>0.05</v>
      </c>
      <c r="F638" s="5">
        <v>20</v>
      </c>
      <c r="G638" s="5">
        <v>2.5499999999999998</v>
      </c>
      <c r="H638" s="7" t="s">
        <v>142</v>
      </c>
      <c r="I638" s="7" t="s">
        <v>142</v>
      </c>
      <c r="J638" s="19" t="s">
        <v>321</v>
      </c>
      <c r="K638" s="19" t="s">
        <v>321</v>
      </c>
      <c r="L638" s="2">
        <v>43374</v>
      </c>
      <c r="M638" s="6" t="str">
        <f t="shared" si="74"/>
        <v>octubre</v>
      </c>
      <c r="N638" s="19">
        <f t="shared" si="75"/>
        <v>40</v>
      </c>
      <c r="O638" s="7" t="str">
        <f t="shared" si="76"/>
        <v>lunes</v>
      </c>
      <c r="P638" s="7">
        <f t="shared" si="77"/>
        <v>2018</v>
      </c>
      <c r="Q638" s="3" t="str">
        <f>VLOOKUP(A638,INFO!$A:$B,2,0)</f>
        <v>GUAYAQUIL</v>
      </c>
      <c r="R638" s="19">
        <v>95</v>
      </c>
      <c r="S638" s="19" t="str">
        <f t="shared" si="78"/>
        <v>Guayaquil Daule, Guayaquil</v>
      </c>
      <c r="T638" s="19">
        <f t="shared" si="79"/>
        <v>1</v>
      </c>
      <c r="U638" s="19" t="str">
        <f t="shared" si="80"/>
        <v>Mostrar</v>
      </c>
      <c r="V638" s="3" t="str">
        <f>VLOOKUP(A638,INFO!$A:$C,3,0)</f>
        <v>EPCW1831</v>
      </c>
      <c r="W638" s="3" t="str">
        <f>VLOOKUP(V638,INFO!$C:$D,2,0)</f>
        <v>Camioneta</v>
      </c>
      <c r="X638" s="17" t="str">
        <f>VLOOKUP(A638,INFO!A:F,5,0)</f>
        <v>POSTVENTA</v>
      </c>
      <c r="Y638" s="17" t="str">
        <f>VLOOKUP(A638,INFO!A:F,6,0)</f>
        <v>Jose Luis vargas</v>
      </c>
    </row>
    <row r="639" spans="1:25" x14ac:dyDescent="0.25">
      <c r="A639" s="3" t="s">
        <v>78</v>
      </c>
      <c r="B639" s="8">
        <v>3.3564814814814811E-3</v>
      </c>
      <c r="C639" s="8">
        <v>3.0324074074074073E-3</v>
      </c>
      <c r="D639" s="8">
        <v>3.2407407407407406E-4</v>
      </c>
      <c r="E639" s="4">
        <v>1.6</v>
      </c>
      <c r="F639" s="5">
        <v>42</v>
      </c>
      <c r="G639" s="5">
        <v>19.899999999999999</v>
      </c>
      <c r="H639" s="7" t="s">
        <v>256</v>
      </c>
      <c r="I639" s="7" t="s">
        <v>63</v>
      </c>
      <c r="J639" s="19" t="s">
        <v>321</v>
      </c>
      <c r="K639" s="19" t="s">
        <v>321</v>
      </c>
      <c r="L639" s="2">
        <v>43374</v>
      </c>
      <c r="M639" s="6" t="str">
        <f t="shared" si="74"/>
        <v>octubre</v>
      </c>
      <c r="N639" s="19">
        <f t="shared" si="75"/>
        <v>40</v>
      </c>
      <c r="O639" s="7" t="str">
        <f t="shared" si="76"/>
        <v>lunes</v>
      </c>
      <c r="P639" s="7">
        <f t="shared" si="77"/>
        <v>2018</v>
      </c>
      <c r="Q639" s="3" t="str">
        <f>VLOOKUP(A639,INFO!$A:$B,2,0)</f>
        <v>GUAYAQUIL</v>
      </c>
      <c r="R639" s="19">
        <v>95</v>
      </c>
      <c r="S639" s="19" t="str">
        <f t="shared" si="78"/>
        <v>Emilio Romero Menendez, Guayaquil</v>
      </c>
      <c r="T639" s="19">
        <f t="shared" si="79"/>
        <v>0</v>
      </c>
      <c r="U639" s="19" t="str">
        <f t="shared" si="80"/>
        <v>Mostrar</v>
      </c>
      <c r="V639" s="3" t="str">
        <f>VLOOKUP(A639,INFO!$A:$C,3,0)</f>
        <v>II765J</v>
      </c>
      <c r="W639" s="3" t="str">
        <f>VLOOKUP(V639,INFO!$C:$D,2,0)</f>
        <v>Motocicleta</v>
      </c>
      <c r="X639" s="17" t="str">
        <f>VLOOKUP(A639,INFO!A:F,5,0)</f>
        <v>ADMINISTRACIÓN</v>
      </c>
      <c r="Y639" s="17" t="str">
        <f>VLOOKUP(A639,INFO!A:F,6,0)</f>
        <v xml:space="preserve">Byron </v>
      </c>
    </row>
    <row r="640" spans="1:25" x14ac:dyDescent="0.25">
      <c r="A640" s="3" t="s">
        <v>28</v>
      </c>
      <c r="B640" s="8">
        <v>9.4907407407407408E-4</v>
      </c>
      <c r="C640" s="8">
        <v>6.2500000000000001E-4</v>
      </c>
      <c r="D640" s="8">
        <v>3.2407407407407406E-4</v>
      </c>
      <c r="E640" s="4">
        <v>7.0000000000000007E-2</v>
      </c>
      <c r="F640" s="5">
        <v>11</v>
      </c>
      <c r="G640" s="5">
        <v>3.01</v>
      </c>
      <c r="H640" s="7" t="s">
        <v>24</v>
      </c>
      <c r="I640" s="7" t="s">
        <v>24</v>
      </c>
      <c r="J640" s="19" t="s">
        <v>321</v>
      </c>
      <c r="K640" s="19" t="s">
        <v>321</v>
      </c>
      <c r="L640" s="2">
        <v>43374</v>
      </c>
      <c r="M640" s="6" t="str">
        <f t="shared" si="74"/>
        <v>octubre</v>
      </c>
      <c r="N640" s="19">
        <f t="shared" si="75"/>
        <v>40</v>
      </c>
      <c r="O640" s="7" t="str">
        <f t="shared" si="76"/>
        <v>lunes</v>
      </c>
      <c r="P640" s="7">
        <f t="shared" si="77"/>
        <v>2018</v>
      </c>
      <c r="Q640" s="3" t="str">
        <f>VLOOKUP(A640,INFO!$A:$B,2,0)</f>
        <v>GUAYAQUIL</v>
      </c>
      <c r="R640" s="19">
        <v>95</v>
      </c>
      <c r="S640" s="19" t="str">
        <f t="shared" si="78"/>
        <v>Durmió en Ainsa</v>
      </c>
      <c r="T640" s="19">
        <f t="shared" si="79"/>
        <v>1</v>
      </c>
      <c r="U640" s="19" t="str">
        <f t="shared" si="80"/>
        <v>Mostrar</v>
      </c>
      <c r="V640" s="3" t="str">
        <f>VLOOKUP(A640,INFO!$A:$C,3,0)</f>
        <v>EPCW1831</v>
      </c>
      <c r="W640" s="3" t="str">
        <f>VLOOKUP(V640,INFO!$C:$D,2,0)</f>
        <v>Camioneta</v>
      </c>
      <c r="X640" s="17" t="str">
        <f>VLOOKUP(A640,INFO!A:F,5,0)</f>
        <v>POSTVENTA</v>
      </c>
      <c r="Y640" s="17" t="str">
        <f>VLOOKUP(A640,INFO!A:F,6,0)</f>
        <v>Jose Luis vargas</v>
      </c>
    </row>
    <row r="641" spans="1:25" x14ac:dyDescent="0.25">
      <c r="A641" s="3" t="s">
        <v>70</v>
      </c>
      <c r="B641" s="8">
        <v>1.0995370370370371E-3</v>
      </c>
      <c r="C641" s="8">
        <v>7.6388888888888893E-4</v>
      </c>
      <c r="D641" s="8">
        <v>3.3564814814814812E-4</v>
      </c>
      <c r="E641" s="4">
        <v>0.06</v>
      </c>
      <c r="F641" s="5">
        <v>9</v>
      </c>
      <c r="G641" s="5">
        <v>2.19</v>
      </c>
      <c r="H641" s="7" t="s">
        <v>134</v>
      </c>
      <c r="I641" s="7" t="s">
        <v>134</v>
      </c>
      <c r="J641" s="19" t="s">
        <v>321</v>
      </c>
      <c r="K641" s="19" t="s">
        <v>321</v>
      </c>
      <c r="L641" s="2">
        <v>43374</v>
      </c>
      <c r="M641" s="6" t="str">
        <f t="shared" si="74"/>
        <v>octubre</v>
      </c>
      <c r="N641" s="19">
        <f t="shared" si="75"/>
        <v>40</v>
      </c>
      <c r="O641" s="7" t="str">
        <f t="shared" si="76"/>
        <v>lunes</v>
      </c>
      <c r="P641" s="7">
        <f t="shared" si="77"/>
        <v>2018</v>
      </c>
      <c r="Q641" s="3" t="str">
        <f>VLOOKUP(A641,INFO!$A:$B,2,0)</f>
        <v>QUITO</v>
      </c>
      <c r="R641" s="19">
        <v>95</v>
      </c>
      <c r="S641" s="19" t="str">
        <f t="shared" si="78"/>
        <v>Camilo Ponce Enriquez, Guayaquil</v>
      </c>
      <c r="T641" s="19">
        <f t="shared" si="79"/>
        <v>1</v>
      </c>
      <c r="U641" s="19" t="str">
        <f t="shared" si="80"/>
        <v>Mostrar</v>
      </c>
      <c r="V641" s="3" t="str">
        <f>VLOOKUP(A641,INFO!$A:$C,3,0)</f>
        <v>EPCZ3313</v>
      </c>
      <c r="W641" s="3" t="str">
        <f>VLOOKUP(V641,INFO!$C:$D,2,0)</f>
        <v>Automovil</v>
      </c>
      <c r="X641" s="17" t="str">
        <f>VLOOKUP(A641,INFO!A:F,5,0)</f>
        <v>VENTAS</v>
      </c>
      <c r="Y641" s="17" t="str">
        <f>VLOOKUP(A641,INFO!A:F,6,0)</f>
        <v>Fernando Maldonado</v>
      </c>
    </row>
    <row r="642" spans="1:25" x14ac:dyDescent="0.25">
      <c r="A642" s="3" t="s">
        <v>4</v>
      </c>
      <c r="B642" s="8">
        <v>6.7939814814814816E-3</v>
      </c>
      <c r="C642" s="8">
        <v>6.4583333333333333E-3</v>
      </c>
      <c r="D642" s="8">
        <v>3.3564814814814812E-4</v>
      </c>
      <c r="E642" s="4">
        <v>5.34</v>
      </c>
      <c r="F642" s="5">
        <v>68</v>
      </c>
      <c r="G642" s="5">
        <v>32.770000000000003</v>
      </c>
      <c r="H642" s="7" t="s">
        <v>177</v>
      </c>
      <c r="I642" s="7" t="s">
        <v>1</v>
      </c>
      <c r="J642" s="19" t="s">
        <v>321</v>
      </c>
      <c r="K642" s="19" t="s">
        <v>321</v>
      </c>
      <c r="L642" s="2">
        <v>43374</v>
      </c>
      <c r="M642" s="6" t="str">
        <f t="shared" si="74"/>
        <v>octubre</v>
      </c>
      <c r="N642" s="19">
        <f t="shared" si="75"/>
        <v>40</v>
      </c>
      <c r="O642" s="7" t="str">
        <f t="shared" si="76"/>
        <v>lunes</v>
      </c>
      <c r="P642" s="7">
        <f t="shared" si="77"/>
        <v>2018</v>
      </c>
      <c r="Q642" s="3" t="str">
        <f>VLOOKUP(A642,INFO!$A:$B,2,0)</f>
        <v>QUITO</v>
      </c>
      <c r="R642" s="19">
        <v>95</v>
      </c>
      <c r="S642" s="19" t="str">
        <f t="shared" si="78"/>
        <v>Avenida 10 De Agosto 30-106, Quito</v>
      </c>
      <c r="T642" s="19">
        <f t="shared" si="79"/>
        <v>0</v>
      </c>
      <c r="U642" s="19" t="str">
        <f t="shared" si="80"/>
        <v>Mostrar</v>
      </c>
      <c r="V642" s="3" t="str">
        <f>VLOOKUP(A642,INFO!$A:$C,3,0)</f>
        <v>HW228P</v>
      </c>
      <c r="W642" s="3" t="str">
        <f>VLOOKUP(V642,INFO!$C:$D,2,0)</f>
        <v>Motocicleta</v>
      </c>
      <c r="X642" s="17" t="str">
        <f>VLOOKUP(A642,INFO!A:F,5,0)</f>
        <v>SAT UIO</v>
      </c>
      <c r="Y642" s="17" t="str">
        <f>VLOOKUP(A642,INFO!A:F,6,0)</f>
        <v>Quito</v>
      </c>
    </row>
    <row r="643" spans="1:25" x14ac:dyDescent="0.25">
      <c r="A643" s="3" t="s">
        <v>4</v>
      </c>
      <c r="B643" s="8">
        <v>3.4074074074074076E-2</v>
      </c>
      <c r="C643" s="8">
        <v>3.3726851851851855E-2</v>
      </c>
      <c r="D643" s="8">
        <v>3.4722222222222224E-4</v>
      </c>
      <c r="E643" s="4">
        <v>41.72</v>
      </c>
      <c r="F643" s="5">
        <v>85</v>
      </c>
      <c r="G643" s="5">
        <v>51.02</v>
      </c>
      <c r="H643" s="7" t="s">
        <v>258</v>
      </c>
      <c r="I643" s="7" t="s">
        <v>168</v>
      </c>
      <c r="J643" s="19" t="s">
        <v>321</v>
      </c>
      <c r="K643" s="19" t="s">
        <v>321</v>
      </c>
      <c r="L643" s="2">
        <v>43374</v>
      </c>
      <c r="M643" s="6" t="str">
        <f t="shared" si="74"/>
        <v>octubre</v>
      </c>
      <c r="N643" s="19">
        <f t="shared" si="75"/>
        <v>40</v>
      </c>
      <c r="O643" s="7" t="str">
        <f t="shared" si="76"/>
        <v>lunes</v>
      </c>
      <c r="P643" s="7">
        <f t="shared" si="77"/>
        <v>2018</v>
      </c>
      <c r="Q643" s="3" t="str">
        <f>VLOOKUP(A643,INFO!$A:$B,2,0)</f>
        <v>QUITO</v>
      </c>
      <c r="R643" s="19">
        <v>95</v>
      </c>
      <c r="S643" s="19" t="str">
        <f t="shared" si="78"/>
        <v>E35, Pifo</v>
      </c>
      <c r="T643" s="19">
        <f t="shared" si="79"/>
        <v>0</v>
      </c>
      <c r="U643" s="19" t="str">
        <f t="shared" si="80"/>
        <v>Mostrar</v>
      </c>
      <c r="V643" s="3" t="str">
        <f>VLOOKUP(A643,INFO!$A:$C,3,0)</f>
        <v>HW228P</v>
      </c>
      <c r="W643" s="3" t="str">
        <f>VLOOKUP(V643,INFO!$C:$D,2,0)</f>
        <v>Motocicleta</v>
      </c>
      <c r="X643" s="17" t="str">
        <f>VLOOKUP(A643,INFO!A:F,5,0)</f>
        <v>SAT UIO</v>
      </c>
      <c r="Y643" s="17" t="str">
        <f>VLOOKUP(A643,INFO!A:F,6,0)</f>
        <v>Quito</v>
      </c>
    </row>
    <row r="644" spans="1:25" x14ac:dyDescent="0.25">
      <c r="A644" s="3" t="s">
        <v>78</v>
      </c>
      <c r="B644" s="8">
        <v>6.7361111111111103E-3</v>
      </c>
      <c r="C644" s="8">
        <v>6.3888888888888884E-3</v>
      </c>
      <c r="D644" s="8">
        <v>3.4722222222222224E-4</v>
      </c>
      <c r="E644" s="4">
        <v>4.1399999999999997</v>
      </c>
      <c r="F644" s="5">
        <v>59</v>
      </c>
      <c r="G644" s="5">
        <v>25.64</v>
      </c>
      <c r="H644" s="7" t="s">
        <v>164</v>
      </c>
      <c r="I644" s="7" t="s">
        <v>24</v>
      </c>
      <c r="J644" s="19" t="s">
        <v>321</v>
      </c>
      <c r="K644" s="19" t="s">
        <v>321</v>
      </c>
      <c r="L644" s="2">
        <v>43374</v>
      </c>
      <c r="M644" s="6" t="str">
        <f t="shared" si="74"/>
        <v>octubre</v>
      </c>
      <c r="N644" s="19">
        <f t="shared" si="75"/>
        <v>40</v>
      </c>
      <c r="O644" s="7" t="str">
        <f t="shared" si="76"/>
        <v>lunes</v>
      </c>
      <c r="P644" s="7">
        <f t="shared" si="77"/>
        <v>2018</v>
      </c>
      <c r="Q644" s="3" t="str">
        <f>VLOOKUP(A644,INFO!$A:$B,2,0)</f>
        <v>GUAYAQUIL</v>
      </c>
      <c r="R644" s="19">
        <v>95</v>
      </c>
      <c r="S644" s="19" t="str">
        <f t="shared" si="78"/>
        <v>Avenida 40 No, Guayaquil</v>
      </c>
      <c r="T644" s="19">
        <f t="shared" si="79"/>
        <v>0</v>
      </c>
      <c r="U644" s="19" t="str">
        <f t="shared" si="80"/>
        <v>Mostrar</v>
      </c>
      <c r="V644" s="3" t="str">
        <f>VLOOKUP(A644,INFO!$A:$C,3,0)</f>
        <v>II765J</v>
      </c>
      <c r="W644" s="3" t="str">
        <f>VLOOKUP(V644,INFO!$C:$D,2,0)</f>
        <v>Motocicleta</v>
      </c>
      <c r="X644" s="17" t="str">
        <f>VLOOKUP(A644,INFO!A:F,5,0)</f>
        <v>ADMINISTRACIÓN</v>
      </c>
      <c r="Y644" s="17" t="str">
        <f>VLOOKUP(A644,INFO!A:F,6,0)</f>
        <v xml:space="preserve">Byron </v>
      </c>
    </row>
    <row r="645" spans="1:25" x14ac:dyDescent="0.25">
      <c r="A645" s="3" t="s">
        <v>78</v>
      </c>
      <c r="B645" s="8">
        <v>3.0046296296296297E-2</v>
      </c>
      <c r="C645" s="8">
        <v>2.7615740740740743E-2</v>
      </c>
      <c r="D645" s="8">
        <v>3.4722222222222224E-4</v>
      </c>
      <c r="E645" s="4">
        <v>12.42</v>
      </c>
      <c r="F645" s="5">
        <v>72</v>
      </c>
      <c r="G645" s="5">
        <v>17.23</v>
      </c>
      <c r="H645" s="7" t="s">
        <v>189</v>
      </c>
      <c r="I645" s="7" t="s">
        <v>133</v>
      </c>
      <c r="J645" s="19" t="s">
        <v>321</v>
      </c>
      <c r="K645" s="19" t="s">
        <v>321</v>
      </c>
      <c r="L645" s="2">
        <v>43374</v>
      </c>
      <c r="M645" s="6" t="str">
        <f t="shared" si="74"/>
        <v>octubre</v>
      </c>
      <c r="N645" s="19">
        <f t="shared" si="75"/>
        <v>40</v>
      </c>
      <c r="O645" s="7" t="str">
        <f t="shared" si="76"/>
        <v>lunes</v>
      </c>
      <c r="P645" s="7">
        <f t="shared" si="77"/>
        <v>2018</v>
      </c>
      <c r="Q645" s="3" t="str">
        <f>VLOOKUP(A645,INFO!$A:$B,2,0)</f>
        <v>GUAYAQUIL</v>
      </c>
      <c r="R645" s="19">
        <v>95</v>
      </c>
      <c r="S645" s="19" t="str">
        <f t="shared" si="78"/>
        <v>Avenida 38E, Guayaquil</v>
      </c>
      <c r="T645" s="19">
        <f t="shared" si="79"/>
        <v>0</v>
      </c>
      <c r="U645" s="19" t="str">
        <f t="shared" si="80"/>
        <v>Mostrar</v>
      </c>
      <c r="V645" s="3" t="str">
        <f>VLOOKUP(A645,INFO!$A:$C,3,0)</f>
        <v>II765J</v>
      </c>
      <c r="W645" s="3" t="str">
        <f>VLOOKUP(V645,INFO!$C:$D,2,0)</f>
        <v>Motocicleta</v>
      </c>
      <c r="X645" s="17" t="str">
        <f>VLOOKUP(A645,INFO!A:F,5,0)</f>
        <v>ADMINISTRACIÓN</v>
      </c>
      <c r="Y645" s="17" t="str">
        <f>VLOOKUP(A645,INFO!A:F,6,0)</f>
        <v xml:space="preserve">Byron </v>
      </c>
    </row>
    <row r="646" spans="1:25" x14ac:dyDescent="0.25">
      <c r="A646" s="3" t="s">
        <v>70</v>
      </c>
      <c r="B646" s="8">
        <v>2.4305555555555556E-3</v>
      </c>
      <c r="C646" s="8">
        <v>2.0833333333333333E-3</v>
      </c>
      <c r="D646" s="8">
        <v>3.4722222222222224E-4</v>
      </c>
      <c r="E646" s="4">
        <v>0.91</v>
      </c>
      <c r="F646" s="5">
        <v>37</v>
      </c>
      <c r="G646" s="5">
        <v>15.65</v>
      </c>
      <c r="H646" s="7" t="s">
        <v>259</v>
      </c>
      <c r="I646" s="7" t="s">
        <v>72</v>
      </c>
      <c r="J646" s="19" t="s">
        <v>321</v>
      </c>
      <c r="K646" s="19" t="s">
        <v>321</v>
      </c>
      <c r="L646" s="2">
        <v>43374</v>
      </c>
      <c r="M646" s="6" t="str">
        <f t="shared" si="74"/>
        <v>octubre</v>
      </c>
      <c r="N646" s="19">
        <f t="shared" si="75"/>
        <v>40</v>
      </c>
      <c r="O646" s="7" t="str">
        <f t="shared" si="76"/>
        <v>lunes</v>
      </c>
      <c r="P646" s="7">
        <f t="shared" si="77"/>
        <v>2018</v>
      </c>
      <c r="Q646" s="3" t="str">
        <f>VLOOKUP(A646,INFO!$A:$B,2,0)</f>
        <v>QUITO</v>
      </c>
      <c r="R646" s="19">
        <v>95</v>
      </c>
      <c r="S646" s="19" t="str">
        <f t="shared" si="78"/>
        <v>Avenida Juan Tanca Marengo, Guayaquil</v>
      </c>
      <c r="T646" s="19">
        <f t="shared" si="79"/>
        <v>0</v>
      </c>
      <c r="U646" s="19" t="str">
        <f t="shared" si="80"/>
        <v>Mostrar</v>
      </c>
      <c r="V646" s="3" t="str">
        <f>VLOOKUP(A646,INFO!$A:$C,3,0)</f>
        <v>EPCZ3313</v>
      </c>
      <c r="W646" s="3" t="str">
        <f>VLOOKUP(V646,INFO!$C:$D,2,0)</f>
        <v>Automovil</v>
      </c>
      <c r="X646" s="17" t="str">
        <f>VLOOKUP(A646,INFO!A:F,5,0)</f>
        <v>VENTAS</v>
      </c>
      <c r="Y646" s="17" t="str">
        <f>VLOOKUP(A646,INFO!A:F,6,0)</f>
        <v>Fernando Maldonado</v>
      </c>
    </row>
    <row r="647" spans="1:25" x14ac:dyDescent="0.25">
      <c r="A647" s="3" t="s">
        <v>78</v>
      </c>
      <c r="B647" s="8">
        <v>6.1342592592592594E-3</v>
      </c>
      <c r="C647" s="8">
        <v>5.7870370370370376E-3</v>
      </c>
      <c r="D647" s="8">
        <v>3.4722222222222224E-4</v>
      </c>
      <c r="E647" s="4">
        <v>2.5099999999999998</v>
      </c>
      <c r="F647" s="5">
        <v>51</v>
      </c>
      <c r="G647" s="5">
        <v>17.05</v>
      </c>
      <c r="H647" s="7" t="s">
        <v>167</v>
      </c>
      <c r="I647" s="7" t="s">
        <v>24</v>
      </c>
      <c r="J647" s="19" t="s">
        <v>321</v>
      </c>
      <c r="K647" s="19" t="s">
        <v>321</v>
      </c>
      <c r="L647" s="2">
        <v>43374</v>
      </c>
      <c r="M647" s="6" t="str">
        <f t="shared" si="74"/>
        <v>octubre</v>
      </c>
      <c r="N647" s="19">
        <f t="shared" si="75"/>
        <v>40</v>
      </c>
      <c r="O647" s="7" t="str">
        <f t="shared" si="76"/>
        <v>lunes</v>
      </c>
      <c r="P647" s="7">
        <f t="shared" si="77"/>
        <v>2018</v>
      </c>
      <c r="Q647" s="3" t="str">
        <f>VLOOKUP(A647,INFO!$A:$B,2,0)</f>
        <v>GUAYAQUIL</v>
      </c>
      <c r="R647" s="19">
        <v>95</v>
      </c>
      <c r="S647" s="19" t="str">
        <f t="shared" si="78"/>
        <v>Avenida 40 No, Guayaquil</v>
      </c>
      <c r="T647" s="19">
        <f t="shared" si="79"/>
        <v>0</v>
      </c>
      <c r="U647" s="19" t="str">
        <f t="shared" si="80"/>
        <v>Mostrar</v>
      </c>
      <c r="V647" s="3" t="str">
        <f>VLOOKUP(A647,INFO!$A:$C,3,0)</f>
        <v>II765J</v>
      </c>
      <c r="W647" s="3" t="str">
        <f>VLOOKUP(V647,INFO!$C:$D,2,0)</f>
        <v>Motocicleta</v>
      </c>
      <c r="X647" s="17" t="str">
        <f>VLOOKUP(A647,INFO!A:F,5,0)</f>
        <v>ADMINISTRACIÓN</v>
      </c>
      <c r="Y647" s="17" t="str">
        <f>VLOOKUP(A647,INFO!A:F,6,0)</f>
        <v xml:space="preserve">Byron </v>
      </c>
    </row>
    <row r="648" spans="1:25" x14ac:dyDescent="0.25">
      <c r="A648" s="3" t="s">
        <v>78</v>
      </c>
      <c r="B648" s="8">
        <v>1.4247685185185184E-2</v>
      </c>
      <c r="C648" s="8">
        <v>1.3900462962962962E-2</v>
      </c>
      <c r="D648" s="8">
        <v>3.4722222222222224E-4</v>
      </c>
      <c r="E648" s="4">
        <v>9.59</v>
      </c>
      <c r="F648" s="5">
        <v>59</v>
      </c>
      <c r="G648" s="5">
        <v>28.06</v>
      </c>
      <c r="H648" s="7" t="s">
        <v>72</v>
      </c>
      <c r="I648" s="7" t="s">
        <v>24</v>
      </c>
      <c r="J648" s="19" t="s">
        <v>321</v>
      </c>
      <c r="K648" s="19" t="s">
        <v>321</v>
      </c>
      <c r="L648" s="2">
        <v>43374</v>
      </c>
      <c r="M648" s="6" t="str">
        <f t="shared" si="74"/>
        <v>octubre</v>
      </c>
      <c r="N648" s="19">
        <f t="shared" si="75"/>
        <v>40</v>
      </c>
      <c r="O648" s="7" t="str">
        <f t="shared" si="76"/>
        <v>lunes</v>
      </c>
      <c r="P648" s="7">
        <f t="shared" si="77"/>
        <v>2018</v>
      </c>
      <c r="Q648" s="3" t="str">
        <f>VLOOKUP(A648,INFO!$A:$B,2,0)</f>
        <v>GUAYAQUIL</v>
      </c>
      <c r="R648" s="19">
        <v>95</v>
      </c>
      <c r="S648" s="19" t="str">
        <f t="shared" si="78"/>
        <v>Durmió en Ainsa</v>
      </c>
      <c r="T648" s="19">
        <f t="shared" si="79"/>
        <v>1</v>
      </c>
      <c r="U648" s="19" t="str">
        <f t="shared" si="80"/>
        <v>Mostrar</v>
      </c>
      <c r="V648" s="3" t="str">
        <f>VLOOKUP(A648,INFO!$A:$C,3,0)</f>
        <v>II765J</v>
      </c>
      <c r="W648" s="3" t="str">
        <f>VLOOKUP(V648,INFO!$C:$D,2,0)</f>
        <v>Motocicleta</v>
      </c>
      <c r="X648" s="17" t="str">
        <f>VLOOKUP(A648,INFO!A:F,5,0)</f>
        <v>ADMINISTRACIÓN</v>
      </c>
      <c r="Y648" s="17" t="str">
        <f>VLOOKUP(A648,INFO!A:F,6,0)</f>
        <v xml:space="preserve">Byron </v>
      </c>
    </row>
    <row r="649" spans="1:25" x14ac:dyDescent="0.25">
      <c r="A649" s="3" t="s">
        <v>2</v>
      </c>
      <c r="B649" s="8">
        <v>3.5879629629629635E-4</v>
      </c>
      <c r="C649" s="8">
        <v>0</v>
      </c>
      <c r="D649" s="8">
        <v>3.5879629629629635E-4</v>
      </c>
      <c r="E649" s="4">
        <v>0</v>
      </c>
      <c r="F649" s="5">
        <v>0</v>
      </c>
      <c r="G649" s="5">
        <v>0</v>
      </c>
      <c r="H649" s="7" t="s">
        <v>18</v>
      </c>
      <c r="I649" s="7" t="s">
        <v>18</v>
      </c>
      <c r="J649" s="19" t="s">
        <v>321</v>
      </c>
      <c r="K649" s="19" t="s">
        <v>321</v>
      </c>
      <c r="L649" s="2">
        <v>43374</v>
      </c>
      <c r="M649" s="6" t="str">
        <f t="shared" si="74"/>
        <v>octubre</v>
      </c>
      <c r="N649" s="19">
        <f t="shared" si="75"/>
        <v>40</v>
      </c>
      <c r="O649" s="7" t="str">
        <f t="shared" si="76"/>
        <v>lunes</v>
      </c>
      <c r="P649" s="7">
        <f t="shared" si="77"/>
        <v>2018</v>
      </c>
      <c r="Q649" s="3" t="str">
        <f>VLOOKUP(A649,INFO!$A:$B,2,0)</f>
        <v>QUITO</v>
      </c>
      <c r="R649" s="19">
        <v>95</v>
      </c>
      <c r="S649" s="19" t="str">
        <f t="shared" si="78"/>
        <v>Calle De Los Cipreses 2-158, Quito</v>
      </c>
      <c r="T649" s="19">
        <f t="shared" si="79"/>
        <v>1</v>
      </c>
      <c r="U649" s="19" t="str">
        <f t="shared" si="80"/>
        <v>Mostrar</v>
      </c>
      <c r="V649" s="3" t="str">
        <f>VLOOKUP(A649,INFO!$A:$C,3,0)</f>
        <v>EPCW7500</v>
      </c>
      <c r="W649" s="3" t="str">
        <f>VLOOKUP(V649,INFO!$C:$D,2,0)</f>
        <v>Camioneta</v>
      </c>
      <c r="X649" s="17" t="str">
        <f>VLOOKUP(A649,INFO!A:F,5,0)</f>
        <v>SAT UIO</v>
      </c>
      <c r="Y649" s="17" t="str">
        <f>VLOOKUP(A649,INFO!A:F,6,0)</f>
        <v>Edison Arellano</v>
      </c>
    </row>
    <row r="650" spans="1:25" x14ac:dyDescent="0.25">
      <c r="A650" s="3" t="s">
        <v>70</v>
      </c>
      <c r="B650" s="8">
        <v>3.9351851851851852E-4</v>
      </c>
      <c r="C650" s="8">
        <v>0</v>
      </c>
      <c r="D650" s="8">
        <v>3.9351851851851852E-4</v>
      </c>
      <c r="E650" s="4">
        <v>0</v>
      </c>
      <c r="F650" s="5">
        <v>0</v>
      </c>
      <c r="G650" s="5">
        <v>0</v>
      </c>
      <c r="H650" s="7" t="s">
        <v>134</v>
      </c>
      <c r="I650" s="7" t="s">
        <v>134</v>
      </c>
      <c r="J650" s="19" t="s">
        <v>321</v>
      </c>
      <c r="K650" s="19" t="s">
        <v>321</v>
      </c>
      <c r="L650" s="2">
        <v>43374</v>
      </c>
      <c r="M650" s="6" t="str">
        <f t="shared" ref="M650:M713" si="81">TEXT(L650,"mmmm")</f>
        <v>octubre</v>
      </c>
      <c r="N650" s="19">
        <f t="shared" ref="N650:N713" si="82">IF(O650="domingo",WEEKNUM(L650)-1,WEEKNUM(L650))</f>
        <v>40</v>
      </c>
      <c r="O650" s="7" t="str">
        <f t="shared" ref="O650:O713" si="83">TEXT(L650,"dddd")</f>
        <v>lunes</v>
      </c>
      <c r="P650" s="7">
        <f t="shared" ref="P650:P713" si="84">YEAR(L650)</f>
        <v>2018</v>
      </c>
      <c r="Q650" s="3" t="str">
        <f>VLOOKUP(A650,INFO!$A:$B,2,0)</f>
        <v>QUITO</v>
      </c>
      <c r="R650" s="19">
        <v>95</v>
      </c>
      <c r="S650" s="19" t="str">
        <f t="shared" ref="S650:S713" si="85">IF(AND(T650=1,OR(I650=$Z$2,I650=$Z$3)),$Z$4,I650)</f>
        <v>Camilo Ponce Enriquez, Guayaquil</v>
      </c>
      <c r="T650" s="19">
        <f t="shared" ref="T650:T713" si="86">IF(OR(H650=I650,H650=$Z$2,H650=$Z$3),1,0)</f>
        <v>1</v>
      </c>
      <c r="U650" s="19" t="str">
        <f t="shared" ref="U650:U713" si="87">IF(AND(C650=$AA$2,D650=$AA$2),"No Mostrar","Mostrar")</f>
        <v>Mostrar</v>
      </c>
      <c r="V650" s="3" t="str">
        <f>VLOOKUP(A650,INFO!$A:$C,3,0)</f>
        <v>EPCZ3313</v>
      </c>
      <c r="W650" s="3" t="str">
        <f>VLOOKUP(V650,INFO!$C:$D,2,0)</f>
        <v>Automovil</v>
      </c>
      <c r="X650" s="17" t="str">
        <f>VLOOKUP(A650,INFO!A:F,5,0)</f>
        <v>VENTAS</v>
      </c>
      <c r="Y650" s="17" t="str">
        <f>VLOOKUP(A650,INFO!A:F,6,0)</f>
        <v>Fernando Maldonado</v>
      </c>
    </row>
    <row r="651" spans="1:25" x14ac:dyDescent="0.25">
      <c r="A651" s="3" t="s">
        <v>68</v>
      </c>
      <c r="B651" s="8">
        <v>4.2824074074074075E-4</v>
      </c>
      <c r="C651" s="8">
        <v>0</v>
      </c>
      <c r="D651" s="8">
        <v>4.2824074074074075E-4</v>
      </c>
      <c r="E651" s="4">
        <v>0</v>
      </c>
      <c r="F651" s="5">
        <v>0</v>
      </c>
      <c r="G651" s="5">
        <v>0</v>
      </c>
      <c r="H651" s="7" t="s">
        <v>253</v>
      </c>
      <c r="I651" s="7" t="s">
        <v>253</v>
      </c>
      <c r="J651" s="19" t="s">
        <v>321</v>
      </c>
      <c r="K651" s="19" t="s">
        <v>321</v>
      </c>
      <c r="L651" s="2">
        <v>43374</v>
      </c>
      <c r="M651" s="6" t="str">
        <f t="shared" si="81"/>
        <v>octubre</v>
      </c>
      <c r="N651" s="19">
        <f t="shared" si="82"/>
        <v>40</v>
      </c>
      <c r="O651" s="7" t="str">
        <f t="shared" si="83"/>
        <v>lunes</v>
      </c>
      <c r="P651" s="7">
        <f t="shared" si="84"/>
        <v>2018</v>
      </c>
      <c r="Q651" s="3" t="str">
        <f>VLOOKUP(A651,INFO!$A:$B,2,0)</f>
        <v>QUITO</v>
      </c>
      <c r="R651" s="19">
        <v>95</v>
      </c>
      <c r="S651" s="19" t="str">
        <f t="shared" si="85"/>
        <v>Abel Romero Castillo, Guayaquil</v>
      </c>
      <c r="T651" s="19">
        <f t="shared" si="86"/>
        <v>1</v>
      </c>
      <c r="U651" s="19" t="str">
        <f t="shared" si="87"/>
        <v>Mostrar</v>
      </c>
      <c r="V651" s="3" t="str">
        <f>VLOOKUP(A651,INFO!$A:$C,3,0)</f>
        <v>EGSK6338</v>
      </c>
      <c r="W651" s="3" t="str">
        <f>VLOOKUP(V651,INFO!$C:$D,2,0)</f>
        <v>Automovil</v>
      </c>
      <c r="X651" s="17" t="str">
        <f>VLOOKUP(A651,INFO!A:F,5,0)</f>
        <v>VENTAS</v>
      </c>
      <c r="Y651" s="17" t="str">
        <f>VLOOKUP(A651,INFO!A:F,6,0)</f>
        <v>Josue Guillen</v>
      </c>
    </row>
    <row r="652" spans="1:25" x14ac:dyDescent="0.25">
      <c r="A652" s="3" t="s">
        <v>78</v>
      </c>
      <c r="B652" s="8">
        <v>4.6296296296296293E-4</v>
      </c>
      <c r="C652" s="8">
        <v>0</v>
      </c>
      <c r="D652" s="8">
        <v>4.6296296296296293E-4</v>
      </c>
      <c r="E652" s="4">
        <v>0</v>
      </c>
      <c r="F652" s="5">
        <v>0</v>
      </c>
      <c r="G652" s="5">
        <v>0.41</v>
      </c>
      <c r="H652" s="7" t="s">
        <v>72</v>
      </c>
      <c r="I652" s="7" t="s">
        <v>72</v>
      </c>
      <c r="J652" s="19" t="s">
        <v>321</v>
      </c>
      <c r="K652" s="19" t="s">
        <v>321</v>
      </c>
      <c r="L652" s="2">
        <v>43374</v>
      </c>
      <c r="M652" s="6" t="str">
        <f t="shared" si="81"/>
        <v>octubre</v>
      </c>
      <c r="N652" s="19">
        <f t="shared" si="82"/>
        <v>40</v>
      </c>
      <c r="O652" s="7" t="str">
        <f t="shared" si="83"/>
        <v>lunes</v>
      </c>
      <c r="P652" s="7">
        <f t="shared" si="84"/>
        <v>2018</v>
      </c>
      <c r="Q652" s="3" t="str">
        <f>VLOOKUP(A652,INFO!$A:$B,2,0)</f>
        <v>GUAYAQUIL</v>
      </c>
      <c r="R652" s="19">
        <v>95</v>
      </c>
      <c r="S652" s="19" t="str">
        <f t="shared" si="85"/>
        <v>Durmió en Ainsa</v>
      </c>
      <c r="T652" s="19">
        <f t="shared" si="86"/>
        <v>1</v>
      </c>
      <c r="U652" s="19" t="str">
        <f t="shared" si="87"/>
        <v>Mostrar</v>
      </c>
      <c r="V652" s="3" t="str">
        <f>VLOOKUP(A652,INFO!$A:$C,3,0)</f>
        <v>II765J</v>
      </c>
      <c r="W652" s="3" t="str">
        <f>VLOOKUP(V652,INFO!$C:$D,2,0)</f>
        <v>Motocicleta</v>
      </c>
      <c r="X652" s="17" t="str">
        <f>VLOOKUP(A652,INFO!A:F,5,0)</f>
        <v>ADMINISTRACIÓN</v>
      </c>
      <c r="Y652" s="17" t="str">
        <f>VLOOKUP(A652,INFO!A:F,6,0)</f>
        <v xml:space="preserve">Byron </v>
      </c>
    </row>
    <row r="653" spans="1:25" x14ac:dyDescent="0.25">
      <c r="A653" s="3" t="s">
        <v>68</v>
      </c>
      <c r="B653" s="8">
        <v>1.9328703703703704E-3</v>
      </c>
      <c r="C653" s="8">
        <v>1.3888888888888889E-3</v>
      </c>
      <c r="D653" s="8">
        <v>5.4398148148148144E-4</v>
      </c>
      <c r="E653" s="4">
        <v>0.59</v>
      </c>
      <c r="F653" s="5">
        <v>37</v>
      </c>
      <c r="G653" s="5">
        <v>12.79</v>
      </c>
      <c r="H653" s="7" t="s">
        <v>158</v>
      </c>
      <c r="I653" s="7" t="s">
        <v>72</v>
      </c>
      <c r="J653" s="19" t="s">
        <v>321</v>
      </c>
      <c r="K653" s="19" t="s">
        <v>321</v>
      </c>
      <c r="L653" s="2">
        <v>43374</v>
      </c>
      <c r="M653" s="6" t="str">
        <f t="shared" si="81"/>
        <v>octubre</v>
      </c>
      <c r="N653" s="19">
        <f t="shared" si="82"/>
        <v>40</v>
      </c>
      <c r="O653" s="7" t="str">
        <f t="shared" si="83"/>
        <v>lunes</v>
      </c>
      <c r="P653" s="7">
        <f t="shared" si="84"/>
        <v>2018</v>
      </c>
      <c r="Q653" s="3" t="str">
        <f>VLOOKUP(A653,INFO!$A:$B,2,0)</f>
        <v>QUITO</v>
      </c>
      <c r="R653" s="19">
        <v>95</v>
      </c>
      <c r="S653" s="19" t="str">
        <f t="shared" si="85"/>
        <v>Avenida Juan Tanca Marengo, Guayaquil</v>
      </c>
      <c r="T653" s="19">
        <f t="shared" si="86"/>
        <v>0</v>
      </c>
      <c r="U653" s="19" t="str">
        <f t="shared" si="87"/>
        <v>Mostrar</v>
      </c>
      <c r="V653" s="3" t="str">
        <f>VLOOKUP(A653,INFO!$A:$C,3,0)</f>
        <v>EGSK6338</v>
      </c>
      <c r="W653" s="3" t="str">
        <f>VLOOKUP(V653,INFO!$C:$D,2,0)</f>
        <v>Automovil</v>
      </c>
      <c r="X653" s="17" t="str">
        <f>VLOOKUP(A653,INFO!A:F,5,0)</f>
        <v>VENTAS</v>
      </c>
      <c r="Y653" s="17" t="str">
        <f>VLOOKUP(A653,INFO!A:F,6,0)</f>
        <v>Josue Guillen</v>
      </c>
    </row>
    <row r="654" spans="1:25" x14ac:dyDescent="0.25">
      <c r="A654" s="3" t="s">
        <v>28</v>
      </c>
      <c r="B654" s="8">
        <v>6.2500000000000001E-4</v>
      </c>
      <c r="C654" s="8">
        <v>0</v>
      </c>
      <c r="D654" s="8">
        <v>6.2500000000000001E-4</v>
      </c>
      <c r="E654" s="4">
        <v>0</v>
      </c>
      <c r="F654" s="5">
        <v>0</v>
      </c>
      <c r="G654" s="5">
        <v>0</v>
      </c>
      <c r="H654" s="7" t="s">
        <v>24</v>
      </c>
      <c r="I654" s="7" t="s">
        <v>24</v>
      </c>
      <c r="J654" s="19" t="s">
        <v>321</v>
      </c>
      <c r="K654" s="19" t="s">
        <v>321</v>
      </c>
      <c r="L654" s="2">
        <v>43374</v>
      </c>
      <c r="M654" s="6" t="str">
        <f t="shared" si="81"/>
        <v>octubre</v>
      </c>
      <c r="N654" s="19">
        <f t="shared" si="82"/>
        <v>40</v>
      </c>
      <c r="O654" s="7" t="str">
        <f t="shared" si="83"/>
        <v>lunes</v>
      </c>
      <c r="P654" s="7">
        <f t="shared" si="84"/>
        <v>2018</v>
      </c>
      <c r="Q654" s="3" t="str">
        <f>VLOOKUP(A654,INFO!$A:$B,2,0)</f>
        <v>GUAYAQUIL</v>
      </c>
      <c r="R654" s="19">
        <v>95</v>
      </c>
      <c r="S654" s="19" t="str">
        <f t="shared" si="85"/>
        <v>Durmió en Ainsa</v>
      </c>
      <c r="T654" s="19">
        <f t="shared" si="86"/>
        <v>1</v>
      </c>
      <c r="U654" s="19" t="str">
        <f t="shared" si="87"/>
        <v>Mostrar</v>
      </c>
      <c r="V654" s="3" t="str">
        <f>VLOOKUP(A654,INFO!$A:$C,3,0)</f>
        <v>EPCW1831</v>
      </c>
      <c r="W654" s="3" t="str">
        <f>VLOOKUP(V654,INFO!$C:$D,2,0)</f>
        <v>Camioneta</v>
      </c>
      <c r="X654" s="17" t="str">
        <f>VLOOKUP(A654,INFO!A:F,5,0)</f>
        <v>POSTVENTA</v>
      </c>
      <c r="Y654" s="17" t="str">
        <f>VLOOKUP(A654,INFO!A:F,6,0)</f>
        <v>Jose Luis vargas</v>
      </c>
    </row>
    <row r="655" spans="1:25" x14ac:dyDescent="0.25">
      <c r="A655" s="3" t="s">
        <v>78</v>
      </c>
      <c r="B655" s="8">
        <v>1.4872685185185185E-2</v>
      </c>
      <c r="C655" s="8">
        <v>1.4201388888888888E-2</v>
      </c>
      <c r="D655" s="8">
        <v>6.7129629629629625E-4</v>
      </c>
      <c r="E655" s="4">
        <v>10.43</v>
      </c>
      <c r="F655" s="5">
        <v>68</v>
      </c>
      <c r="G655" s="5">
        <v>29.21</v>
      </c>
      <c r="H655" s="7" t="s">
        <v>24</v>
      </c>
      <c r="I655" s="7" t="s">
        <v>72</v>
      </c>
      <c r="J655" s="19" t="s">
        <v>321</v>
      </c>
      <c r="K655" s="19" t="s">
        <v>321</v>
      </c>
      <c r="L655" s="2">
        <v>43374</v>
      </c>
      <c r="M655" s="6" t="str">
        <f t="shared" si="81"/>
        <v>octubre</v>
      </c>
      <c r="N655" s="19">
        <f t="shared" si="82"/>
        <v>40</v>
      </c>
      <c r="O655" s="7" t="str">
        <f t="shared" si="83"/>
        <v>lunes</v>
      </c>
      <c r="P655" s="7">
        <f t="shared" si="84"/>
        <v>2018</v>
      </c>
      <c r="Q655" s="3" t="str">
        <f>VLOOKUP(A655,INFO!$A:$B,2,0)</f>
        <v>GUAYAQUIL</v>
      </c>
      <c r="R655" s="19">
        <v>95</v>
      </c>
      <c r="S655" s="19" t="str">
        <f t="shared" si="85"/>
        <v>Durmió en Ainsa</v>
      </c>
      <c r="T655" s="19">
        <f t="shared" si="86"/>
        <v>1</v>
      </c>
      <c r="U655" s="19" t="str">
        <f t="shared" si="87"/>
        <v>Mostrar</v>
      </c>
      <c r="V655" s="3" t="str">
        <f>VLOOKUP(A655,INFO!$A:$C,3,0)</f>
        <v>II765J</v>
      </c>
      <c r="W655" s="3" t="str">
        <f>VLOOKUP(V655,INFO!$C:$D,2,0)</f>
        <v>Motocicleta</v>
      </c>
      <c r="X655" s="17" t="str">
        <f>VLOOKUP(A655,INFO!A:F,5,0)</f>
        <v>ADMINISTRACIÓN</v>
      </c>
      <c r="Y655" s="17" t="str">
        <f>VLOOKUP(A655,INFO!A:F,6,0)</f>
        <v xml:space="preserve">Byron </v>
      </c>
    </row>
    <row r="656" spans="1:25" x14ac:dyDescent="0.25">
      <c r="A656" s="3" t="s">
        <v>4</v>
      </c>
      <c r="B656" s="8">
        <v>1.6689814814814817E-2</v>
      </c>
      <c r="C656" s="8">
        <v>1.6006944444444445E-2</v>
      </c>
      <c r="D656" s="8">
        <v>6.8287037037037025E-4</v>
      </c>
      <c r="E656" s="4">
        <v>20.58</v>
      </c>
      <c r="F656" s="5">
        <v>83</v>
      </c>
      <c r="G656" s="5">
        <v>51.38</v>
      </c>
      <c r="H656" s="7" t="s">
        <v>168</v>
      </c>
      <c r="I656" s="7" t="s">
        <v>260</v>
      </c>
      <c r="J656" s="19" t="s">
        <v>321</v>
      </c>
      <c r="K656" s="19" t="s">
        <v>321</v>
      </c>
      <c r="L656" s="2">
        <v>43374</v>
      </c>
      <c r="M656" s="6" t="str">
        <f t="shared" si="81"/>
        <v>octubre</v>
      </c>
      <c r="N656" s="19">
        <f t="shared" si="82"/>
        <v>40</v>
      </c>
      <c r="O656" s="7" t="str">
        <f t="shared" si="83"/>
        <v>lunes</v>
      </c>
      <c r="P656" s="7">
        <f t="shared" si="84"/>
        <v>2018</v>
      </c>
      <c r="Q656" s="3" t="str">
        <f>VLOOKUP(A656,INFO!$A:$B,2,0)</f>
        <v>QUITO</v>
      </c>
      <c r="R656" s="19">
        <v>95</v>
      </c>
      <c r="S656" s="19" t="str">
        <f t="shared" si="85"/>
        <v>Calle Eloy Alfaro, Cumbaya</v>
      </c>
      <c r="T656" s="19">
        <f t="shared" si="86"/>
        <v>0</v>
      </c>
      <c r="U656" s="19" t="str">
        <f t="shared" si="87"/>
        <v>Mostrar</v>
      </c>
      <c r="V656" s="3" t="str">
        <f>VLOOKUP(A656,INFO!$A:$C,3,0)</f>
        <v>HW228P</v>
      </c>
      <c r="W656" s="3" t="str">
        <f>VLOOKUP(V656,INFO!$C:$D,2,0)</f>
        <v>Motocicleta</v>
      </c>
      <c r="X656" s="17" t="str">
        <f>VLOOKUP(A656,INFO!A:F,5,0)</f>
        <v>SAT UIO</v>
      </c>
      <c r="Y656" s="17" t="str">
        <f>VLOOKUP(A656,INFO!A:F,6,0)</f>
        <v>Quito</v>
      </c>
    </row>
    <row r="657" spans="1:25" x14ac:dyDescent="0.25">
      <c r="A657" s="3" t="s">
        <v>51</v>
      </c>
      <c r="B657" s="8">
        <v>6.1574074074074074E-3</v>
      </c>
      <c r="C657" s="8">
        <v>5.4745370370370373E-3</v>
      </c>
      <c r="D657" s="8">
        <v>6.8287037037037025E-4</v>
      </c>
      <c r="E657" s="4">
        <v>2.81</v>
      </c>
      <c r="F657" s="5">
        <v>44</v>
      </c>
      <c r="G657" s="5">
        <v>19.02</v>
      </c>
      <c r="H657" s="7" t="s">
        <v>18</v>
      </c>
      <c r="I657" s="7" t="s">
        <v>241</v>
      </c>
      <c r="J657" s="19" t="s">
        <v>321</v>
      </c>
      <c r="K657" s="19" t="s">
        <v>321</v>
      </c>
      <c r="L657" s="2">
        <v>43374</v>
      </c>
      <c r="M657" s="6" t="str">
        <f t="shared" si="81"/>
        <v>octubre</v>
      </c>
      <c r="N657" s="19">
        <f t="shared" si="82"/>
        <v>40</v>
      </c>
      <c r="O657" s="7" t="str">
        <f t="shared" si="83"/>
        <v>lunes</v>
      </c>
      <c r="P657" s="7">
        <f t="shared" si="84"/>
        <v>2018</v>
      </c>
      <c r="Q657" s="3" t="str">
        <f>VLOOKUP(A657,INFO!$A:$B,2,0)</f>
        <v>QUITO</v>
      </c>
      <c r="R657" s="19">
        <v>95</v>
      </c>
      <c r="S657" s="19" t="str">
        <f t="shared" si="85"/>
        <v>Avenida 10 De Agosto 2-62, Quito</v>
      </c>
      <c r="T657" s="19">
        <f t="shared" si="86"/>
        <v>0</v>
      </c>
      <c r="U657" s="19" t="str">
        <f t="shared" si="87"/>
        <v>Mostrar</v>
      </c>
      <c r="V657" s="3" t="str">
        <f>VLOOKUP(A657,INFO!$A:$C,3,0)</f>
        <v>EPCT8869</v>
      </c>
      <c r="W657" s="3" t="str">
        <f>VLOOKUP(V657,INFO!$C:$D,2,0)</f>
        <v>Camioneta</v>
      </c>
      <c r="X657" s="17" t="str">
        <f>VLOOKUP(A657,INFO!A:F,5,0)</f>
        <v>SAT UIO</v>
      </c>
      <c r="Y657" s="17" t="str">
        <f>VLOOKUP(A657,INFO!A:F,6,0)</f>
        <v>Norberto Congo</v>
      </c>
    </row>
    <row r="658" spans="1:25" x14ac:dyDescent="0.25">
      <c r="A658" s="3" t="s">
        <v>4</v>
      </c>
      <c r="B658" s="8">
        <v>7.4537037037037028E-3</v>
      </c>
      <c r="C658" s="8">
        <v>6.7708333333333336E-3</v>
      </c>
      <c r="D658" s="8">
        <v>6.8287037037037025E-4</v>
      </c>
      <c r="E658" s="4">
        <v>6.56</v>
      </c>
      <c r="F658" s="5">
        <v>75</v>
      </c>
      <c r="G658" s="5">
        <v>36.68</v>
      </c>
      <c r="H658" s="7" t="s">
        <v>1</v>
      </c>
      <c r="I658" s="7" t="s">
        <v>243</v>
      </c>
      <c r="J658" s="19" t="s">
        <v>321</v>
      </c>
      <c r="K658" s="19" t="s">
        <v>321</v>
      </c>
      <c r="L658" s="2">
        <v>43374</v>
      </c>
      <c r="M658" s="6" t="str">
        <f t="shared" si="81"/>
        <v>octubre</v>
      </c>
      <c r="N658" s="19">
        <f t="shared" si="82"/>
        <v>40</v>
      </c>
      <c r="O658" s="7" t="str">
        <f t="shared" si="83"/>
        <v>lunes</v>
      </c>
      <c r="P658" s="7">
        <f t="shared" si="84"/>
        <v>2018</v>
      </c>
      <c r="Q658" s="3" t="str">
        <f>VLOOKUP(A658,INFO!$A:$B,2,0)</f>
        <v>QUITO</v>
      </c>
      <c r="R658" s="19">
        <v>95</v>
      </c>
      <c r="S658" s="19" t="str">
        <f t="shared" si="85"/>
        <v>Calle Londres 2-99, Quito</v>
      </c>
      <c r="T658" s="19">
        <f t="shared" si="86"/>
        <v>0</v>
      </c>
      <c r="U658" s="19" t="str">
        <f t="shared" si="87"/>
        <v>Mostrar</v>
      </c>
      <c r="V658" s="3" t="str">
        <f>VLOOKUP(A658,INFO!$A:$C,3,0)</f>
        <v>HW228P</v>
      </c>
      <c r="W658" s="3" t="str">
        <f>VLOOKUP(V658,INFO!$C:$D,2,0)</f>
        <v>Motocicleta</v>
      </c>
      <c r="X658" s="17" t="str">
        <f>VLOOKUP(A658,INFO!A:F,5,0)</f>
        <v>SAT UIO</v>
      </c>
      <c r="Y658" s="17" t="str">
        <f>VLOOKUP(A658,INFO!A:F,6,0)</f>
        <v>Quito</v>
      </c>
    </row>
    <row r="659" spans="1:25" x14ac:dyDescent="0.25">
      <c r="A659" s="3" t="s">
        <v>4</v>
      </c>
      <c r="B659" s="8">
        <v>3.0208333333333333E-3</v>
      </c>
      <c r="C659" s="8">
        <v>2.0717592592592593E-3</v>
      </c>
      <c r="D659" s="8">
        <v>6.8287037037037025E-4</v>
      </c>
      <c r="E659" s="4">
        <v>0.72</v>
      </c>
      <c r="F659" s="5">
        <v>29</v>
      </c>
      <c r="G659" s="5">
        <v>9.86</v>
      </c>
      <c r="H659" s="7" t="s">
        <v>244</v>
      </c>
      <c r="I659" s="7" t="s">
        <v>246</v>
      </c>
      <c r="J659" s="19" t="s">
        <v>321</v>
      </c>
      <c r="K659" s="19" t="s">
        <v>321</v>
      </c>
      <c r="L659" s="2">
        <v>43374</v>
      </c>
      <c r="M659" s="6" t="str">
        <f t="shared" si="81"/>
        <v>octubre</v>
      </c>
      <c r="N659" s="19">
        <f t="shared" si="82"/>
        <v>40</v>
      </c>
      <c r="O659" s="7" t="str">
        <f t="shared" si="83"/>
        <v>lunes</v>
      </c>
      <c r="P659" s="7">
        <f t="shared" si="84"/>
        <v>2018</v>
      </c>
      <c r="Q659" s="3" t="str">
        <f>VLOOKUP(A659,INFO!$A:$B,2,0)</f>
        <v>QUITO</v>
      </c>
      <c r="R659" s="19">
        <v>95</v>
      </c>
      <c r="S659" s="19" t="str">
        <f t="shared" si="85"/>
        <v>Calle Ignacio De Veintimilla 2-108, Quito</v>
      </c>
      <c r="T659" s="19">
        <f t="shared" si="86"/>
        <v>0</v>
      </c>
      <c r="U659" s="19" t="str">
        <f t="shared" si="87"/>
        <v>Mostrar</v>
      </c>
      <c r="V659" s="3" t="str">
        <f>VLOOKUP(A659,INFO!$A:$C,3,0)</f>
        <v>HW228P</v>
      </c>
      <c r="W659" s="3" t="str">
        <f>VLOOKUP(V659,INFO!$C:$D,2,0)</f>
        <v>Motocicleta</v>
      </c>
      <c r="X659" s="17" t="str">
        <f>VLOOKUP(A659,INFO!A:F,5,0)</f>
        <v>SAT UIO</v>
      </c>
      <c r="Y659" s="17" t="str">
        <f>VLOOKUP(A659,INFO!A:F,6,0)</f>
        <v>Quito</v>
      </c>
    </row>
    <row r="660" spans="1:25" x14ac:dyDescent="0.25">
      <c r="A660" s="3" t="s">
        <v>29</v>
      </c>
      <c r="B660" s="8">
        <v>1.7245370370370372E-3</v>
      </c>
      <c r="C660" s="8">
        <v>1.0416666666666667E-3</v>
      </c>
      <c r="D660" s="8">
        <v>6.8287037037037025E-4</v>
      </c>
      <c r="E660" s="4">
        <v>0.1</v>
      </c>
      <c r="F660" s="5">
        <v>7</v>
      </c>
      <c r="G660" s="5">
        <v>2.34</v>
      </c>
      <c r="H660" s="7" t="s">
        <v>24</v>
      </c>
      <c r="I660" s="7" t="s">
        <v>24</v>
      </c>
      <c r="J660" s="19" t="s">
        <v>321</v>
      </c>
      <c r="K660" s="19" t="s">
        <v>321</v>
      </c>
      <c r="L660" s="2">
        <v>43374</v>
      </c>
      <c r="M660" s="6" t="str">
        <f t="shared" si="81"/>
        <v>octubre</v>
      </c>
      <c r="N660" s="19">
        <f t="shared" si="82"/>
        <v>40</v>
      </c>
      <c r="O660" s="7" t="str">
        <f t="shared" si="83"/>
        <v>lunes</v>
      </c>
      <c r="P660" s="7">
        <f t="shared" si="84"/>
        <v>2018</v>
      </c>
      <c r="Q660" s="3" t="str">
        <f>VLOOKUP(A660,INFO!$A:$B,2,0)</f>
        <v>GUAYAQUIL</v>
      </c>
      <c r="R660" s="19">
        <v>95</v>
      </c>
      <c r="S660" s="19" t="str">
        <f t="shared" si="85"/>
        <v>Durmió en Ainsa</v>
      </c>
      <c r="T660" s="19">
        <f t="shared" si="86"/>
        <v>1</v>
      </c>
      <c r="U660" s="19" t="str">
        <f t="shared" si="87"/>
        <v>Mostrar</v>
      </c>
      <c r="V660" s="3" t="str">
        <f>VLOOKUP(A660,INFO!$A:$C,3,0)</f>
        <v>EPCW6826</v>
      </c>
      <c r="W660" s="3" t="str">
        <f>VLOOKUP(V660,INFO!$C:$D,2,0)</f>
        <v>Camioneta</v>
      </c>
      <c r="X660" s="17" t="str">
        <f>VLOOKUP(A660,INFO!A:F,5,0)</f>
        <v>POSTVENTA</v>
      </c>
      <c r="Y660" s="17" t="str">
        <f>VLOOKUP(A660,INFO!A:F,6,0)</f>
        <v>Danny Salazar</v>
      </c>
    </row>
    <row r="661" spans="1:25" x14ac:dyDescent="0.25">
      <c r="A661" s="3" t="s">
        <v>78</v>
      </c>
      <c r="B661" s="8">
        <v>0.21398148148148147</v>
      </c>
      <c r="C661" s="8">
        <v>3.9351851851851857E-3</v>
      </c>
      <c r="D661" s="8">
        <v>6.9444444444444447E-4</v>
      </c>
      <c r="E661" s="4">
        <v>2.96</v>
      </c>
      <c r="F661" s="5">
        <v>50</v>
      </c>
      <c r="G661" s="5">
        <v>0.57999999999999996</v>
      </c>
      <c r="H661" s="7" t="s">
        <v>3</v>
      </c>
      <c r="I661" s="7" t="s">
        <v>72</v>
      </c>
      <c r="J661" s="19" t="s">
        <v>321</v>
      </c>
      <c r="K661" s="19" t="s">
        <v>321</v>
      </c>
      <c r="L661" s="2">
        <v>43374</v>
      </c>
      <c r="M661" s="6" t="str">
        <f t="shared" si="81"/>
        <v>octubre</v>
      </c>
      <c r="N661" s="19">
        <f t="shared" si="82"/>
        <v>40</v>
      </c>
      <c r="O661" s="7" t="str">
        <f t="shared" si="83"/>
        <v>lunes</v>
      </c>
      <c r="P661" s="7">
        <f t="shared" si="84"/>
        <v>2018</v>
      </c>
      <c r="Q661" s="3" t="str">
        <f>VLOOKUP(A661,INFO!$A:$B,2,0)</f>
        <v>GUAYAQUIL</v>
      </c>
      <c r="R661" s="19">
        <v>95</v>
      </c>
      <c r="S661" s="19" t="str">
        <f t="shared" si="85"/>
        <v>Avenida Juan Tanca Marengo, Guayaquil</v>
      </c>
      <c r="T661" s="19">
        <f t="shared" si="86"/>
        <v>0</v>
      </c>
      <c r="U661" s="19" t="str">
        <f t="shared" si="87"/>
        <v>Mostrar</v>
      </c>
      <c r="V661" s="3" t="str">
        <f>VLOOKUP(A661,INFO!$A:$C,3,0)</f>
        <v>II765J</v>
      </c>
      <c r="W661" s="3" t="str">
        <f>VLOOKUP(V661,INFO!$C:$D,2,0)</f>
        <v>Motocicleta</v>
      </c>
      <c r="X661" s="17" t="str">
        <f>VLOOKUP(A661,INFO!A:F,5,0)</f>
        <v>ADMINISTRACIÓN</v>
      </c>
      <c r="Y661" s="17" t="str">
        <f>VLOOKUP(A661,INFO!A:F,6,0)</f>
        <v xml:space="preserve">Byron </v>
      </c>
    </row>
    <row r="662" spans="1:25" x14ac:dyDescent="0.25">
      <c r="A662" s="3" t="s">
        <v>78</v>
      </c>
      <c r="B662" s="8">
        <v>1.1898148148148149E-2</v>
      </c>
      <c r="C662" s="8">
        <v>1.1203703703703704E-2</v>
      </c>
      <c r="D662" s="8">
        <v>6.9444444444444447E-4</v>
      </c>
      <c r="E662" s="4">
        <v>10.17</v>
      </c>
      <c r="F662" s="5">
        <v>70</v>
      </c>
      <c r="G662" s="5">
        <v>35.6</v>
      </c>
      <c r="H662" s="7" t="s">
        <v>24</v>
      </c>
      <c r="I662" s="7" t="s">
        <v>72</v>
      </c>
      <c r="J662" s="19" t="s">
        <v>321</v>
      </c>
      <c r="K662" s="19" t="s">
        <v>321</v>
      </c>
      <c r="L662" s="2">
        <v>43374</v>
      </c>
      <c r="M662" s="6" t="str">
        <f t="shared" si="81"/>
        <v>octubre</v>
      </c>
      <c r="N662" s="19">
        <f t="shared" si="82"/>
        <v>40</v>
      </c>
      <c r="O662" s="7" t="str">
        <f t="shared" si="83"/>
        <v>lunes</v>
      </c>
      <c r="P662" s="7">
        <f t="shared" si="84"/>
        <v>2018</v>
      </c>
      <c r="Q662" s="3" t="str">
        <f>VLOOKUP(A662,INFO!$A:$B,2,0)</f>
        <v>GUAYAQUIL</v>
      </c>
      <c r="R662" s="19">
        <v>95</v>
      </c>
      <c r="S662" s="19" t="str">
        <f t="shared" si="85"/>
        <v>Durmió en Ainsa</v>
      </c>
      <c r="T662" s="19">
        <f t="shared" si="86"/>
        <v>1</v>
      </c>
      <c r="U662" s="19" t="str">
        <f t="shared" si="87"/>
        <v>Mostrar</v>
      </c>
      <c r="V662" s="3" t="str">
        <f>VLOOKUP(A662,INFO!$A:$C,3,0)</f>
        <v>II765J</v>
      </c>
      <c r="W662" s="3" t="str">
        <f>VLOOKUP(V662,INFO!$C:$D,2,0)</f>
        <v>Motocicleta</v>
      </c>
      <c r="X662" s="17" t="str">
        <f>VLOOKUP(A662,INFO!A:F,5,0)</f>
        <v>ADMINISTRACIÓN</v>
      </c>
      <c r="Y662" s="17" t="str">
        <f>VLOOKUP(A662,INFO!A:F,6,0)</f>
        <v xml:space="preserve">Byron </v>
      </c>
    </row>
    <row r="663" spans="1:25" x14ac:dyDescent="0.25">
      <c r="A663" s="3" t="s">
        <v>70</v>
      </c>
      <c r="B663" s="8">
        <v>5.5208333333333333E-3</v>
      </c>
      <c r="C663" s="8">
        <v>4.8263888888888887E-3</v>
      </c>
      <c r="D663" s="8">
        <v>6.9444444444444447E-4</v>
      </c>
      <c r="E663" s="4">
        <v>2.2200000000000002</v>
      </c>
      <c r="F663" s="5">
        <v>59</v>
      </c>
      <c r="G663" s="5">
        <v>16.739999999999998</v>
      </c>
      <c r="H663" s="7" t="s">
        <v>261</v>
      </c>
      <c r="I663" s="7" t="s">
        <v>72</v>
      </c>
      <c r="J663" s="19" t="s">
        <v>321</v>
      </c>
      <c r="K663" s="19" t="s">
        <v>321</v>
      </c>
      <c r="L663" s="2">
        <v>43374</v>
      </c>
      <c r="M663" s="6" t="str">
        <f t="shared" si="81"/>
        <v>octubre</v>
      </c>
      <c r="N663" s="19">
        <f t="shared" si="82"/>
        <v>40</v>
      </c>
      <c r="O663" s="7" t="str">
        <f t="shared" si="83"/>
        <v>lunes</v>
      </c>
      <c r="P663" s="7">
        <f t="shared" si="84"/>
        <v>2018</v>
      </c>
      <c r="Q663" s="3" t="str">
        <f>VLOOKUP(A663,INFO!$A:$B,2,0)</f>
        <v>QUITO</v>
      </c>
      <c r="R663" s="19">
        <v>95</v>
      </c>
      <c r="S663" s="19" t="str">
        <f t="shared" si="85"/>
        <v>Avenida Juan Tanca Marengo, Guayaquil</v>
      </c>
      <c r="T663" s="19">
        <f t="shared" si="86"/>
        <v>0</v>
      </c>
      <c r="U663" s="19" t="str">
        <f t="shared" si="87"/>
        <v>Mostrar</v>
      </c>
      <c r="V663" s="3" t="str">
        <f>VLOOKUP(A663,INFO!$A:$C,3,0)</f>
        <v>EPCZ3313</v>
      </c>
      <c r="W663" s="3" t="str">
        <f>VLOOKUP(V663,INFO!$C:$D,2,0)</f>
        <v>Automovil</v>
      </c>
      <c r="X663" s="17" t="str">
        <f>VLOOKUP(A663,INFO!A:F,5,0)</f>
        <v>VENTAS</v>
      </c>
      <c r="Y663" s="17" t="str">
        <f>VLOOKUP(A663,INFO!A:F,6,0)</f>
        <v>Fernando Maldonado</v>
      </c>
    </row>
    <row r="664" spans="1:25" x14ac:dyDescent="0.25">
      <c r="A664" s="3" t="s">
        <v>28</v>
      </c>
      <c r="B664" s="8">
        <v>8.6342592592592599E-3</v>
      </c>
      <c r="C664" s="8">
        <v>7.9398148148148145E-3</v>
      </c>
      <c r="D664" s="8">
        <v>6.9444444444444447E-4</v>
      </c>
      <c r="E664" s="4">
        <v>6.38</v>
      </c>
      <c r="F664" s="5">
        <v>68</v>
      </c>
      <c r="G664" s="5">
        <v>30.78</v>
      </c>
      <c r="H664" s="7" t="s">
        <v>142</v>
      </c>
      <c r="I664" s="7" t="s">
        <v>24</v>
      </c>
      <c r="J664" s="19" t="s">
        <v>321</v>
      </c>
      <c r="K664" s="19" t="s">
        <v>321</v>
      </c>
      <c r="L664" s="2">
        <v>43374</v>
      </c>
      <c r="M664" s="6" t="str">
        <f t="shared" si="81"/>
        <v>octubre</v>
      </c>
      <c r="N664" s="19">
        <f t="shared" si="82"/>
        <v>40</v>
      </c>
      <c r="O664" s="7" t="str">
        <f t="shared" si="83"/>
        <v>lunes</v>
      </c>
      <c r="P664" s="7">
        <f t="shared" si="84"/>
        <v>2018</v>
      </c>
      <c r="Q664" s="3" t="str">
        <f>VLOOKUP(A664,INFO!$A:$B,2,0)</f>
        <v>GUAYAQUIL</v>
      </c>
      <c r="R664" s="19">
        <v>95</v>
      </c>
      <c r="S664" s="19" t="str">
        <f t="shared" si="85"/>
        <v>Avenida 40 No, Guayaquil</v>
      </c>
      <c r="T664" s="19">
        <f t="shared" si="86"/>
        <v>0</v>
      </c>
      <c r="U664" s="19" t="str">
        <f t="shared" si="87"/>
        <v>Mostrar</v>
      </c>
      <c r="V664" s="3" t="str">
        <f>VLOOKUP(A664,INFO!$A:$C,3,0)</f>
        <v>EPCW1831</v>
      </c>
      <c r="W664" s="3" t="str">
        <f>VLOOKUP(V664,INFO!$C:$D,2,0)</f>
        <v>Camioneta</v>
      </c>
      <c r="X664" s="17" t="str">
        <f>VLOOKUP(A664,INFO!A:F,5,0)</f>
        <v>POSTVENTA</v>
      </c>
      <c r="Y664" s="17" t="str">
        <f>VLOOKUP(A664,INFO!A:F,6,0)</f>
        <v>Jose Luis vargas</v>
      </c>
    </row>
    <row r="665" spans="1:25" x14ac:dyDescent="0.25">
      <c r="A665" s="3" t="s">
        <v>4</v>
      </c>
      <c r="B665" s="8">
        <v>6.4236111111111117E-3</v>
      </c>
      <c r="C665" s="8">
        <v>5.7291666666666671E-3</v>
      </c>
      <c r="D665" s="8">
        <v>6.9444444444444447E-4</v>
      </c>
      <c r="E665" s="4">
        <v>5.26</v>
      </c>
      <c r="F665" s="5">
        <v>55</v>
      </c>
      <c r="G665" s="5">
        <v>34.130000000000003</v>
      </c>
      <c r="H665" s="7" t="s">
        <v>247</v>
      </c>
      <c r="I665" s="7" t="s">
        <v>249</v>
      </c>
      <c r="J665" s="19" t="s">
        <v>321</v>
      </c>
      <c r="K665" s="19" t="s">
        <v>321</v>
      </c>
      <c r="L665" s="2">
        <v>43374</v>
      </c>
      <c r="M665" s="6" t="str">
        <f t="shared" si="81"/>
        <v>octubre</v>
      </c>
      <c r="N665" s="19">
        <f t="shared" si="82"/>
        <v>40</v>
      </c>
      <c r="O665" s="7" t="str">
        <f t="shared" si="83"/>
        <v>lunes</v>
      </c>
      <c r="P665" s="7">
        <f t="shared" si="84"/>
        <v>2018</v>
      </c>
      <c r="Q665" s="3" t="str">
        <f>VLOOKUP(A665,INFO!$A:$B,2,0)</f>
        <v>QUITO</v>
      </c>
      <c r="R665" s="19">
        <v>95</v>
      </c>
      <c r="S665" s="19" t="str">
        <f t="shared" si="85"/>
        <v>Avenida 10 De Agosto 1-245, Quito</v>
      </c>
      <c r="T665" s="19">
        <f t="shared" si="86"/>
        <v>0</v>
      </c>
      <c r="U665" s="19" t="str">
        <f t="shared" si="87"/>
        <v>Mostrar</v>
      </c>
      <c r="V665" s="3" t="str">
        <f>VLOOKUP(A665,INFO!$A:$C,3,0)</f>
        <v>HW228P</v>
      </c>
      <c r="W665" s="3" t="str">
        <f>VLOOKUP(V665,INFO!$C:$D,2,0)</f>
        <v>Motocicleta</v>
      </c>
      <c r="X665" s="17" t="str">
        <f>VLOOKUP(A665,INFO!A:F,5,0)</f>
        <v>SAT UIO</v>
      </c>
      <c r="Y665" s="17" t="str">
        <f>VLOOKUP(A665,INFO!A:F,6,0)</f>
        <v>Quito</v>
      </c>
    </row>
    <row r="666" spans="1:25" x14ac:dyDescent="0.25">
      <c r="A666" s="3" t="s">
        <v>78</v>
      </c>
      <c r="B666" s="8">
        <v>2.0821759259259259E-2</v>
      </c>
      <c r="C666" s="8">
        <v>2.0127314814814817E-2</v>
      </c>
      <c r="D666" s="8">
        <v>6.9444444444444447E-4</v>
      </c>
      <c r="E666" s="4">
        <v>12.64</v>
      </c>
      <c r="F666" s="5">
        <v>62</v>
      </c>
      <c r="G666" s="5">
        <v>25.3</v>
      </c>
      <c r="H666" s="7" t="s">
        <v>24</v>
      </c>
      <c r="I666" s="7" t="s">
        <v>262</v>
      </c>
      <c r="J666" s="19" t="s">
        <v>321</v>
      </c>
      <c r="K666" s="19" t="s">
        <v>321</v>
      </c>
      <c r="L666" s="2">
        <v>43374</v>
      </c>
      <c r="M666" s="6" t="str">
        <f t="shared" si="81"/>
        <v>octubre</v>
      </c>
      <c r="N666" s="19">
        <f t="shared" si="82"/>
        <v>40</v>
      </c>
      <c r="O666" s="7" t="str">
        <f t="shared" si="83"/>
        <v>lunes</v>
      </c>
      <c r="P666" s="7">
        <f t="shared" si="84"/>
        <v>2018</v>
      </c>
      <c r="Q666" s="3" t="str">
        <f>VLOOKUP(A666,INFO!$A:$B,2,0)</f>
        <v>GUAYAQUIL</v>
      </c>
      <c r="R666" s="19">
        <v>95</v>
      </c>
      <c r="S666" s="19" t="str">
        <f t="shared" si="85"/>
        <v>Isidro Ayora Cueva, Guayaquil</v>
      </c>
      <c r="T666" s="19">
        <f t="shared" si="86"/>
        <v>1</v>
      </c>
      <c r="U666" s="19" t="str">
        <f t="shared" si="87"/>
        <v>Mostrar</v>
      </c>
      <c r="V666" s="3" t="str">
        <f>VLOOKUP(A666,INFO!$A:$C,3,0)</f>
        <v>II765J</v>
      </c>
      <c r="W666" s="3" t="str">
        <f>VLOOKUP(V666,INFO!$C:$D,2,0)</f>
        <v>Motocicleta</v>
      </c>
      <c r="X666" s="17" t="str">
        <f>VLOOKUP(A666,INFO!A:F,5,0)</f>
        <v>ADMINISTRACIÓN</v>
      </c>
      <c r="Y666" s="17" t="str">
        <f>VLOOKUP(A666,INFO!A:F,6,0)</f>
        <v xml:space="preserve">Byron </v>
      </c>
    </row>
    <row r="667" spans="1:25" x14ac:dyDescent="0.25">
      <c r="A667" s="3" t="s">
        <v>26</v>
      </c>
      <c r="B667" s="8">
        <v>7.0601851851851847E-4</v>
      </c>
      <c r="C667" s="8">
        <v>0</v>
      </c>
      <c r="D667" s="8">
        <v>7.0601851851851847E-4</v>
      </c>
      <c r="E667" s="4">
        <v>0</v>
      </c>
      <c r="F667" s="5">
        <v>0</v>
      </c>
      <c r="G667" s="5">
        <v>0</v>
      </c>
      <c r="H667" s="7" t="s">
        <v>252</v>
      </c>
      <c r="I667" s="7" t="s">
        <v>252</v>
      </c>
      <c r="J667" s="19" t="s">
        <v>321</v>
      </c>
      <c r="K667" s="19" t="s">
        <v>321</v>
      </c>
      <c r="L667" s="2">
        <v>43374</v>
      </c>
      <c r="M667" s="6" t="str">
        <f t="shared" si="81"/>
        <v>octubre</v>
      </c>
      <c r="N667" s="19">
        <f t="shared" si="82"/>
        <v>40</v>
      </c>
      <c r="O667" s="7" t="str">
        <f t="shared" si="83"/>
        <v>lunes</v>
      </c>
      <c r="P667" s="7">
        <f t="shared" si="84"/>
        <v>2018</v>
      </c>
      <c r="Q667" s="3" t="str">
        <f>VLOOKUP(A667,INFO!$A:$B,2,0)</f>
        <v>GUAYAQUIL</v>
      </c>
      <c r="R667" s="19">
        <v>95</v>
      </c>
      <c r="S667" s="19" t="str">
        <f t="shared" si="85"/>
        <v>Alberto Stagg Coronel, Guayaquil</v>
      </c>
      <c r="T667" s="19">
        <f t="shared" si="86"/>
        <v>1</v>
      </c>
      <c r="U667" s="19" t="str">
        <f t="shared" si="87"/>
        <v>Mostrar</v>
      </c>
      <c r="V667" s="3" t="str">
        <f>VLOOKUP(A667,INFO!$A:$C,3,0)</f>
        <v>EGSI9179</v>
      </c>
      <c r="W667" s="3" t="str">
        <f>VLOOKUP(V667,INFO!$C:$D,2,0)</f>
        <v>Camioneta</v>
      </c>
      <c r="X667" s="17" t="str">
        <f>VLOOKUP(A667,INFO!A:F,5,0)</f>
        <v>POSTVENTA</v>
      </c>
      <c r="Y667" s="17" t="str">
        <f>VLOOKUP(A667,INFO!A:F,6,0)</f>
        <v>Deibi Banguera</v>
      </c>
    </row>
    <row r="668" spans="1:25" x14ac:dyDescent="0.25">
      <c r="A668" s="3" t="s">
        <v>68</v>
      </c>
      <c r="B668" s="8">
        <v>2.4652777777777776E-3</v>
      </c>
      <c r="C668" s="8">
        <v>1.689814814814815E-3</v>
      </c>
      <c r="D668" s="8">
        <v>7.7546296296296304E-4</v>
      </c>
      <c r="E668" s="4">
        <v>0.59</v>
      </c>
      <c r="F668" s="5">
        <v>37</v>
      </c>
      <c r="G668" s="5">
        <v>9.9600000000000009</v>
      </c>
      <c r="H668" s="7" t="s">
        <v>137</v>
      </c>
      <c r="I668" s="7" t="s">
        <v>72</v>
      </c>
      <c r="J668" s="19" t="s">
        <v>321</v>
      </c>
      <c r="K668" s="19" t="s">
        <v>321</v>
      </c>
      <c r="L668" s="2">
        <v>43374</v>
      </c>
      <c r="M668" s="6" t="str">
        <f t="shared" si="81"/>
        <v>octubre</v>
      </c>
      <c r="N668" s="19">
        <f t="shared" si="82"/>
        <v>40</v>
      </c>
      <c r="O668" s="7" t="str">
        <f t="shared" si="83"/>
        <v>lunes</v>
      </c>
      <c r="P668" s="7">
        <f t="shared" si="84"/>
        <v>2018</v>
      </c>
      <c r="Q668" s="3" t="str">
        <f>VLOOKUP(A668,INFO!$A:$B,2,0)</f>
        <v>QUITO</v>
      </c>
      <c r="R668" s="19">
        <v>95</v>
      </c>
      <c r="S668" s="19" t="str">
        <f t="shared" si="85"/>
        <v>Avenida Juan Tanca Marengo, Guayaquil</v>
      </c>
      <c r="T668" s="19">
        <f t="shared" si="86"/>
        <v>0</v>
      </c>
      <c r="U668" s="19" t="str">
        <f t="shared" si="87"/>
        <v>Mostrar</v>
      </c>
      <c r="V668" s="3" t="str">
        <f>VLOOKUP(A668,INFO!$A:$C,3,0)</f>
        <v>EGSK6338</v>
      </c>
      <c r="W668" s="3" t="str">
        <f>VLOOKUP(V668,INFO!$C:$D,2,0)</f>
        <v>Automovil</v>
      </c>
      <c r="X668" s="17" t="str">
        <f>VLOOKUP(A668,INFO!A:F,5,0)</f>
        <v>VENTAS</v>
      </c>
      <c r="Y668" s="17" t="str">
        <f>VLOOKUP(A668,INFO!A:F,6,0)</f>
        <v>Josue Guillen</v>
      </c>
    </row>
    <row r="669" spans="1:25" x14ac:dyDescent="0.25">
      <c r="A669" s="3" t="s">
        <v>122</v>
      </c>
      <c r="B669" s="8">
        <v>5.8796296296296296E-3</v>
      </c>
      <c r="C669" s="8">
        <v>5.0578703703703706E-3</v>
      </c>
      <c r="D669" s="8">
        <v>8.2175925925925917E-4</v>
      </c>
      <c r="E669" s="4">
        <v>1.66</v>
      </c>
      <c r="F669" s="5">
        <v>22</v>
      </c>
      <c r="G669" s="5">
        <v>11.76</v>
      </c>
      <c r="H669" s="7" t="s">
        <v>77</v>
      </c>
      <c r="I669" s="7" t="s">
        <v>77</v>
      </c>
      <c r="J669" s="19" t="s">
        <v>321</v>
      </c>
      <c r="K669" s="19" t="s">
        <v>321</v>
      </c>
      <c r="L669" s="2">
        <v>43374</v>
      </c>
      <c r="M669" s="6" t="str">
        <f t="shared" si="81"/>
        <v>octubre</v>
      </c>
      <c r="N669" s="19">
        <f t="shared" si="82"/>
        <v>40</v>
      </c>
      <c r="O669" s="7" t="str">
        <f t="shared" si="83"/>
        <v>lunes</v>
      </c>
      <c r="P669" s="7">
        <f t="shared" si="84"/>
        <v>2018</v>
      </c>
      <c r="Q669" s="3" t="str">
        <f>VLOOKUP(A669,INFO!$A:$B,2,0)</f>
        <v>GUAYAQUIL</v>
      </c>
      <c r="R669" s="19">
        <v>95</v>
      </c>
      <c r="S669" s="19" t="str">
        <f t="shared" si="85"/>
        <v>E25, Camilo Ponce Enríquez</v>
      </c>
      <c r="T669" s="19">
        <f t="shared" si="86"/>
        <v>1</v>
      </c>
      <c r="U669" s="19" t="str">
        <f t="shared" si="87"/>
        <v>Mostrar</v>
      </c>
      <c r="V669" s="3" t="str">
        <f>VLOOKUP(A669,INFO!$A:$C,3,0)</f>
        <v>EHCN0517</v>
      </c>
      <c r="W669" s="3" t="str">
        <f>VLOOKUP(V669,INFO!$C:$D,2,0)</f>
        <v>Camioneta</v>
      </c>
      <c r="X669" s="17" t="str">
        <f>VLOOKUP(A669,INFO!A:F,5,0)</f>
        <v>POSTVENTA</v>
      </c>
      <c r="Y669" s="17" t="str">
        <f>VLOOKUP(A669,INFO!A:F,6,0)</f>
        <v>Marcelo Murillo</v>
      </c>
    </row>
    <row r="670" spans="1:25" x14ac:dyDescent="0.25">
      <c r="A670" s="3" t="s">
        <v>4</v>
      </c>
      <c r="B670" s="8">
        <v>3.5069444444444445E-3</v>
      </c>
      <c r="C670" s="8">
        <v>2.5000000000000001E-3</v>
      </c>
      <c r="D670" s="8">
        <v>1.0069444444444444E-3</v>
      </c>
      <c r="E670" s="4">
        <v>2.14</v>
      </c>
      <c r="F670" s="5">
        <v>46</v>
      </c>
      <c r="G670" s="5">
        <v>25.45</v>
      </c>
      <c r="H670" s="7" t="s">
        <v>263</v>
      </c>
      <c r="I670" s="7" t="s">
        <v>258</v>
      </c>
      <c r="J670" s="19" t="s">
        <v>321</v>
      </c>
      <c r="K670" s="19" t="s">
        <v>321</v>
      </c>
      <c r="L670" s="2">
        <v>43374</v>
      </c>
      <c r="M670" s="6" t="str">
        <f t="shared" si="81"/>
        <v>octubre</v>
      </c>
      <c r="N670" s="19">
        <f t="shared" si="82"/>
        <v>40</v>
      </c>
      <c r="O670" s="7" t="str">
        <f t="shared" si="83"/>
        <v>lunes</v>
      </c>
      <c r="P670" s="7">
        <f t="shared" si="84"/>
        <v>2018</v>
      </c>
      <c r="Q670" s="3" t="str">
        <f>VLOOKUP(A670,INFO!$A:$B,2,0)</f>
        <v>QUITO</v>
      </c>
      <c r="R670" s="19">
        <v>95</v>
      </c>
      <c r="S670" s="19" t="str">
        <f t="shared" si="85"/>
        <v>Calle De Los Cerezos 1-392, Quito</v>
      </c>
      <c r="T670" s="19">
        <f t="shared" si="86"/>
        <v>0</v>
      </c>
      <c r="U670" s="19" t="str">
        <f t="shared" si="87"/>
        <v>Mostrar</v>
      </c>
      <c r="V670" s="3" t="str">
        <f>VLOOKUP(A670,INFO!$A:$C,3,0)</f>
        <v>HW228P</v>
      </c>
      <c r="W670" s="3" t="str">
        <f>VLOOKUP(V670,INFO!$C:$D,2,0)</f>
        <v>Motocicleta</v>
      </c>
      <c r="X670" s="17" t="str">
        <f>VLOOKUP(A670,INFO!A:F,5,0)</f>
        <v>SAT UIO</v>
      </c>
      <c r="Y670" s="17" t="str">
        <f>VLOOKUP(A670,INFO!A:F,6,0)</f>
        <v>Quito</v>
      </c>
    </row>
    <row r="671" spans="1:25" x14ac:dyDescent="0.25">
      <c r="A671" s="3" t="s">
        <v>59</v>
      </c>
      <c r="B671" s="8">
        <v>1.0185185185185186E-3</v>
      </c>
      <c r="C671" s="8">
        <v>0</v>
      </c>
      <c r="D671" s="8">
        <v>1.0185185185185186E-3</v>
      </c>
      <c r="E671" s="4">
        <v>0</v>
      </c>
      <c r="F671" s="5">
        <v>0</v>
      </c>
      <c r="G671" s="5">
        <v>0.2</v>
      </c>
      <c r="H671" s="7" t="s">
        <v>24</v>
      </c>
      <c r="I671" s="7" t="s">
        <v>24</v>
      </c>
      <c r="J671" s="19" t="s">
        <v>321</v>
      </c>
      <c r="K671" s="19" t="s">
        <v>321</v>
      </c>
      <c r="L671" s="2">
        <v>43374</v>
      </c>
      <c r="M671" s="6" t="str">
        <f t="shared" si="81"/>
        <v>octubre</v>
      </c>
      <c r="N671" s="19">
        <f t="shared" si="82"/>
        <v>40</v>
      </c>
      <c r="O671" s="7" t="str">
        <f t="shared" si="83"/>
        <v>lunes</v>
      </c>
      <c r="P671" s="7">
        <f t="shared" si="84"/>
        <v>2018</v>
      </c>
      <c r="Q671" s="3" t="str">
        <f>VLOOKUP(A671,INFO!$A:$B,2,0)</f>
        <v>GUAYAQUIL</v>
      </c>
      <c r="R671" s="19">
        <v>95</v>
      </c>
      <c r="S671" s="19" t="str">
        <f t="shared" si="85"/>
        <v>Durmió en Ainsa</v>
      </c>
      <c r="T671" s="19">
        <f t="shared" si="86"/>
        <v>1</v>
      </c>
      <c r="U671" s="19" t="str">
        <f t="shared" si="87"/>
        <v>Mostrar</v>
      </c>
      <c r="V671" s="3" t="str">
        <f>VLOOKUP(A671,INFO!$A:$C,3,0)</f>
        <v>EPCI6941</v>
      </c>
      <c r="W671" s="3" t="str">
        <f>VLOOKUP(V671,INFO!$C:$D,2,0)</f>
        <v>Camioneta</v>
      </c>
      <c r="X671" s="17" t="str">
        <f>VLOOKUP(A671,INFO!A:F,5,0)</f>
        <v>POSTVENTA</v>
      </c>
      <c r="Y671" s="17" t="str">
        <f>VLOOKUP(A671,INFO!A:F,6,0)</f>
        <v>Michael Resabala</v>
      </c>
    </row>
    <row r="672" spans="1:25" x14ac:dyDescent="0.25">
      <c r="A672" s="3" t="s">
        <v>51</v>
      </c>
      <c r="B672" s="8">
        <v>6.215277777777777E-3</v>
      </c>
      <c r="C672" s="8">
        <v>5.1967592592592595E-3</v>
      </c>
      <c r="D672" s="8">
        <v>1.0185185185185186E-3</v>
      </c>
      <c r="E672" s="4">
        <v>2.21</v>
      </c>
      <c r="F672" s="5">
        <v>46</v>
      </c>
      <c r="G672" s="5">
        <v>14.81</v>
      </c>
      <c r="H672" s="7" t="s">
        <v>242</v>
      </c>
      <c r="I672" s="7" t="s">
        <v>18</v>
      </c>
      <c r="J672" s="19" t="s">
        <v>321</v>
      </c>
      <c r="K672" s="19" t="s">
        <v>321</v>
      </c>
      <c r="L672" s="2">
        <v>43374</v>
      </c>
      <c r="M672" s="6" t="str">
        <f t="shared" si="81"/>
        <v>octubre</v>
      </c>
      <c r="N672" s="19">
        <f t="shared" si="82"/>
        <v>40</v>
      </c>
      <c r="O672" s="7" t="str">
        <f t="shared" si="83"/>
        <v>lunes</v>
      </c>
      <c r="P672" s="7">
        <f t="shared" si="84"/>
        <v>2018</v>
      </c>
      <c r="Q672" s="3" t="str">
        <f>VLOOKUP(A672,INFO!$A:$B,2,0)</f>
        <v>QUITO</v>
      </c>
      <c r="R672" s="19">
        <v>95</v>
      </c>
      <c r="S672" s="19" t="str">
        <f t="shared" si="85"/>
        <v>Calle De Los Cipreses 2-158, Quito</v>
      </c>
      <c r="T672" s="19">
        <f t="shared" si="86"/>
        <v>0</v>
      </c>
      <c r="U672" s="19" t="str">
        <f t="shared" si="87"/>
        <v>Mostrar</v>
      </c>
      <c r="V672" s="3" t="str">
        <f>VLOOKUP(A672,INFO!$A:$C,3,0)</f>
        <v>EPCT8869</v>
      </c>
      <c r="W672" s="3" t="str">
        <f>VLOOKUP(V672,INFO!$C:$D,2,0)</f>
        <v>Camioneta</v>
      </c>
      <c r="X672" s="17" t="str">
        <f>VLOOKUP(A672,INFO!A:F,5,0)</f>
        <v>SAT UIO</v>
      </c>
      <c r="Y672" s="17" t="str">
        <f>VLOOKUP(A672,INFO!A:F,6,0)</f>
        <v>Norberto Congo</v>
      </c>
    </row>
    <row r="673" spans="1:25" x14ac:dyDescent="0.25">
      <c r="A673" s="3" t="s">
        <v>74</v>
      </c>
      <c r="B673" s="8">
        <v>7.7662037037037031E-3</v>
      </c>
      <c r="C673" s="8">
        <v>6.7476851851851856E-3</v>
      </c>
      <c r="D673" s="8">
        <v>1.0185185185185186E-3</v>
      </c>
      <c r="E673" s="4">
        <v>2.09</v>
      </c>
      <c r="F673" s="5">
        <v>37</v>
      </c>
      <c r="G673" s="5">
        <v>11.22</v>
      </c>
      <c r="H673" s="7" t="s">
        <v>77</v>
      </c>
      <c r="I673" s="7" t="s">
        <v>77</v>
      </c>
      <c r="J673" s="19" t="s">
        <v>321</v>
      </c>
      <c r="K673" s="19" t="s">
        <v>321</v>
      </c>
      <c r="L673" s="2">
        <v>43374</v>
      </c>
      <c r="M673" s="6" t="str">
        <f t="shared" si="81"/>
        <v>octubre</v>
      </c>
      <c r="N673" s="19">
        <f t="shared" si="82"/>
        <v>40</v>
      </c>
      <c r="O673" s="7" t="str">
        <f t="shared" si="83"/>
        <v>lunes</v>
      </c>
      <c r="P673" s="7">
        <f t="shared" si="84"/>
        <v>2018</v>
      </c>
      <c r="Q673" s="3" t="str">
        <f>VLOOKUP(A673,INFO!$A:$B,2,0)</f>
        <v>GUAYAQUIL</v>
      </c>
      <c r="R673" s="19">
        <v>95</v>
      </c>
      <c r="S673" s="19" t="str">
        <f t="shared" si="85"/>
        <v>E25, Camilo Ponce Enríquez</v>
      </c>
      <c r="T673" s="19">
        <f t="shared" si="86"/>
        <v>1</v>
      </c>
      <c r="U673" s="19" t="str">
        <f t="shared" si="87"/>
        <v>Mostrar</v>
      </c>
      <c r="V673" s="3" t="str">
        <f>VLOOKUP(A673,INFO!$A:$C,3,0)</f>
        <v>EGSI9191</v>
      </c>
      <c r="W673" s="3" t="str">
        <f>VLOOKUP(V673,INFO!$C:$D,2,0)</f>
        <v>Camioneta</v>
      </c>
      <c r="X673" s="17" t="str">
        <f>VLOOKUP(A673,INFO!A:F,5,0)</f>
        <v>POSTVENTA</v>
      </c>
      <c r="Y673" s="17" t="str">
        <f>VLOOKUP(A673,INFO!A:F,6,0)</f>
        <v>Patricio Olaya</v>
      </c>
    </row>
    <row r="674" spans="1:25" x14ac:dyDescent="0.25">
      <c r="A674" s="3" t="s">
        <v>70</v>
      </c>
      <c r="B674" s="8">
        <v>9.0972222222222218E-3</v>
      </c>
      <c r="C674" s="8">
        <v>8.0555555555555554E-3</v>
      </c>
      <c r="D674" s="8">
        <v>1.0416666666666667E-3</v>
      </c>
      <c r="E674" s="4">
        <v>3.97</v>
      </c>
      <c r="F674" s="5">
        <v>57</v>
      </c>
      <c r="G674" s="5">
        <v>18.2</v>
      </c>
      <c r="H674" s="7" t="s">
        <v>134</v>
      </c>
      <c r="I674" s="7" t="s">
        <v>171</v>
      </c>
      <c r="J674" s="19" t="s">
        <v>321</v>
      </c>
      <c r="K674" s="19" t="s">
        <v>321</v>
      </c>
      <c r="L674" s="2">
        <v>43374</v>
      </c>
      <c r="M674" s="6" t="str">
        <f t="shared" si="81"/>
        <v>octubre</v>
      </c>
      <c r="N674" s="19">
        <f t="shared" si="82"/>
        <v>40</v>
      </c>
      <c r="O674" s="7" t="str">
        <f t="shared" si="83"/>
        <v>lunes</v>
      </c>
      <c r="P674" s="7">
        <f t="shared" si="84"/>
        <v>2018</v>
      </c>
      <c r="Q674" s="3" t="str">
        <f>VLOOKUP(A674,INFO!$A:$B,2,0)</f>
        <v>QUITO</v>
      </c>
      <c r="R674" s="19">
        <v>95</v>
      </c>
      <c r="S674" s="19" t="str">
        <f t="shared" si="85"/>
        <v>Benjamin Carrión, Guayaquil</v>
      </c>
      <c r="T674" s="19">
        <f t="shared" si="86"/>
        <v>0</v>
      </c>
      <c r="U674" s="19" t="str">
        <f t="shared" si="87"/>
        <v>Mostrar</v>
      </c>
      <c r="V674" s="3" t="str">
        <f>VLOOKUP(A674,INFO!$A:$C,3,0)</f>
        <v>EPCZ3313</v>
      </c>
      <c r="W674" s="3" t="str">
        <f>VLOOKUP(V674,INFO!$C:$D,2,0)</f>
        <v>Automovil</v>
      </c>
      <c r="X674" s="17" t="str">
        <f>VLOOKUP(A674,INFO!A:F,5,0)</f>
        <v>VENTAS</v>
      </c>
      <c r="Y674" s="17" t="str">
        <f>VLOOKUP(A674,INFO!A:F,6,0)</f>
        <v>Fernando Maldonado</v>
      </c>
    </row>
    <row r="675" spans="1:25" x14ac:dyDescent="0.25">
      <c r="A675" s="3" t="s">
        <v>78</v>
      </c>
      <c r="B675" s="8">
        <v>7.9629629629629634E-3</v>
      </c>
      <c r="C675" s="8">
        <v>6.9212962962962969E-3</v>
      </c>
      <c r="D675" s="8">
        <v>1.0416666666666667E-3</v>
      </c>
      <c r="E675" s="4">
        <v>2.89</v>
      </c>
      <c r="F675" s="5">
        <v>35</v>
      </c>
      <c r="G675" s="5">
        <v>15.11</v>
      </c>
      <c r="H675" s="7" t="s">
        <v>262</v>
      </c>
      <c r="I675" s="7" t="s">
        <v>202</v>
      </c>
      <c r="J675" s="19" t="s">
        <v>321</v>
      </c>
      <c r="K675" s="19" t="s">
        <v>321</v>
      </c>
      <c r="L675" s="2">
        <v>43374</v>
      </c>
      <c r="M675" s="6" t="str">
        <f t="shared" si="81"/>
        <v>octubre</v>
      </c>
      <c r="N675" s="19">
        <f t="shared" si="82"/>
        <v>40</v>
      </c>
      <c r="O675" s="7" t="str">
        <f t="shared" si="83"/>
        <v>lunes</v>
      </c>
      <c r="P675" s="7">
        <f t="shared" si="84"/>
        <v>2018</v>
      </c>
      <c r="Q675" s="3" t="str">
        <f>VLOOKUP(A675,INFO!$A:$B,2,0)</f>
        <v>GUAYAQUIL</v>
      </c>
      <c r="R675" s="19">
        <v>95</v>
      </c>
      <c r="S675" s="19" t="str">
        <f t="shared" si="85"/>
        <v>16 No, Guayaquil</v>
      </c>
      <c r="T675" s="19">
        <f t="shared" si="86"/>
        <v>0</v>
      </c>
      <c r="U675" s="19" t="str">
        <f t="shared" si="87"/>
        <v>Mostrar</v>
      </c>
      <c r="V675" s="3" t="str">
        <f>VLOOKUP(A675,INFO!$A:$C,3,0)</f>
        <v>II765J</v>
      </c>
      <c r="W675" s="3" t="str">
        <f>VLOOKUP(V675,INFO!$C:$D,2,0)</f>
        <v>Motocicleta</v>
      </c>
      <c r="X675" s="17" t="str">
        <f>VLOOKUP(A675,INFO!A:F,5,0)</f>
        <v>ADMINISTRACIÓN</v>
      </c>
      <c r="Y675" s="17" t="str">
        <f>VLOOKUP(A675,INFO!A:F,6,0)</f>
        <v xml:space="preserve">Byron </v>
      </c>
    </row>
    <row r="676" spans="1:25" x14ac:dyDescent="0.25">
      <c r="A676" s="3" t="s">
        <v>36</v>
      </c>
      <c r="B676" s="8">
        <v>1.0995370370370371E-3</v>
      </c>
      <c r="C676" s="8">
        <v>0</v>
      </c>
      <c r="D676" s="8">
        <v>1.0995370370370371E-3</v>
      </c>
      <c r="E676" s="4">
        <v>0.01</v>
      </c>
      <c r="F676" s="5">
        <v>0</v>
      </c>
      <c r="G676" s="5">
        <v>0.42</v>
      </c>
      <c r="H676" s="7" t="s">
        <v>203</v>
      </c>
      <c r="I676" s="7" t="s">
        <v>203</v>
      </c>
      <c r="J676" s="19" t="s">
        <v>321</v>
      </c>
      <c r="K676" s="19" t="s">
        <v>321</v>
      </c>
      <c r="L676" s="2">
        <v>43374</v>
      </c>
      <c r="M676" s="6" t="str">
        <f t="shared" si="81"/>
        <v>octubre</v>
      </c>
      <c r="N676" s="19">
        <f t="shared" si="82"/>
        <v>40</v>
      </c>
      <c r="O676" s="7" t="str">
        <f t="shared" si="83"/>
        <v>lunes</v>
      </c>
      <c r="P676" s="7">
        <f t="shared" si="84"/>
        <v>2018</v>
      </c>
      <c r="Q676" s="3" t="str">
        <f>VLOOKUP(A676,INFO!$A:$B,2,0)</f>
        <v>GUAYAQUIL</v>
      </c>
      <c r="R676" s="19">
        <v>95</v>
      </c>
      <c r="S676" s="19" t="str">
        <f t="shared" si="85"/>
        <v>E25, La Concordia</v>
      </c>
      <c r="T676" s="19">
        <f t="shared" si="86"/>
        <v>1</v>
      </c>
      <c r="U676" s="19" t="str">
        <f t="shared" si="87"/>
        <v>Mostrar</v>
      </c>
      <c r="V676" s="3" t="str">
        <f>VLOOKUP(A676,INFO!$A:$C,3,0)</f>
        <v>EPCA4311</v>
      </c>
      <c r="W676" s="3" t="str">
        <f>VLOOKUP(V676,INFO!$C:$D,2,0)</f>
        <v>Plataforma</v>
      </c>
      <c r="X676" s="17" t="str">
        <f>VLOOKUP(A676,INFO!A:F,5,0)</f>
        <v>LOGÍSTICA</v>
      </c>
      <c r="Y676" s="17" t="str">
        <f>VLOOKUP(A676,INFO!A:F,6,0)</f>
        <v>Cristobal Murillo</v>
      </c>
    </row>
    <row r="677" spans="1:25" x14ac:dyDescent="0.25">
      <c r="A677" s="3" t="s">
        <v>70</v>
      </c>
      <c r="B677" s="8">
        <v>1.6157407407407409E-2</v>
      </c>
      <c r="C677" s="8">
        <v>1.494212962962963E-2</v>
      </c>
      <c r="D677" s="8">
        <v>1.2152777777777778E-3</v>
      </c>
      <c r="E677" s="4">
        <v>8.69</v>
      </c>
      <c r="F677" s="5">
        <v>70</v>
      </c>
      <c r="G677" s="5">
        <v>22.4</v>
      </c>
      <c r="H677" s="7" t="s">
        <v>72</v>
      </c>
      <c r="I677" s="7" t="s">
        <v>134</v>
      </c>
      <c r="J677" s="19" t="s">
        <v>321</v>
      </c>
      <c r="K677" s="19" t="s">
        <v>321</v>
      </c>
      <c r="L677" s="2">
        <v>43374</v>
      </c>
      <c r="M677" s="6" t="str">
        <f t="shared" si="81"/>
        <v>octubre</v>
      </c>
      <c r="N677" s="19">
        <f t="shared" si="82"/>
        <v>40</v>
      </c>
      <c r="O677" s="7" t="str">
        <f t="shared" si="83"/>
        <v>lunes</v>
      </c>
      <c r="P677" s="7">
        <f t="shared" si="84"/>
        <v>2018</v>
      </c>
      <c r="Q677" s="3" t="str">
        <f>VLOOKUP(A677,INFO!$A:$B,2,0)</f>
        <v>QUITO</v>
      </c>
      <c r="R677" s="19">
        <v>95</v>
      </c>
      <c r="S677" s="19" t="str">
        <f t="shared" si="85"/>
        <v>Camilo Ponce Enriquez, Guayaquil</v>
      </c>
      <c r="T677" s="19">
        <f t="shared" si="86"/>
        <v>1</v>
      </c>
      <c r="U677" s="19" t="str">
        <f t="shared" si="87"/>
        <v>Mostrar</v>
      </c>
      <c r="V677" s="3" t="str">
        <f>VLOOKUP(A677,INFO!$A:$C,3,0)</f>
        <v>EPCZ3313</v>
      </c>
      <c r="W677" s="3" t="str">
        <f>VLOOKUP(V677,INFO!$C:$D,2,0)</f>
        <v>Automovil</v>
      </c>
      <c r="X677" s="17" t="str">
        <f>VLOOKUP(A677,INFO!A:F,5,0)</f>
        <v>VENTAS</v>
      </c>
      <c r="Y677" s="17" t="str">
        <f>VLOOKUP(A677,INFO!A:F,6,0)</f>
        <v>Fernando Maldonado</v>
      </c>
    </row>
    <row r="678" spans="1:25" x14ac:dyDescent="0.25">
      <c r="A678" s="3" t="s">
        <v>26</v>
      </c>
      <c r="B678" s="8">
        <v>1.2847222222222223E-3</v>
      </c>
      <c r="C678" s="8">
        <v>0</v>
      </c>
      <c r="D678" s="8">
        <v>1.2847222222222223E-3</v>
      </c>
      <c r="E678" s="4">
        <v>0</v>
      </c>
      <c r="F678" s="5">
        <v>0</v>
      </c>
      <c r="G678" s="5">
        <v>0</v>
      </c>
      <c r="H678" s="7" t="s">
        <v>252</v>
      </c>
      <c r="I678" s="7" t="s">
        <v>252</v>
      </c>
      <c r="J678" s="19" t="s">
        <v>321</v>
      </c>
      <c r="K678" s="19" t="s">
        <v>321</v>
      </c>
      <c r="L678" s="2">
        <v>43374</v>
      </c>
      <c r="M678" s="6" t="str">
        <f t="shared" si="81"/>
        <v>octubre</v>
      </c>
      <c r="N678" s="19">
        <f t="shared" si="82"/>
        <v>40</v>
      </c>
      <c r="O678" s="7" t="str">
        <f t="shared" si="83"/>
        <v>lunes</v>
      </c>
      <c r="P678" s="7">
        <f t="shared" si="84"/>
        <v>2018</v>
      </c>
      <c r="Q678" s="3" t="str">
        <f>VLOOKUP(A678,INFO!$A:$B,2,0)</f>
        <v>GUAYAQUIL</v>
      </c>
      <c r="R678" s="19">
        <v>95</v>
      </c>
      <c r="S678" s="19" t="str">
        <f t="shared" si="85"/>
        <v>Alberto Stagg Coronel, Guayaquil</v>
      </c>
      <c r="T678" s="19">
        <f t="shared" si="86"/>
        <v>1</v>
      </c>
      <c r="U678" s="19" t="str">
        <f t="shared" si="87"/>
        <v>Mostrar</v>
      </c>
      <c r="V678" s="3" t="str">
        <f>VLOOKUP(A678,INFO!$A:$C,3,0)</f>
        <v>EGSI9179</v>
      </c>
      <c r="W678" s="3" t="str">
        <f>VLOOKUP(V678,INFO!$C:$D,2,0)</f>
        <v>Camioneta</v>
      </c>
      <c r="X678" s="17" t="str">
        <f>VLOOKUP(A678,INFO!A:F,5,0)</f>
        <v>POSTVENTA</v>
      </c>
      <c r="Y678" s="17" t="str">
        <f>VLOOKUP(A678,INFO!A:F,6,0)</f>
        <v>Deibi Banguera</v>
      </c>
    </row>
    <row r="679" spans="1:25" x14ac:dyDescent="0.25">
      <c r="A679" s="3" t="s">
        <v>53</v>
      </c>
      <c r="B679" s="8">
        <v>1.5393518518518519E-3</v>
      </c>
      <c r="C679" s="8">
        <v>2.3148148148148146E-4</v>
      </c>
      <c r="D679" s="8">
        <v>1.3078703703703705E-3</v>
      </c>
      <c r="E679" s="4">
        <v>0.02</v>
      </c>
      <c r="F679" s="5">
        <v>5</v>
      </c>
      <c r="G679" s="5">
        <v>0.64</v>
      </c>
      <c r="H679" s="7" t="s">
        <v>24</v>
      </c>
      <c r="I679" s="7" t="s">
        <v>24</v>
      </c>
      <c r="J679" s="19" t="s">
        <v>321</v>
      </c>
      <c r="K679" s="19" t="s">
        <v>321</v>
      </c>
      <c r="L679" s="2">
        <v>43374</v>
      </c>
      <c r="M679" s="6" t="str">
        <f t="shared" si="81"/>
        <v>octubre</v>
      </c>
      <c r="N679" s="19">
        <f t="shared" si="82"/>
        <v>40</v>
      </c>
      <c r="O679" s="7" t="str">
        <f t="shared" si="83"/>
        <v>lunes</v>
      </c>
      <c r="P679" s="7">
        <f t="shared" si="84"/>
        <v>2018</v>
      </c>
      <c r="Q679" s="3" t="str">
        <f>VLOOKUP(A679,INFO!$A:$B,2,0)</f>
        <v>GUAYAQUIL</v>
      </c>
      <c r="R679" s="19">
        <v>95</v>
      </c>
      <c r="S679" s="19" t="str">
        <f t="shared" si="85"/>
        <v>Durmió en Ainsa</v>
      </c>
      <c r="T679" s="19">
        <f t="shared" si="86"/>
        <v>1</v>
      </c>
      <c r="U679" s="19" t="str">
        <f t="shared" si="87"/>
        <v>Mostrar</v>
      </c>
      <c r="V679" s="3" t="str">
        <f>VLOOKUP(A679,INFO!$A:$C,3,0)</f>
        <v>EIBC3570</v>
      </c>
      <c r="W679" s="3" t="str">
        <f>VLOOKUP(V679,INFO!$C:$D,2,0)</f>
        <v>Camion</v>
      </c>
      <c r="X679" s="17" t="str">
        <f>VLOOKUP(A679,INFO!A:F,5,0)</f>
        <v>LOGÍSTICA</v>
      </c>
      <c r="Y679" s="17" t="str">
        <f>VLOOKUP(A679,INFO!A:F,6,0)</f>
        <v>Cristobal Murillo</v>
      </c>
    </row>
    <row r="680" spans="1:25" x14ac:dyDescent="0.25">
      <c r="A680" s="3" t="s">
        <v>68</v>
      </c>
      <c r="B680" s="8">
        <v>7.1643518518518514E-3</v>
      </c>
      <c r="C680" s="8">
        <v>5.8564814814814825E-3</v>
      </c>
      <c r="D680" s="8">
        <v>1.3078703703703705E-3</v>
      </c>
      <c r="E680" s="4">
        <v>2.81</v>
      </c>
      <c r="F680" s="5">
        <v>55</v>
      </c>
      <c r="G680" s="5">
        <v>16.329999999999998</v>
      </c>
      <c r="H680" s="7" t="s">
        <v>257</v>
      </c>
      <c r="I680" s="7" t="s">
        <v>137</v>
      </c>
      <c r="J680" s="19" t="s">
        <v>321</v>
      </c>
      <c r="K680" s="19" t="s">
        <v>321</v>
      </c>
      <c r="L680" s="2">
        <v>43374</v>
      </c>
      <c r="M680" s="6" t="str">
        <f t="shared" si="81"/>
        <v>octubre</v>
      </c>
      <c r="N680" s="19">
        <f t="shared" si="82"/>
        <v>40</v>
      </c>
      <c r="O680" s="7" t="str">
        <f t="shared" si="83"/>
        <v>lunes</v>
      </c>
      <c r="P680" s="7">
        <f t="shared" si="84"/>
        <v>2018</v>
      </c>
      <c r="Q680" s="3" t="str">
        <f>VLOOKUP(A680,INFO!$A:$B,2,0)</f>
        <v>QUITO</v>
      </c>
      <c r="R680" s="19">
        <v>95</v>
      </c>
      <c r="S680" s="19" t="str">
        <f t="shared" si="85"/>
        <v>12, Guayaquil</v>
      </c>
      <c r="T680" s="19">
        <f t="shared" si="86"/>
        <v>0</v>
      </c>
      <c r="U680" s="19" t="str">
        <f t="shared" si="87"/>
        <v>Mostrar</v>
      </c>
      <c r="V680" s="3" t="str">
        <f>VLOOKUP(A680,INFO!$A:$C,3,0)</f>
        <v>EGSK6338</v>
      </c>
      <c r="W680" s="3" t="str">
        <f>VLOOKUP(V680,INFO!$C:$D,2,0)</f>
        <v>Automovil</v>
      </c>
      <c r="X680" s="17" t="str">
        <f>VLOOKUP(A680,INFO!A:F,5,0)</f>
        <v>VENTAS</v>
      </c>
      <c r="Y680" s="17" t="str">
        <f>VLOOKUP(A680,INFO!A:F,6,0)</f>
        <v>Josue Guillen</v>
      </c>
    </row>
    <row r="681" spans="1:25" x14ac:dyDescent="0.25">
      <c r="A681" s="3" t="s">
        <v>51</v>
      </c>
      <c r="B681" s="8">
        <v>7.0023148148148154E-3</v>
      </c>
      <c r="C681" s="8">
        <v>5.5439814814814822E-3</v>
      </c>
      <c r="D681" s="8">
        <v>1.4583333333333334E-3</v>
      </c>
      <c r="E681" s="4">
        <v>3.34</v>
      </c>
      <c r="F681" s="5">
        <v>48</v>
      </c>
      <c r="G681" s="5">
        <v>19.850000000000001</v>
      </c>
      <c r="H681" s="7" t="s">
        <v>162</v>
      </c>
      <c r="I681" s="7" t="s">
        <v>1</v>
      </c>
      <c r="J681" s="19" t="s">
        <v>321</v>
      </c>
      <c r="K681" s="19" t="s">
        <v>321</v>
      </c>
      <c r="L681" s="2">
        <v>43374</v>
      </c>
      <c r="M681" s="6" t="str">
        <f t="shared" si="81"/>
        <v>octubre</v>
      </c>
      <c r="N681" s="19">
        <f t="shared" si="82"/>
        <v>40</v>
      </c>
      <c r="O681" s="7" t="str">
        <f t="shared" si="83"/>
        <v>lunes</v>
      </c>
      <c r="P681" s="7">
        <f t="shared" si="84"/>
        <v>2018</v>
      </c>
      <c r="Q681" s="3" t="str">
        <f>VLOOKUP(A681,INFO!$A:$B,2,0)</f>
        <v>QUITO</v>
      </c>
      <c r="R681" s="19">
        <v>95</v>
      </c>
      <c r="S681" s="19" t="str">
        <f t="shared" si="85"/>
        <v>Avenida 10 De Agosto 30-106, Quito</v>
      </c>
      <c r="T681" s="19">
        <f t="shared" si="86"/>
        <v>0</v>
      </c>
      <c r="U681" s="19" t="str">
        <f t="shared" si="87"/>
        <v>Mostrar</v>
      </c>
      <c r="V681" s="3" t="str">
        <f>VLOOKUP(A681,INFO!$A:$C,3,0)</f>
        <v>EPCT8869</v>
      </c>
      <c r="W681" s="3" t="str">
        <f>VLOOKUP(V681,INFO!$C:$D,2,0)</f>
        <v>Camioneta</v>
      </c>
      <c r="X681" s="17" t="str">
        <f>VLOOKUP(A681,INFO!A:F,5,0)</f>
        <v>SAT UIO</v>
      </c>
      <c r="Y681" s="17" t="str">
        <f>VLOOKUP(A681,INFO!A:F,6,0)</f>
        <v>Norberto Congo</v>
      </c>
    </row>
    <row r="682" spans="1:25" x14ac:dyDescent="0.25">
      <c r="A682" s="3" t="s">
        <v>28</v>
      </c>
      <c r="B682" s="8">
        <v>7.1527777777777787E-3</v>
      </c>
      <c r="C682" s="8">
        <v>5.6481481481481478E-3</v>
      </c>
      <c r="D682" s="8">
        <v>1.5046296296296294E-3</v>
      </c>
      <c r="E682" s="4">
        <v>2.93</v>
      </c>
      <c r="F682" s="5">
        <v>57</v>
      </c>
      <c r="G682" s="5">
        <v>17.09</v>
      </c>
      <c r="H682" s="7" t="s">
        <v>24</v>
      </c>
      <c r="I682" s="7" t="s">
        <v>24</v>
      </c>
      <c r="J682" s="19" t="s">
        <v>321</v>
      </c>
      <c r="K682" s="19" t="s">
        <v>321</v>
      </c>
      <c r="L682" s="2">
        <v>43374</v>
      </c>
      <c r="M682" s="6" t="str">
        <f t="shared" si="81"/>
        <v>octubre</v>
      </c>
      <c r="N682" s="19">
        <f t="shared" si="82"/>
        <v>40</v>
      </c>
      <c r="O682" s="7" t="str">
        <f t="shared" si="83"/>
        <v>lunes</v>
      </c>
      <c r="P682" s="7">
        <f t="shared" si="84"/>
        <v>2018</v>
      </c>
      <c r="Q682" s="3" t="str">
        <f>VLOOKUP(A682,INFO!$A:$B,2,0)</f>
        <v>GUAYAQUIL</v>
      </c>
      <c r="R682" s="19">
        <v>95</v>
      </c>
      <c r="S682" s="19" t="str">
        <f t="shared" si="85"/>
        <v>Durmió en Ainsa</v>
      </c>
      <c r="T682" s="19">
        <f t="shared" si="86"/>
        <v>1</v>
      </c>
      <c r="U682" s="19" t="str">
        <f t="shared" si="87"/>
        <v>Mostrar</v>
      </c>
      <c r="V682" s="3" t="str">
        <f>VLOOKUP(A682,INFO!$A:$C,3,0)</f>
        <v>EPCW1831</v>
      </c>
      <c r="W682" s="3" t="str">
        <f>VLOOKUP(V682,INFO!$C:$D,2,0)</f>
        <v>Camioneta</v>
      </c>
      <c r="X682" s="17" t="str">
        <f>VLOOKUP(A682,INFO!A:F,5,0)</f>
        <v>POSTVENTA</v>
      </c>
      <c r="Y682" s="17" t="str">
        <f>VLOOKUP(A682,INFO!A:F,6,0)</f>
        <v>Jose Luis vargas</v>
      </c>
    </row>
    <row r="683" spans="1:25" x14ac:dyDescent="0.25">
      <c r="A683" s="3" t="s">
        <v>51</v>
      </c>
      <c r="B683" s="8">
        <v>1.5162037037037036E-3</v>
      </c>
      <c r="C683" s="8">
        <v>0</v>
      </c>
      <c r="D683" s="8">
        <v>1.5162037037037036E-3</v>
      </c>
      <c r="E683" s="4">
        <v>0</v>
      </c>
      <c r="F683" s="5">
        <v>0</v>
      </c>
      <c r="G683" s="5">
        <v>0</v>
      </c>
      <c r="H683" s="7" t="s">
        <v>1</v>
      </c>
      <c r="I683" s="7" t="s">
        <v>1</v>
      </c>
      <c r="J683" s="19" t="s">
        <v>321</v>
      </c>
      <c r="K683" s="19" t="s">
        <v>321</v>
      </c>
      <c r="L683" s="2">
        <v>43374</v>
      </c>
      <c r="M683" s="6" t="str">
        <f t="shared" si="81"/>
        <v>octubre</v>
      </c>
      <c r="N683" s="19">
        <f t="shared" si="82"/>
        <v>40</v>
      </c>
      <c r="O683" s="7" t="str">
        <f t="shared" si="83"/>
        <v>lunes</v>
      </c>
      <c r="P683" s="7">
        <f t="shared" si="84"/>
        <v>2018</v>
      </c>
      <c r="Q683" s="3" t="str">
        <f>VLOOKUP(A683,INFO!$A:$B,2,0)</f>
        <v>QUITO</v>
      </c>
      <c r="R683" s="19">
        <v>95</v>
      </c>
      <c r="S683" s="19" t="str">
        <f t="shared" si="85"/>
        <v>Avenida 10 De Agosto 30-106, Quito</v>
      </c>
      <c r="T683" s="19">
        <f t="shared" si="86"/>
        <v>1</v>
      </c>
      <c r="U683" s="19" t="str">
        <f t="shared" si="87"/>
        <v>Mostrar</v>
      </c>
      <c r="V683" s="3" t="str">
        <f>VLOOKUP(A683,INFO!$A:$C,3,0)</f>
        <v>EPCT8869</v>
      </c>
      <c r="W683" s="3" t="str">
        <f>VLOOKUP(V683,INFO!$C:$D,2,0)</f>
        <v>Camioneta</v>
      </c>
      <c r="X683" s="17" t="str">
        <f>VLOOKUP(A683,INFO!A:F,5,0)</f>
        <v>SAT UIO</v>
      </c>
      <c r="Y683" s="17" t="str">
        <f>VLOOKUP(A683,INFO!A:F,6,0)</f>
        <v>Norberto Congo</v>
      </c>
    </row>
    <row r="684" spans="1:25" x14ac:dyDescent="0.25">
      <c r="A684" s="3" t="s">
        <v>4</v>
      </c>
      <c r="B684" s="8">
        <v>1.8206018518518517E-2</v>
      </c>
      <c r="C684" s="8">
        <v>1.667824074074074E-2</v>
      </c>
      <c r="D684" s="8">
        <v>1.5277777777777779E-3</v>
      </c>
      <c r="E684" s="4">
        <v>20.43</v>
      </c>
      <c r="F684" s="5">
        <v>83</v>
      </c>
      <c r="G684" s="5">
        <v>46.77</v>
      </c>
      <c r="H684" s="7" t="s">
        <v>260</v>
      </c>
      <c r="I684" s="7" t="s">
        <v>177</v>
      </c>
      <c r="J684" s="19" t="s">
        <v>321</v>
      </c>
      <c r="K684" s="19" t="s">
        <v>321</v>
      </c>
      <c r="L684" s="2">
        <v>43374</v>
      </c>
      <c r="M684" s="6" t="str">
        <f t="shared" si="81"/>
        <v>octubre</v>
      </c>
      <c r="N684" s="19">
        <f t="shared" si="82"/>
        <v>40</v>
      </c>
      <c r="O684" s="7" t="str">
        <f t="shared" si="83"/>
        <v>lunes</v>
      </c>
      <c r="P684" s="7">
        <f t="shared" si="84"/>
        <v>2018</v>
      </c>
      <c r="Q684" s="3" t="str">
        <f>VLOOKUP(A684,INFO!$A:$B,2,0)</f>
        <v>QUITO</v>
      </c>
      <c r="R684" s="19">
        <v>95</v>
      </c>
      <c r="S684" s="19" t="str">
        <f t="shared" si="85"/>
        <v>O 3M, Quito</v>
      </c>
      <c r="T684" s="19">
        <f t="shared" si="86"/>
        <v>0</v>
      </c>
      <c r="U684" s="19" t="str">
        <f t="shared" si="87"/>
        <v>Mostrar</v>
      </c>
      <c r="V684" s="3" t="str">
        <f>VLOOKUP(A684,INFO!$A:$C,3,0)</f>
        <v>HW228P</v>
      </c>
      <c r="W684" s="3" t="str">
        <f>VLOOKUP(V684,INFO!$C:$D,2,0)</f>
        <v>Motocicleta</v>
      </c>
      <c r="X684" s="17" t="str">
        <f>VLOOKUP(A684,INFO!A:F,5,0)</f>
        <v>SAT UIO</v>
      </c>
      <c r="Y684" s="17" t="str">
        <f>VLOOKUP(A684,INFO!A:F,6,0)</f>
        <v>Quito</v>
      </c>
    </row>
    <row r="685" spans="1:25" x14ac:dyDescent="0.25">
      <c r="A685" s="3" t="s">
        <v>73</v>
      </c>
      <c r="B685" s="8">
        <v>6.7361111111111103E-3</v>
      </c>
      <c r="C685" s="8">
        <v>5.1736111111111115E-3</v>
      </c>
      <c r="D685" s="8">
        <v>1.5624999999999999E-3</v>
      </c>
      <c r="E685" s="4">
        <v>2.54</v>
      </c>
      <c r="F685" s="5">
        <v>50</v>
      </c>
      <c r="G685" s="5">
        <v>15.68</v>
      </c>
      <c r="H685" s="7" t="s">
        <v>256</v>
      </c>
      <c r="I685" s="7" t="s">
        <v>262</v>
      </c>
      <c r="J685" s="19" t="s">
        <v>321</v>
      </c>
      <c r="K685" s="19" t="s">
        <v>321</v>
      </c>
      <c r="L685" s="2">
        <v>43374</v>
      </c>
      <c r="M685" s="6" t="str">
        <f t="shared" si="81"/>
        <v>octubre</v>
      </c>
      <c r="N685" s="19">
        <f t="shared" si="82"/>
        <v>40</v>
      </c>
      <c r="O685" s="7" t="str">
        <f t="shared" si="83"/>
        <v>lunes</v>
      </c>
      <c r="P685" s="7">
        <f t="shared" si="84"/>
        <v>2018</v>
      </c>
      <c r="Q685" s="3" t="str">
        <f>VLOOKUP(A685,INFO!$A:$B,2,0)</f>
        <v>GUAYAQUIL</v>
      </c>
      <c r="R685" s="19">
        <v>95</v>
      </c>
      <c r="S685" s="19" t="str">
        <f t="shared" si="85"/>
        <v>Isidro Ayora Cueva, Guayaquil</v>
      </c>
      <c r="T685" s="19">
        <f t="shared" si="86"/>
        <v>0</v>
      </c>
      <c r="U685" s="19" t="str">
        <f t="shared" si="87"/>
        <v>Mostrar</v>
      </c>
      <c r="V685" s="3" t="str">
        <f>VLOOKUP(A685,INFO!$A:$C,3,0)</f>
        <v>EGSG9568</v>
      </c>
      <c r="W685" s="3" t="str">
        <f>VLOOKUP(V685,INFO!$C:$D,2,0)</f>
        <v>Camioneta</v>
      </c>
      <c r="X685" s="17" t="str">
        <f>VLOOKUP(A685,INFO!A:F,5,0)</f>
        <v>ADMINISTRACIÓN</v>
      </c>
      <c r="Y685" s="17" t="str">
        <f>VLOOKUP(A685,INFO!A:F,6,0)</f>
        <v>Alejandro Adrian</v>
      </c>
    </row>
    <row r="686" spans="1:25" x14ac:dyDescent="0.25">
      <c r="A686" s="3" t="s">
        <v>39</v>
      </c>
      <c r="B686" s="8">
        <v>7.1412037037037043E-3</v>
      </c>
      <c r="C686" s="8">
        <v>5.5439814814814822E-3</v>
      </c>
      <c r="D686" s="8">
        <v>1.5972222222222221E-3</v>
      </c>
      <c r="E686" s="4">
        <v>5.66</v>
      </c>
      <c r="F686" s="5">
        <v>79</v>
      </c>
      <c r="G686" s="5">
        <v>33.04</v>
      </c>
      <c r="H686" s="7" t="s">
        <v>24</v>
      </c>
      <c r="I686" s="7" t="s">
        <v>129</v>
      </c>
      <c r="J686" s="19" t="s">
        <v>321</v>
      </c>
      <c r="K686" s="19" t="s">
        <v>321</v>
      </c>
      <c r="L686" s="2">
        <v>43374</v>
      </c>
      <c r="M686" s="6" t="str">
        <f t="shared" si="81"/>
        <v>octubre</v>
      </c>
      <c r="N686" s="19">
        <f t="shared" si="82"/>
        <v>40</v>
      </c>
      <c r="O686" s="7" t="str">
        <f t="shared" si="83"/>
        <v>lunes</v>
      </c>
      <c r="P686" s="7">
        <f t="shared" si="84"/>
        <v>2018</v>
      </c>
      <c r="Q686" s="3" t="str">
        <f>VLOOKUP(A686,INFO!$A:$B,2,0)</f>
        <v>GUAYAQUIL</v>
      </c>
      <c r="R686" s="19">
        <v>95</v>
      </c>
      <c r="S686" s="19" t="str">
        <f t="shared" si="85"/>
        <v>Avenida 39 No, Guayaquil</v>
      </c>
      <c r="T686" s="19">
        <f t="shared" si="86"/>
        <v>1</v>
      </c>
      <c r="U686" s="19" t="str">
        <f t="shared" si="87"/>
        <v>Mostrar</v>
      </c>
      <c r="V686" s="3" t="str">
        <f>VLOOKUP(A686,INFO!$A:$C,3,0)</f>
        <v>EIBC3571</v>
      </c>
      <c r="W686" s="3" t="str">
        <f>VLOOKUP(V686,INFO!$C:$D,2,0)</f>
        <v>Camion</v>
      </c>
      <c r="X686" s="17" t="str">
        <f>VLOOKUP(A686,INFO!A:F,5,0)</f>
        <v>LOGÍSTICA</v>
      </c>
      <c r="Y686" s="17" t="str">
        <f>VLOOKUP(A686,INFO!A:F,6,0)</f>
        <v>Cristobal Murillo</v>
      </c>
    </row>
    <row r="687" spans="1:25" x14ac:dyDescent="0.25">
      <c r="A687" s="3" t="s">
        <v>26</v>
      </c>
      <c r="B687" s="8">
        <v>2.6967592592592594E-3</v>
      </c>
      <c r="C687" s="8">
        <v>9.8379629629629642E-4</v>
      </c>
      <c r="D687" s="8">
        <v>1.712962962962963E-3</v>
      </c>
      <c r="E687" s="4">
        <v>0.09</v>
      </c>
      <c r="F687" s="5">
        <v>18</v>
      </c>
      <c r="G687" s="5">
        <v>1.35</v>
      </c>
      <c r="H687" s="7" t="s">
        <v>24</v>
      </c>
      <c r="I687" s="7" t="s">
        <v>24</v>
      </c>
      <c r="J687" s="19" t="s">
        <v>321</v>
      </c>
      <c r="K687" s="19" t="s">
        <v>321</v>
      </c>
      <c r="L687" s="2">
        <v>43374</v>
      </c>
      <c r="M687" s="6" t="str">
        <f t="shared" si="81"/>
        <v>octubre</v>
      </c>
      <c r="N687" s="19">
        <f t="shared" si="82"/>
        <v>40</v>
      </c>
      <c r="O687" s="7" t="str">
        <f t="shared" si="83"/>
        <v>lunes</v>
      </c>
      <c r="P687" s="7">
        <f t="shared" si="84"/>
        <v>2018</v>
      </c>
      <c r="Q687" s="3" t="str">
        <f>VLOOKUP(A687,INFO!$A:$B,2,0)</f>
        <v>GUAYAQUIL</v>
      </c>
      <c r="R687" s="19">
        <v>95</v>
      </c>
      <c r="S687" s="19" t="str">
        <f t="shared" si="85"/>
        <v>Durmió en Ainsa</v>
      </c>
      <c r="T687" s="19">
        <f t="shared" si="86"/>
        <v>1</v>
      </c>
      <c r="U687" s="19" t="str">
        <f t="shared" si="87"/>
        <v>Mostrar</v>
      </c>
      <c r="V687" s="3" t="str">
        <f>VLOOKUP(A687,INFO!$A:$C,3,0)</f>
        <v>EGSI9179</v>
      </c>
      <c r="W687" s="3" t="str">
        <f>VLOOKUP(V687,INFO!$C:$D,2,0)</f>
        <v>Camioneta</v>
      </c>
      <c r="X687" s="17" t="str">
        <f>VLOOKUP(A687,INFO!A:F,5,0)</f>
        <v>POSTVENTA</v>
      </c>
      <c r="Y687" s="17" t="str">
        <f>VLOOKUP(A687,INFO!A:F,6,0)</f>
        <v>Deibi Banguera</v>
      </c>
    </row>
    <row r="688" spans="1:25" x14ac:dyDescent="0.25">
      <c r="A688" s="3" t="s">
        <v>26</v>
      </c>
      <c r="B688" s="8">
        <v>1.8287037037037037E-3</v>
      </c>
      <c r="C688" s="8">
        <v>1.1574074074074073E-4</v>
      </c>
      <c r="D688" s="8">
        <v>1.712962962962963E-3</v>
      </c>
      <c r="E688" s="4">
        <v>0.02</v>
      </c>
      <c r="F688" s="5">
        <v>3</v>
      </c>
      <c r="G688" s="5">
        <v>0.35</v>
      </c>
      <c r="H688" s="7" t="s">
        <v>252</v>
      </c>
      <c r="I688" s="7" t="s">
        <v>252</v>
      </c>
      <c r="J688" s="19" t="s">
        <v>321</v>
      </c>
      <c r="K688" s="19" t="s">
        <v>321</v>
      </c>
      <c r="L688" s="2">
        <v>43374</v>
      </c>
      <c r="M688" s="6" t="str">
        <f t="shared" si="81"/>
        <v>octubre</v>
      </c>
      <c r="N688" s="19">
        <f t="shared" si="82"/>
        <v>40</v>
      </c>
      <c r="O688" s="7" t="str">
        <f t="shared" si="83"/>
        <v>lunes</v>
      </c>
      <c r="P688" s="7">
        <f t="shared" si="84"/>
        <v>2018</v>
      </c>
      <c r="Q688" s="3" t="str">
        <f>VLOOKUP(A688,INFO!$A:$B,2,0)</f>
        <v>GUAYAQUIL</v>
      </c>
      <c r="R688" s="19">
        <v>95</v>
      </c>
      <c r="S688" s="19" t="str">
        <f t="shared" si="85"/>
        <v>Alberto Stagg Coronel, Guayaquil</v>
      </c>
      <c r="T688" s="19">
        <f t="shared" si="86"/>
        <v>1</v>
      </c>
      <c r="U688" s="19" t="str">
        <f t="shared" si="87"/>
        <v>Mostrar</v>
      </c>
      <c r="V688" s="3" t="str">
        <f>VLOOKUP(A688,INFO!$A:$C,3,0)</f>
        <v>EGSI9179</v>
      </c>
      <c r="W688" s="3" t="str">
        <f>VLOOKUP(V688,INFO!$C:$D,2,0)</f>
        <v>Camioneta</v>
      </c>
      <c r="X688" s="17" t="str">
        <f>VLOOKUP(A688,INFO!A:F,5,0)</f>
        <v>POSTVENTA</v>
      </c>
      <c r="Y688" s="17" t="str">
        <f>VLOOKUP(A688,INFO!A:F,6,0)</f>
        <v>Deibi Banguera</v>
      </c>
    </row>
    <row r="689" spans="1:25" x14ac:dyDescent="0.25">
      <c r="A689" s="3" t="s">
        <v>28</v>
      </c>
      <c r="B689" s="8">
        <v>1.8668981481481481E-2</v>
      </c>
      <c r="C689" s="8">
        <v>1.6932870370370369E-2</v>
      </c>
      <c r="D689" s="8">
        <v>1.736111111111111E-3</v>
      </c>
      <c r="E689" s="4">
        <v>16.47</v>
      </c>
      <c r="F689" s="5">
        <v>87</v>
      </c>
      <c r="G689" s="5">
        <v>36.75</v>
      </c>
      <c r="H689" s="7" t="s">
        <v>24</v>
      </c>
      <c r="I689" s="7" t="s">
        <v>24</v>
      </c>
      <c r="J689" s="19" t="s">
        <v>321</v>
      </c>
      <c r="K689" s="19" t="s">
        <v>321</v>
      </c>
      <c r="L689" s="2">
        <v>43374</v>
      </c>
      <c r="M689" s="6" t="str">
        <f t="shared" si="81"/>
        <v>octubre</v>
      </c>
      <c r="N689" s="19">
        <f t="shared" si="82"/>
        <v>40</v>
      </c>
      <c r="O689" s="7" t="str">
        <f t="shared" si="83"/>
        <v>lunes</v>
      </c>
      <c r="P689" s="7">
        <f t="shared" si="84"/>
        <v>2018</v>
      </c>
      <c r="Q689" s="3" t="str">
        <f>VLOOKUP(A689,INFO!$A:$B,2,0)</f>
        <v>GUAYAQUIL</v>
      </c>
      <c r="R689" s="19">
        <v>95</v>
      </c>
      <c r="S689" s="19" t="str">
        <f t="shared" si="85"/>
        <v>Durmió en Ainsa</v>
      </c>
      <c r="T689" s="19">
        <f t="shared" si="86"/>
        <v>1</v>
      </c>
      <c r="U689" s="19" t="str">
        <f t="shared" si="87"/>
        <v>Mostrar</v>
      </c>
      <c r="V689" s="3" t="str">
        <f>VLOOKUP(A689,INFO!$A:$C,3,0)</f>
        <v>EPCW1831</v>
      </c>
      <c r="W689" s="3" t="str">
        <f>VLOOKUP(V689,INFO!$C:$D,2,0)</f>
        <v>Camioneta</v>
      </c>
      <c r="X689" s="17" t="str">
        <f>VLOOKUP(A689,INFO!A:F,5,0)</f>
        <v>POSTVENTA</v>
      </c>
      <c r="Y689" s="17" t="str">
        <f>VLOOKUP(A689,INFO!A:F,6,0)</f>
        <v>Jose Luis vargas</v>
      </c>
    </row>
    <row r="690" spans="1:25" x14ac:dyDescent="0.25">
      <c r="A690" s="3" t="s">
        <v>73</v>
      </c>
      <c r="B690" s="8">
        <v>7.7083333333333335E-3</v>
      </c>
      <c r="C690" s="8">
        <v>5.9259259259259256E-3</v>
      </c>
      <c r="D690" s="8">
        <v>1.7824074074074072E-3</v>
      </c>
      <c r="E690" s="4">
        <v>2.81</v>
      </c>
      <c r="F690" s="5">
        <v>46</v>
      </c>
      <c r="G690" s="5">
        <v>15.16</v>
      </c>
      <c r="H690" s="7" t="s">
        <v>72</v>
      </c>
      <c r="I690" s="7" t="s">
        <v>256</v>
      </c>
      <c r="J690" s="19" t="s">
        <v>321</v>
      </c>
      <c r="K690" s="19" t="s">
        <v>321</v>
      </c>
      <c r="L690" s="2">
        <v>43374</v>
      </c>
      <c r="M690" s="6" t="str">
        <f t="shared" si="81"/>
        <v>octubre</v>
      </c>
      <c r="N690" s="19">
        <f t="shared" si="82"/>
        <v>40</v>
      </c>
      <c r="O690" s="7" t="str">
        <f t="shared" si="83"/>
        <v>lunes</v>
      </c>
      <c r="P690" s="7">
        <f t="shared" si="84"/>
        <v>2018</v>
      </c>
      <c r="Q690" s="3" t="str">
        <f>VLOOKUP(A690,INFO!$A:$B,2,0)</f>
        <v>GUAYAQUIL</v>
      </c>
      <c r="R690" s="19">
        <v>95</v>
      </c>
      <c r="S690" s="19" t="str">
        <f t="shared" si="85"/>
        <v>Guillermo Rolando Pareja, Guayaquil</v>
      </c>
      <c r="T690" s="19">
        <f t="shared" si="86"/>
        <v>1</v>
      </c>
      <c r="U690" s="19" t="str">
        <f t="shared" si="87"/>
        <v>Mostrar</v>
      </c>
      <c r="V690" s="3" t="str">
        <f>VLOOKUP(A690,INFO!$A:$C,3,0)</f>
        <v>EGSG9568</v>
      </c>
      <c r="W690" s="3" t="str">
        <f>VLOOKUP(V690,INFO!$C:$D,2,0)</f>
        <v>Camioneta</v>
      </c>
      <c r="X690" s="17" t="str">
        <f>VLOOKUP(A690,INFO!A:F,5,0)</f>
        <v>ADMINISTRACIÓN</v>
      </c>
      <c r="Y690" s="17" t="str">
        <f>VLOOKUP(A690,INFO!A:F,6,0)</f>
        <v>Alejandro Adrian</v>
      </c>
    </row>
    <row r="691" spans="1:25" x14ac:dyDescent="0.25">
      <c r="A691" s="3" t="s">
        <v>53</v>
      </c>
      <c r="B691" s="8">
        <v>1.9120370370370371E-2</v>
      </c>
      <c r="C691" s="8">
        <v>1.7314814814814814E-2</v>
      </c>
      <c r="D691" s="8">
        <v>1.8055555555555557E-3</v>
      </c>
      <c r="E691" s="4">
        <v>11.7</v>
      </c>
      <c r="F691" s="5">
        <v>50</v>
      </c>
      <c r="G691" s="5">
        <v>25.49</v>
      </c>
      <c r="H691" s="7" t="s">
        <v>63</v>
      </c>
      <c r="I691" s="7" t="s">
        <v>264</v>
      </c>
      <c r="J691" s="19" t="s">
        <v>321</v>
      </c>
      <c r="K691" s="19" t="s">
        <v>321</v>
      </c>
      <c r="L691" s="2">
        <v>43374</v>
      </c>
      <c r="M691" s="6" t="str">
        <f t="shared" si="81"/>
        <v>octubre</v>
      </c>
      <c r="N691" s="19">
        <f t="shared" si="82"/>
        <v>40</v>
      </c>
      <c r="O691" s="7" t="str">
        <f t="shared" si="83"/>
        <v>lunes</v>
      </c>
      <c r="P691" s="7">
        <f t="shared" si="84"/>
        <v>2018</v>
      </c>
      <c r="Q691" s="3" t="str">
        <f>VLOOKUP(A691,INFO!$A:$B,2,0)</f>
        <v>GUAYAQUIL</v>
      </c>
      <c r="R691" s="19">
        <v>95</v>
      </c>
      <c r="S691" s="19" t="str">
        <f t="shared" si="85"/>
        <v>33A, Guayaquil</v>
      </c>
      <c r="T691" s="19">
        <f t="shared" si="86"/>
        <v>0</v>
      </c>
      <c r="U691" s="19" t="str">
        <f t="shared" si="87"/>
        <v>Mostrar</v>
      </c>
      <c r="V691" s="3" t="str">
        <f>VLOOKUP(A691,INFO!$A:$C,3,0)</f>
        <v>EIBC3570</v>
      </c>
      <c r="W691" s="3" t="str">
        <f>VLOOKUP(V691,INFO!$C:$D,2,0)</f>
        <v>Camion</v>
      </c>
      <c r="X691" s="17" t="str">
        <f>VLOOKUP(A691,INFO!A:F,5,0)</f>
        <v>LOGÍSTICA</v>
      </c>
      <c r="Y691" s="17" t="str">
        <f>VLOOKUP(A691,INFO!A:F,6,0)</f>
        <v>Cristobal Murillo</v>
      </c>
    </row>
    <row r="692" spans="1:25" x14ac:dyDescent="0.25">
      <c r="A692" s="3" t="s">
        <v>78</v>
      </c>
      <c r="B692" s="8">
        <v>1.3969907407407408E-2</v>
      </c>
      <c r="C692" s="8">
        <v>1.2129629629629629E-2</v>
      </c>
      <c r="D692" s="8">
        <v>1.8402777777777777E-3</v>
      </c>
      <c r="E692" s="4">
        <v>9.9</v>
      </c>
      <c r="F692" s="5">
        <v>61</v>
      </c>
      <c r="G692" s="5">
        <v>29.54</v>
      </c>
      <c r="H692" s="7" t="s">
        <v>24</v>
      </c>
      <c r="I692" s="7" t="s">
        <v>72</v>
      </c>
      <c r="J692" s="19" t="s">
        <v>321</v>
      </c>
      <c r="K692" s="19" t="s">
        <v>321</v>
      </c>
      <c r="L692" s="2">
        <v>43374</v>
      </c>
      <c r="M692" s="6" t="str">
        <f t="shared" si="81"/>
        <v>octubre</v>
      </c>
      <c r="N692" s="19">
        <f t="shared" si="82"/>
        <v>40</v>
      </c>
      <c r="O692" s="7" t="str">
        <f t="shared" si="83"/>
        <v>lunes</v>
      </c>
      <c r="P692" s="7">
        <f t="shared" si="84"/>
        <v>2018</v>
      </c>
      <c r="Q692" s="3" t="str">
        <f>VLOOKUP(A692,INFO!$A:$B,2,0)</f>
        <v>GUAYAQUIL</v>
      </c>
      <c r="R692" s="19">
        <v>95</v>
      </c>
      <c r="S692" s="19" t="str">
        <f t="shared" si="85"/>
        <v>Durmió en Ainsa</v>
      </c>
      <c r="T692" s="19">
        <f t="shared" si="86"/>
        <v>1</v>
      </c>
      <c r="U692" s="19" t="str">
        <f t="shared" si="87"/>
        <v>Mostrar</v>
      </c>
      <c r="V692" s="3" t="str">
        <f>VLOOKUP(A692,INFO!$A:$C,3,0)</f>
        <v>II765J</v>
      </c>
      <c r="W692" s="3" t="str">
        <f>VLOOKUP(V692,INFO!$C:$D,2,0)</f>
        <v>Motocicleta</v>
      </c>
      <c r="X692" s="17" t="str">
        <f>VLOOKUP(A692,INFO!A:F,5,0)</f>
        <v>ADMINISTRACIÓN</v>
      </c>
      <c r="Y692" s="17" t="str">
        <f>VLOOKUP(A692,INFO!A:F,6,0)</f>
        <v xml:space="preserve">Byron </v>
      </c>
    </row>
    <row r="693" spans="1:25" x14ac:dyDescent="0.25">
      <c r="A693" s="3" t="s">
        <v>68</v>
      </c>
      <c r="B693" s="8">
        <v>1.0578703703703703E-2</v>
      </c>
      <c r="C693" s="8">
        <v>8.518518518518519E-3</v>
      </c>
      <c r="D693" s="8">
        <v>2.0601851851851853E-3</v>
      </c>
      <c r="E693" s="4">
        <v>5.87</v>
      </c>
      <c r="F693" s="5">
        <v>66</v>
      </c>
      <c r="G693" s="5">
        <v>23.12</v>
      </c>
      <c r="H693" s="7" t="s">
        <v>72</v>
      </c>
      <c r="I693" s="7" t="s">
        <v>72</v>
      </c>
      <c r="J693" s="19" t="s">
        <v>321</v>
      </c>
      <c r="K693" s="19" t="s">
        <v>321</v>
      </c>
      <c r="L693" s="2">
        <v>43374</v>
      </c>
      <c r="M693" s="6" t="str">
        <f t="shared" si="81"/>
        <v>octubre</v>
      </c>
      <c r="N693" s="19">
        <f t="shared" si="82"/>
        <v>40</v>
      </c>
      <c r="O693" s="7" t="str">
        <f t="shared" si="83"/>
        <v>lunes</v>
      </c>
      <c r="P693" s="7">
        <f t="shared" si="84"/>
        <v>2018</v>
      </c>
      <c r="Q693" s="3" t="str">
        <f>VLOOKUP(A693,INFO!$A:$B,2,0)</f>
        <v>QUITO</v>
      </c>
      <c r="R693" s="19">
        <v>95</v>
      </c>
      <c r="S693" s="19" t="str">
        <f t="shared" si="85"/>
        <v>Durmió en Ainsa</v>
      </c>
      <c r="T693" s="19">
        <f t="shared" si="86"/>
        <v>1</v>
      </c>
      <c r="U693" s="19" t="str">
        <f t="shared" si="87"/>
        <v>Mostrar</v>
      </c>
      <c r="V693" s="3" t="str">
        <f>VLOOKUP(A693,INFO!$A:$C,3,0)</f>
        <v>EGSK6338</v>
      </c>
      <c r="W693" s="3" t="str">
        <f>VLOOKUP(V693,INFO!$C:$D,2,0)</f>
        <v>Automovil</v>
      </c>
      <c r="X693" s="17" t="str">
        <f>VLOOKUP(A693,INFO!A:F,5,0)</f>
        <v>VENTAS</v>
      </c>
      <c r="Y693" s="17" t="str">
        <f>VLOOKUP(A693,INFO!A:F,6,0)</f>
        <v>Josue Guillen</v>
      </c>
    </row>
    <row r="694" spans="1:25" x14ac:dyDescent="0.25">
      <c r="A694" s="3" t="s">
        <v>51</v>
      </c>
      <c r="B694" s="8">
        <v>2.4664351851851851E-2</v>
      </c>
      <c r="C694" s="8">
        <v>2.2534722222222223E-2</v>
      </c>
      <c r="D694" s="8">
        <v>2.1296296296296298E-3</v>
      </c>
      <c r="E694" s="4">
        <v>12.63</v>
      </c>
      <c r="F694" s="5">
        <v>62</v>
      </c>
      <c r="G694" s="5">
        <v>21.33</v>
      </c>
      <c r="H694" s="7" t="s">
        <v>1</v>
      </c>
      <c r="I694" s="7" t="s">
        <v>265</v>
      </c>
      <c r="J694" s="19" t="s">
        <v>321</v>
      </c>
      <c r="K694" s="19" t="s">
        <v>321</v>
      </c>
      <c r="L694" s="2">
        <v>43374</v>
      </c>
      <c r="M694" s="6" t="str">
        <f t="shared" si="81"/>
        <v>octubre</v>
      </c>
      <c r="N694" s="19">
        <f t="shared" si="82"/>
        <v>40</v>
      </c>
      <c r="O694" s="7" t="str">
        <f t="shared" si="83"/>
        <v>lunes</v>
      </c>
      <c r="P694" s="7">
        <f t="shared" si="84"/>
        <v>2018</v>
      </c>
      <c r="Q694" s="3" t="str">
        <f>VLOOKUP(A694,INFO!$A:$B,2,0)</f>
        <v>QUITO</v>
      </c>
      <c r="R694" s="19">
        <v>95</v>
      </c>
      <c r="S694" s="19" t="str">
        <f t="shared" si="85"/>
        <v>Calle Alonso De Riquelme 2-31, Quito</v>
      </c>
      <c r="T694" s="19">
        <f t="shared" si="86"/>
        <v>0</v>
      </c>
      <c r="U694" s="19" t="str">
        <f t="shared" si="87"/>
        <v>Mostrar</v>
      </c>
      <c r="V694" s="3" t="str">
        <f>VLOOKUP(A694,INFO!$A:$C,3,0)</f>
        <v>EPCT8869</v>
      </c>
      <c r="W694" s="3" t="str">
        <f>VLOOKUP(V694,INFO!$C:$D,2,0)</f>
        <v>Camioneta</v>
      </c>
      <c r="X694" s="17" t="str">
        <f>VLOOKUP(A694,INFO!A:F,5,0)</f>
        <v>SAT UIO</v>
      </c>
      <c r="Y694" s="17" t="str">
        <f>VLOOKUP(A694,INFO!A:F,6,0)</f>
        <v>Norberto Congo</v>
      </c>
    </row>
    <row r="695" spans="1:25" x14ac:dyDescent="0.25">
      <c r="A695" s="3" t="s">
        <v>26</v>
      </c>
      <c r="B695" s="8">
        <v>2.627314814814815E-3</v>
      </c>
      <c r="C695" s="8">
        <v>3.4722222222222224E-4</v>
      </c>
      <c r="D695" s="8">
        <v>2.2800925925925927E-3</v>
      </c>
      <c r="E695" s="4">
        <v>0.01</v>
      </c>
      <c r="F695" s="5">
        <v>5</v>
      </c>
      <c r="G695" s="5">
        <v>0.16</v>
      </c>
      <c r="H695" s="7" t="s">
        <v>24</v>
      </c>
      <c r="I695" s="7" t="s">
        <v>24</v>
      </c>
      <c r="J695" s="19" t="s">
        <v>321</v>
      </c>
      <c r="K695" s="19" t="s">
        <v>321</v>
      </c>
      <c r="L695" s="2">
        <v>43374</v>
      </c>
      <c r="M695" s="6" t="str">
        <f t="shared" si="81"/>
        <v>octubre</v>
      </c>
      <c r="N695" s="19">
        <f t="shared" si="82"/>
        <v>40</v>
      </c>
      <c r="O695" s="7" t="str">
        <f t="shared" si="83"/>
        <v>lunes</v>
      </c>
      <c r="P695" s="7">
        <f t="shared" si="84"/>
        <v>2018</v>
      </c>
      <c r="Q695" s="3" t="str">
        <f>VLOOKUP(A695,INFO!$A:$B,2,0)</f>
        <v>GUAYAQUIL</v>
      </c>
      <c r="R695" s="19">
        <v>95</v>
      </c>
      <c r="S695" s="19" t="str">
        <f t="shared" si="85"/>
        <v>Durmió en Ainsa</v>
      </c>
      <c r="T695" s="19">
        <f t="shared" si="86"/>
        <v>1</v>
      </c>
      <c r="U695" s="19" t="str">
        <f t="shared" si="87"/>
        <v>Mostrar</v>
      </c>
      <c r="V695" s="3" t="str">
        <f>VLOOKUP(A695,INFO!$A:$C,3,0)</f>
        <v>EGSI9179</v>
      </c>
      <c r="W695" s="3" t="str">
        <f>VLOOKUP(V695,INFO!$C:$D,2,0)</f>
        <v>Camioneta</v>
      </c>
      <c r="X695" s="17" t="str">
        <f>VLOOKUP(A695,INFO!A:F,5,0)</f>
        <v>POSTVENTA</v>
      </c>
      <c r="Y695" s="17" t="str">
        <f>VLOOKUP(A695,INFO!A:F,6,0)</f>
        <v>Deibi Banguera</v>
      </c>
    </row>
    <row r="696" spans="1:25" x14ac:dyDescent="0.25">
      <c r="A696" s="3" t="s">
        <v>23</v>
      </c>
      <c r="B696" s="8">
        <v>3.8194444444444443E-3</v>
      </c>
      <c r="C696" s="8">
        <v>1.4120370370370369E-3</v>
      </c>
      <c r="D696" s="8">
        <v>2.4074074074074076E-3</v>
      </c>
      <c r="E696" s="4">
        <v>0.19</v>
      </c>
      <c r="F696" s="5">
        <v>11</v>
      </c>
      <c r="G696" s="5">
        <v>2.04</v>
      </c>
      <c r="H696" s="7" t="s">
        <v>24</v>
      </c>
      <c r="I696" s="7" t="s">
        <v>24</v>
      </c>
      <c r="J696" s="19" t="s">
        <v>321</v>
      </c>
      <c r="K696" s="19" t="s">
        <v>321</v>
      </c>
      <c r="L696" s="2">
        <v>43374</v>
      </c>
      <c r="M696" s="6" t="str">
        <f t="shared" si="81"/>
        <v>octubre</v>
      </c>
      <c r="N696" s="19">
        <f t="shared" si="82"/>
        <v>40</v>
      </c>
      <c r="O696" s="7" t="str">
        <f t="shared" si="83"/>
        <v>lunes</v>
      </c>
      <c r="P696" s="7">
        <f t="shared" si="84"/>
        <v>2018</v>
      </c>
      <c r="Q696" s="3" t="str">
        <f>VLOOKUP(A696,INFO!$A:$B,2,0)</f>
        <v>GUAYAQUIL</v>
      </c>
      <c r="R696" s="19">
        <v>95</v>
      </c>
      <c r="S696" s="19" t="str">
        <f t="shared" si="85"/>
        <v>Durmió en Ainsa</v>
      </c>
      <c r="T696" s="19">
        <f t="shared" si="86"/>
        <v>1</v>
      </c>
      <c r="U696" s="19" t="str">
        <f t="shared" si="87"/>
        <v>Mostrar</v>
      </c>
      <c r="V696" s="3" t="str">
        <f>VLOOKUP(A696,INFO!$A:$C,3,0)</f>
        <v>EGSF6029</v>
      </c>
      <c r="W696" s="3" t="str">
        <f>VLOOKUP(V696,INFO!$C:$D,2,0)</f>
        <v>Camioneta</v>
      </c>
      <c r="X696" s="17" t="str">
        <f>VLOOKUP(A696,INFO!A:F,5,0)</f>
        <v>POSTVENTA</v>
      </c>
      <c r="Y696" s="17" t="str">
        <f>VLOOKUP(A696,INFO!A:F,6,0)</f>
        <v>Jacob Soriano</v>
      </c>
    </row>
    <row r="697" spans="1:25" x14ac:dyDescent="0.25">
      <c r="A697" s="3" t="s">
        <v>29</v>
      </c>
      <c r="B697" s="8">
        <v>2.1967592592592594E-2</v>
      </c>
      <c r="C697" s="8">
        <v>1.9444444444444445E-2</v>
      </c>
      <c r="D697" s="8">
        <v>2.5231481481481481E-3</v>
      </c>
      <c r="E697" s="4">
        <v>19.190000000000001</v>
      </c>
      <c r="F697" s="5">
        <v>77</v>
      </c>
      <c r="G697" s="5">
        <v>36.4</v>
      </c>
      <c r="H697" s="7" t="s">
        <v>142</v>
      </c>
      <c r="I697" s="7" t="s">
        <v>24</v>
      </c>
      <c r="J697" s="19" t="s">
        <v>321</v>
      </c>
      <c r="K697" s="19" t="s">
        <v>321</v>
      </c>
      <c r="L697" s="2">
        <v>43374</v>
      </c>
      <c r="M697" s="6" t="str">
        <f t="shared" si="81"/>
        <v>octubre</v>
      </c>
      <c r="N697" s="19">
        <f t="shared" si="82"/>
        <v>40</v>
      </c>
      <c r="O697" s="7" t="str">
        <f t="shared" si="83"/>
        <v>lunes</v>
      </c>
      <c r="P697" s="7">
        <f t="shared" si="84"/>
        <v>2018</v>
      </c>
      <c r="Q697" s="3" t="str">
        <f>VLOOKUP(A697,INFO!$A:$B,2,0)</f>
        <v>GUAYAQUIL</v>
      </c>
      <c r="R697" s="19">
        <v>95</v>
      </c>
      <c r="S697" s="19" t="str">
        <f t="shared" si="85"/>
        <v>Avenida 40 No, Guayaquil</v>
      </c>
      <c r="T697" s="19">
        <f t="shared" si="86"/>
        <v>0</v>
      </c>
      <c r="U697" s="19" t="str">
        <f t="shared" si="87"/>
        <v>Mostrar</v>
      </c>
      <c r="V697" s="3" t="str">
        <f>VLOOKUP(A697,INFO!$A:$C,3,0)</f>
        <v>EPCW6826</v>
      </c>
      <c r="W697" s="3" t="str">
        <f>VLOOKUP(V697,INFO!$C:$D,2,0)</f>
        <v>Camioneta</v>
      </c>
      <c r="X697" s="17" t="str">
        <f>VLOOKUP(A697,INFO!A:F,5,0)</f>
        <v>POSTVENTA</v>
      </c>
      <c r="Y697" s="17" t="str">
        <f>VLOOKUP(A697,INFO!A:F,6,0)</f>
        <v>Danny Salazar</v>
      </c>
    </row>
    <row r="698" spans="1:25" x14ac:dyDescent="0.25">
      <c r="A698" s="3" t="s">
        <v>51</v>
      </c>
      <c r="B698" s="8">
        <v>8.564814814814815E-3</v>
      </c>
      <c r="C698" s="8">
        <v>5.9143518518518521E-3</v>
      </c>
      <c r="D698" s="8">
        <v>2.6504629629629625E-3</v>
      </c>
      <c r="E698" s="4">
        <v>2.79</v>
      </c>
      <c r="F698" s="5">
        <v>48</v>
      </c>
      <c r="G698" s="5">
        <v>13.58</v>
      </c>
      <c r="H698" s="7" t="s">
        <v>1</v>
      </c>
      <c r="I698" s="7" t="s">
        <v>162</v>
      </c>
      <c r="J698" s="19" t="s">
        <v>321</v>
      </c>
      <c r="K698" s="19" t="s">
        <v>321</v>
      </c>
      <c r="L698" s="2">
        <v>43374</v>
      </c>
      <c r="M698" s="6" t="str">
        <f t="shared" si="81"/>
        <v>octubre</v>
      </c>
      <c r="N698" s="19">
        <f t="shared" si="82"/>
        <v>40</v>
      </c>
      <c r="O698" s="7" t="str">
        <f t="shared" si="83"/>
        <v>lunes</v>
      </c>
      <c r="P698" s="7">
        <f t="shared" si="84"/>
        <v>2018</v>
      </c>
      <c r="Q698" s="3" t="str">
        <f>VLOOKUP(A698,INFO!$A:$B,2,0)</f>
        <v>QUITO</v>
      </c>
      <c r="R698" s="19">
        <v>95</v>
      </c>
      <c r="S698" s="19" t="str">
        <f t="shared" si="85"/>
        <v>Galo Plaza Lasso 2-136, Quito</v>
      </c>
      <c r="T698" s="19">
        <f t="shared" si="86"/>
        <v>0</v>
      </c>
      <c r="U698" s="19" t="str">
        <f t="shared" si="87"/>
        <v>Mostrar</v>
      </c>
      <c r="V698" s="3" t="str">
        <f>VLOOKUP(A698,INFO!$A:$C,3,0)</f>
        <v>EPCT8869</v>
      </c>
      <c r="W698" s="3" t="str">
        <f>VLOOKUP(V698,INFO!$C:$D,2,0)</f>
        <v>Camioneta</v>
      </c>
      <c r="X698" s="17" t="str">
        <f>VLOOKUP(A698,INFO!A:F,5,0)</f>
        <v>SAT UIO</v>
      </c>
      <c r="Y698" s="17" t="str">
        <f>VLOOKUP(A698,INFO!A:F,6,0)</f>
        <v>Norberto Congo</v>
      </c>
    </row>
    <row r="699" spans="1:25" x14ac:dyDescent="0.25">
      <c r="A699" s="3" t="s">
        <v>36</v>
      </c>
      <c r="B699" s="8">
        <v>2.0358796296296295E-2</v>
      </c>
      <c r="C699" s="8">
        <v>1.7708333333333333E-2</v>
      </c>
      <c r="D699" s="8">
        <v>2.6504629629629625E-3</v>
      </c>
      <c r="E699" s="4">
        <v>12.57</v>
      </c>
      <c r="F699" s="5">
        <v>70</v>
      </c>
      <c r="G699" s="5">
        <v>25.72</v>
      </c>
      <c r="H699" s="7" t="s">
        <v>223</v>
      </c>
      <c r="I699" s="7" t="s">
        <v>229</v>
      </c>
      <c r="J699" s="19" t="s">
        <v>321</v>
      </c>
      <c r="K699" s="19" t="s">
        <v>321</v>
      </c>
      <c r="L699" s="2">
        <v>43374</v>
      </c>
      <c r="M699" s="6" t="str">
        <f t="shared" si="81"/>
        <v>octubre</v>
      </c>
      <c r="N699" s="19">
        <f t="shared" si="82"/>
        <v>40</v>
      </c>
      <c r="O699" s="7" t="str">
        <f t="shared" si="83"/>
        <v>lunes</v>
      </c>
      <c r="P699" s="7">
        <f t="shared" si="84"/>
        <v>2018</v>
      </c>
      <c r="Q699" s="3" t="str">
        <f>VLOOKUP(A699,INFO!$A:$B,2,0)</f>
        <v>GUAYAQUIL</v>
      </c>
      <c r="R699" s="19">
        <v>95</v>
      </c>
      <c r="S699" s="19" t="str">
        <f t="shared" si="85"/>
        <v>Ruta Velasco Ibarra, Velasco Ibarra</v>
      </c>
      <c r="T699" s="19">
        <f t="shared" si="86"/>
        <v>0</v>
      </c>
      <c r="U699" s="19" t="str">
        <f t="shared" si="87"/>
        <v>Mostrar</v>
      </c>
      <c r="V699" s="3" t="str">
        <f>VLOOKUP(A699,INFO!$A:$C,3,0)</f>
        <v>EPCA4311</v>
      </c>
      <c r="W699" s="3" t="str">
        <f>VLOOKUP(V699,INFO!$C:$D,2,0)</f>
        <v>Plataforma</v>
      </c>
      <c r="X699" s="17" t="str">
        <f>VLOOKUP(A699,INFO!A:F,5,0)</f>
        <v>LOGÍSTICA</v>
      </c>
      <c r="Y699" s="17" t="str">
        <f>VLOOKUP(A699,INFO!A:F,6,0)</f>
        <v>Cristobal Murillo</v>
      </c>
    </row>
    <row r="700" spans="1:25" x14ac:dyDescent="0.25">
      <c r="A700" s="3" t="s">
        <v>51</v>
      </c>
      <c r="B700" s="8">
        <v>1.2893518518518519E-2</v>
      </c>
      <c r="C700" s="8">
        <v>1.0150462962962964E-2</v>
      </c>
      <c r="D700" s="8">
        <v>2.7430555555555559E-3</v>
      </c>
      <c r="E700" s="4">
        <v>5.04</v>
      </c>
      <c r="F700" s="5">
        <v>57</v>
      </c>
      <c r="G700" s="5">
        <v>16.29</v>
      </c>
      <c r="H700" s="7" t="s">
        <v>18</v>
      </c>
      <c r="I700" s="7" t="s">
        <v>18</v>
      </c>
      <c r="J700" s="19" t="s">
        <v>321</v>
      </c>
      <c r="K700" s="19" t="s">
        <v>321</v>
      </c>
      <c r="L700" s="2">
        <v>43374</v>
      </c>
      <c r="M700" s="6" t="str">
        <f t="shared" si="81"/>
        <v>octubre</v>
      </c>
      <c r="N700" s="19">
        <f t="shared" si="82"/>
        <v>40</v>
      </c>
      <c r="O700" s="7" t="str">
        <f t="shared" si="83"/>
        <v>lunes</v>
      </c>
      <c r="P700" s="7">
        <f t="shared" si="84"/>
        <v>2018</v>
      </c>
      <c r="Q700" s="3" t="str">
        <f>VLOOKUP(A700,INFO!$A:$B,2,0)</f>
        <v>QUITO</v>
      </c>
      <c r="R700" s="19">
        <v>95</v>
      </c>
      <c r="S700" s="19" t="str">
        <f t="shared" si="85"/>
        <v>Calle De Los Cipreses 2-158, Quito</v>
      </c>
      <c r="T700" s="19">
        <f t="shared" si="86"/>
        <v>1</v>
      </c>
      <c r="U700" s="19" t="str">
        <f t="shared" si="87"/>
        <v>Mostrar</v>
      </c>
      <c r="V700" s="3" t="str">
        <f>VLOOKUP(A700,INFO!$A:$C,3,0)</f>
        <v>EPCT8869</v>
      </c>
      <c r="W700" s="3" t="str">
        <f>VLOOKUP(V700,INFO!$C:$D,2,0)</f>
        <v>Camioneta</v>
      </c>
      <c r="X700" s="17" t="str">
        <f>VLOOKUP(A700,INFO!A:F,5,0)</f>
        <v>SAT UIO</v>
      </c>
      <c r="Y700" s="17" t="str">
        <f>VLOOKUP(A700,INFO!A:F,6,0)</f>
        <v>Norberto Congo</v>
      </c>
    </row>
    <row r="701" spans="1:25" x14ac:dyDescent="0.25">
      <c r="A701" s="3" t="s">
        <v>59</v>
      </c>
      <c r="B701" s="8">
        <v>8.0787037037037043E-3</v>
      </c>
      <c r="C701" s="8">
        <v>5.208333333333333E-3</v>
      </c>
      <c r="D701" s="8">
        <v>2.8703703703703708E-3</v>
      </c>
      <c r="E701" s="4">
        <v>3.73</v>
      </c>
      <c r="F701" s="5">
        <v>64</v>
      </c>
      <c r="G701" s="5">
        <v>19.239999999999998</v>
      </c>
      <c r="H701" s="7" t="s">
        <v>266</v>
      </c>
      <c r="I701" s="7" t="s">
        <v>24</v>
      </c>
      <c r="J701" s="19" t="s">
        <v>321</v>
      </c>
      <c r="K701" s="19" t="s">
        <v>321</v>
      </c>
      <c r="L701" s="2">
        <v>43374</v>
      </c>
      <c r="M701" s="6" t="str">
        <f t="shared" si="81"/>
        <v>octubre</v>
      </c>
      <c r="N701" s="19">
        <f t="shared" si="82"/>
        <v>40</v>
      </c>
      <c r="O701" s="7" t="str">
        <f t="shared" si="83"/>
        <v>lunes</v>
      </c>
      <c r="P701" s="7">
        <f t="shared" si="84"/>
        <v>2018</v>
      </c>
      <c r="Q701" s="3" t="str">
        <f>VLOOKUP(A701,INFO!$A:$B,2,0)</f>
        <v>GUAYAQUIL</v>
      </c>
      <c r="R701" s="19">
        <v>95</v>
      </c>
      <c r="S701" s="19" t="str">
        <f t="shared" si="85"/>
        <v>Avenida 40 No, Guayaquil</v>
      </c>
      <c r="T701" s="19">
        <f t="shared" si="86"/>
        <v>0</v>
      </c>
      <c r="U701" s="19" t="str">
        <f t="shared" si="87"/>
        <v>Mostrar</v>
      </c>
      <c r="V701" s="3" t="str">
        <f>VLOOKUP(A701,INFO!$A:$C,3,0)</f>
        <v>EPCI6941</v>
      </c>
      <c r="W701" s="3" t="str">
        <f>VLOOKUP(V701,INFO!$C:$D,2,0)</f>
        <v>Camioneta</v>
      </c>
      <c r="X701" s="17" t="str">
        <f>VLOOKUP(A701,INFO!A:F,5,0)</f>
        <v>POSTVENTA</v>
      </c>
      <c r="Y701" s="17" t="str">
        <f>VLOOKUP(A701,INFO!A:F,6,0)</f>
        <v>Michael Resabala</v>
      </c>
    </row>
    <row r="702" spans="1:25" x14ac:dyDescent="0.25">
      <c r="A702" s="3" t="s">
        <v>26</v>
      </c>
      <c r="B702" s="8">
        <v>3.6342592592592594E-3</v>
      </c>
      <c r="C702" s="8">
        <v>6.9444444444444447E-4</v>
      </c>
      <c r="D702" s="8">
        <v>2.9398148148148148E-3</v>
      </c>
      <c r="E702" s="4">
        <v>0.1</v>
      </c>
      <c r="F702" s="5">
        <v>9</v>
      </c>
      <c r="G702" s="5">
        <v>1.1599999999999999</v>
      </c>
      <c r="H702" s="7" t="s">
        <v>24</v>
      </c>
      <c r="I702" s="7" t="s">
        <v>24</v>
      </c>
      <c r="J702" s="19" t="s">
        <v>321</v>
      </c>
      <c r="K702" s="19" t="s">
        <v>321</v>
      </c>
      <c r="L702" s="2">
        <v>43374</v>
      </c>
      <c r="M702" s="6" t="str">
        <f t="shared" si="81"/>
        <v>octubre</v>
      </c>
      <c r="N702" s="19">
        <f t="shared" si="82"/>
        <v>40</v>
      </c>
      <c r="O702" s="7" t="str">
        <f t="shared" si="83"/>
        <v>lunes</v>
      </c>
      <c r="P702" s="7">
        <f t="shared" si="84"/>
        <v>2018</v>
      </c>
      <c r="Q702" s="3" t="str">
        <f>VLOOKUP(A702,INFO!$A:$B,2,0)</f>
        <v>GUAYAQUIL</v>
      </c>
      <c r="R702" s="19">
        <v>95</v>
      </c>
      <c r="S702" s="19" t="str">
        <f t="shared" si="85"/>
        <v>Durmió en Ainsa</v>
      </c>
      <c r="T702" s="19">
        <f t="shared" si="86"/>
        <v>1</v>
      </c>
      <c r="U702" s="19" t="str">
        <f t="shared" si="87"/>
        <v>Mostrar</v>
      </c>
      <c r="V702" s="3" t="str">
        <f>VLOOKUP(A702,INFO!$A:$C,3,0)</f>
        <v>EGSI9179</v>
      </c>
      <c r="W702" s="3" t="str">
        <f>VLOOKUP(V702,INFO!$C:$D,2,0)</f>
        <v>Camioneta</v>
      </c>
      <c r="X702" s="17" t="str">
        <f>VLOOKUP(A702,INFO!A:F,5,0)</f>
        <v>POSTVENTA</v>
      </c>
      <c r="Y702" s="17" t="str">
        <f>VLOOKUP(A702,INFO!A:F,6,0)</f>
        <v>Deibi Banguera</v>
      </c>
    </row>
    <row r="703" spans="1:25" x14ac:dyDescent="0.25">
      <c r="A703" s="3" t="s">
        <v>53</v>
      </c>
      <c r="B703" s="8">
        <v>1.8414351851851852E-2</v>
      </c>
      <c r="C703" s="8">
        <v>1.5462962962962963E-2</v>
      </c>
      <c r="D703" s="8">
        <v>2.9513888888888888E-3</v>
      </c>
      <c r="E703" s="4">
        <v>9.39</v>
      </c>
      <c r="F703" s="5">
        <v>59</v>
      </c>
      <c r="G703" s="5">
        <v>21.24</v>
      </c>
      <c r="H703" s="7" t="s">
        <v>24</v>
      </c>
      <c r="I703" s="7" t="s">
        <v>63</v>
      </c>
      <c r="J703" s="19" t="s">
        <v>321</v>
      </c>
      <c r="K703" s="19" t="s">
        <v>321</v>
      </c>
      <c r="L703" s="2">
        <v>43374</v>
      </c>
      <c r="M703" s="6" t="str">
        <f t="shared" si="81"/>
        <v>octubre</v>
      </c>
      <c r="N703" s="19">
        <f t="shared" si="82"/>
        <v>40</v>
      </c>
      <c r="O703" s="7" t="str">
        <f t="shared" si="83"/>
        <v>lunes</v>
      </c>
      <c r="P703" s="7">
        <f t="shared" si="84"/>
        <v>2018</v>
      </c>
      <c r="Q703" s="3" t="str">
        <f>VLOOKUP(A703,INFO!$A:$B,2,0)</f>
        <v>GUAYAQUIL</v>
      </c>
      <c r="R703" s="19">
        <v>95</v>
      </c>
      <c r="S703" s="19" t="str">
        <f t="shared" si="85"/>
        <v>Emilio Romero Menendez, Guayaquil</v>
      </c>
      <c r="T703" s="19">
        <f t="shared" si="86"/>
        <v>1</v>
      </c>
      <c r="U703" s="19" t="str">
        <f t="shared" si="87"/>
        <v>Mostrar</v>
      </c>
      <c r="V703" s="3" t="str">
        <f>VLOOKUP(A703,INFO!$A:$C,3,0)</f>
        <v>EIBC3570</v>
      </c>
      <c r="W703" s="3" t="str">
        <f>VLOOKUP(V703,INFO!$C:$D,2,0)</f>
        <v>Camion</v>
      </c>
      <c r="X703" s="17" t="str">
        <f>VLOOKUP(A703,INFO!A:F,5,0)</f>
        <v>LOGÍSTICA</v>
      </c>
      <c r="Y703" s="17" t="str">
        <f>VLOOKUP(A703,INFO!A:F,6,0)</f>
        <v>Cristobal Murillo</v>
      </c>
    </row>
    <row r="704" spans="1:25" x14ac:dyDescent="0.25">
      <c r="A704" s="3" t="s">
        <v>68</v>
      </c>
      <c r="B704" s="8">
        <v>1.1319444444444444E-2</v>
      </c>
      <c r="C704" s="8">
        <v>8.3217592592592596E-3</v>
      </c>
      <c r="D704" s="8">
        <v>2.9976851851851848E-3</v>
      </c>
      <c r="E704" s="4">
        <v>5.26</v>
      </c>
      <c r="F704" s="5">
        <v>81</v>
      </c>
      <c r="G704" s="5">
        <v>19.36</v>
      </c>
      <c r="H704" s="7" t="s">
        <v>72</v>
      </c>
      <c r="I704" s="7" t="s">
        <v>256</v>
      </c>
      <c r="J704" s="19" t="s">
        <v>321</v>
      </c>
      <c r="K704" s="19" t="s">
        <v>321</v>
      </c>
      <c r="L704" s="2">
        <v>43374</v>
      </c>
      <c r="M704" s="6" t="str">
        <f t="shared" si="81"/>
        <v>octubre</v>
      </c>
      <c r="N704" s="19">
        <f t="shared" si="82"/>
        <v>40</v>
      </c>
      <c r="O704" s="7" t="str">
        <f t="shared" si="83"/>
        <v>lunes</v>
      </c>
      <c r="P704" s="7">
        <f t="shared" si="84"/>
        <v>2018</v>
      </c>
      <c r="Q704" s="3" t="str">
        <f>VLOOKUP(A704,INFO!$A:$B,2,0)</f>
        <v>QUITO</v>
      </c>
      <c r="R704" s="19">
        <v>95</v>
      </c>
      <c r="S704" s="19" t="str">
        <f t="shared" si="85"/>
        <v>Guillermo Rolando Pareja, Guayaquil</v>
      </c>
      <c r="T704" s="19">
        <f t="shared" si="86"/>
        <v>1</v>
      </c>
      <c r="U704" s="19" t="str">
        <f t="shared" si="87"/>
        <v>Mostrar</v>
      </c>
      <c r="V704" s="3" t="str">
        <f>VLOOKUP(A704,INFO!$A:$C,3,0)</f>
        <v>EGSK6338</v>
      </c>
      <c r="W704" s="3" t="str">
        <f>VLOOKUP(V704,INFO!$C:$D,2,0)</f>
        <v>Automovil</v>
      </c>
      <c r="X704" s="17" t="str">
        <f>VLOOKUP(A704,INFO!A:F,5,0)</f>
        <v>VENTAS</v>
      </c>
      <c r="Y704" s="17" t="str">
        <f>VLOOKUP(A704,INFO!A:F,6,0)</f>
        <v>Josue Guillen</v>
      </c>
    </row>
    <row r="705" spans="1:25" x14ac:dyDescent="0.25">
      <c r="A705" s="3" t="s">
        <v>39</v>
      </c>
      <c r="B705" s="8">
        <v>1.3171296296296294E-2</v>
      </c>
      <c r="C705" s="8">
        <v>1.0034722222222221E-2</v>
      </c>
      <c r="D705" s="8">
        <v>3.1365740740740742E-3</v>
      </c>
      <c r="E705" s="4">
        <v>6.47</v>
      </c>
      <c r="F705" s="5">
        <v>87</v>
      </c>
      <c r="G705" s="5">
        <v>20.48</v>
      </c>
      <c r="H705" s="7" t="s">
        <v>129</v>
      </c>
      <c r="I705" s="7" t="s">
        <v>24</v>
      </c>
      <c r="J705" s="19" t="s">
        <v>321</v>
      </c>
      <c r="K705" s="19" t="s">
        <v>321</v>
      </c>
      <c r="L705" s="2">
        <v>43374</v>
      </c>
      <c r="M705" s="6" t="str">
        <f t="shared" si="81"/>
        <v>octubre</v>
      </c>
      <c r="N705" s="19">
        <f t="shared" si="82"/>
        <v>40</v>
      </c>
      <c r="O705" s="7" t="str">
        <f t="shared" si="83"/>
        <v>lunes</v>
      </c>
      <c r="P705" s="7">
        <f t="shared" si="84"/>
        <v>2018</v>
      </c>
      <c r="Q705" s="3" t="str">
        <f>VLOOKUP(A705,INFO!$A:$B,2,0)</f>
        <v>GUAYAQUIL</v>
      </c>
      <c r="R705" s="19">
        <v>95</v>
      </c>
      <c r="S705" s="19" t="str">
        <f t="shared" si="85"/>
        <v>Avenida 40 No, Guayaquil</v>
      </c>
      <c r="T705" s="19">
        <f t="shared" si="86"/>
        <v>0</v>
      </c>
      <c r="U705" s="19" t="str">
        <f t="shared" si="87"/>
        <v>Mostrar</v>
      </c>
      <c r="V705" s="3" t="str">
        <f>VLOOKUP(A705,INFO!$A:$C,3,0)</f>
        <v>EIBC3571</v>
      </c>
      <c r="W705" s="3" t="str">
        <f>VLOOKUP(V705,INFO!$C:$D,2,0)</f>
        <v>Camion</v>
      </c>
      <c r="X705" s="17" t="str">
        <f>VLOOKUP(A705,INFO!A:F,5,0)</f>
        <v>LOGÍSTICA</v>
      </c>
      <c r="Y705" s="17" t="str">
        <f>VLOOKUP(A705,INFO!A:F,6,0)</f>
        <v>Cristobal Murillo</v>
      </c>
    </row>
    <row r="706" spans="1:25" x14ac:dyDescent="0.25">
      <c r="A706" s="3" t="s">
        <v>28</v>
      </c>
      <c r="B706" s="8">
        <v>1.2662037037037039E-2</v>
      </c>
      <c r="C706" s="8">
        <v>9.3749999999999997E-3</v>
      </c>
      <c r="D706" s="8">
        <v>3.2870370370370367E-3</v>
      </c>
      <c r="E706" s="4">
        <v>10.199999999999999</v>
      </c>
      <c r="F706" s="5">
        <v>87</v>
      </c>
      <c r="G706" s="5">
        <v>33.56</v>
      </c>
      <c r="H706" s="7" t="s">
        <v>24</v>
      </c>
      <c r="I706" s="7" t="s">
        <v>142</v>
      </c>
      <c r="J706" s="19" t="s">
        <v>321</v>
      </c>
      <c r="K706" s="19" t="s">
        <v>321</v>
      </c>
      <c r="L706" s="2">
        <v>43374</v>
      </c>
      <c r="M706" s="6" t="str">
        <f t="shared" si="81"/>
        <v>octubre</v>
      </c>
      <c r="N706" s="19">
        <f t="shared" si="82"/>
        <v>40</v>
      </c>
      <c r="O706" s="7" t="str">
        <f t="shared" si="83"/>
        <v>lunes</v>
      </c>
      <c r="P706" s="7">
        <f t="shared" si="84"/>
        <v>2018</v>
      </c>
      <c r="Q706" s="3" t="str">
        <f>VLOOKUP(A706,INFO!$A:$B,2,0)</f>
        <v>GUAYAQUIL</v>
      </c>
      <c r="R706" s="19">
        <v>95</v>
      </c>
      <c r="S706" s="19" t="str">
        <f t="shared" si="85"/>
        <v>Guayaquil Daule, Guayaquil</v>
      </c>
      <c r="T706" s="19">
        <f t="shared" si="86"/>
        <v>1</v>
      </c>
      <c r="U706" s="19" t="str">
        <f t="shared" si="87"/>
        <v>Mostrar</v>
      </c>
      <c r="V706" s="3" t="str">
        <f>VLOOKUP(A706,INFO!$A:$C,3,0)</f>
        <v>EPCW1831</v>
      </c>
      <c r="W706" s="3" t="str">
        <f>VLOOKUP(V706,INFO!$C:$D,2,0)</f>
        <v>Camioneta</v>
      </c>
      <c r="X706" s="17" t="str">
        <f>VLOOKUP(A706,INFO!A:F,5,0)</f>
        <v>POSTVENTA</v>
      </c>
      <c r="Y706" s="17" t="str">
        <f>VLOOKUP(A706,INFO!A:F,6,0)</f>
        <v>Jose Luis vargas</v>
      </c>
    </row>
    <row r="707" spans="1:25" x14ac:dyDescent="0.25">
      <c r="A707" s="3" t="s">
        <v>23</v>
      </c>
      <c r="B707" s="8">
        <v>5.7638888888888887E-3</v>
      </c>
      <c r="C707" s="8">
        <v>2.0601851851851853E-3</v>
      </c>
      <c r="D707" s="8">
        <v>3.7037037037037034E-3</v>
      </c>
      <c r="E707" s="4">
        <v>0.19</v>
      </c>
      <c r="F707" s="5">
        <v>11</v>
      </c>
      <c r="G707" s="5">
        <v>1.35</v>
      </c>
      <c r="H707" s="7" t="s">
        <v>24</v>
      </c>
      <c r="I707" s="7" t="s">
        <v>24</v>
      </c>
      <c r="J707" s="19" t="s">
        <v>321</v>
      </c>
      <c r="K707" s="19" t="s">
        <v>321</v>
      </c>
      <c r="L707" s="2">
        <v>43374</v>
      </c>
      <c r="M707" s="6" t="str">
        <f t="shared" si="81"/>
        <v>octubre</v>
      </c>
      <c r="N707" s="19">
        <f t="shared" si="82"/>
        <v>40</v>
      </c>
      <c r="O707" s="7" t="str">
        <f t="shared" si="83"/>
        <v>lunes</v>
      </c>
      <c r="P707" s="7">
        <f t="shared" si="84"/>
        <v>2018</v>
      </c>
      <c r="Q707" s="3" t="str">
        <f>VLOOKUP(A707,INFO!$A:$B,2,0)</f>
        <v>GUAYAQUIL</v>
      </c>
      <c r="R707" s="19">
        <v>95</v>
      </c>
      <c r="S707" s="19" t="str">
        <f t="shared" si="85"/>
        <v>Durmió en Ainsa</v>
      </c>
      <c r="T707" s="19">
        <f t="shared" si="86"/>
        <v>1</v>
      </c>
      <c r="U707" s="19" t="str">
        <f t="shared" si="87"/>
        <v>Mostrar</v>
      </c>
      <c r="V707" s="3" t="str">
        <f>VLOOKUP(A707,INFO!$A:$C,3,0)</f>
        <v>EGSF6029</v>
      </c>
      <c r="W707" s="3" t="str">
        <f>VLOOKUP(V707,INFO!$C:$D,2,0)</f>
        <v>Camioneta</v>
      </c>
      <c r="X707" s="17" t="str">
        <f>VLOOKUP(A707,INFO!A:F,5,0)</f>
        <v>POSTVENTA</v>
      </c>
      <c r="Y707" s="17" t="str">
        <f>VLOOKUP(A707,INFO!A:F,6,0)</f>
        <v>Jacob Soriano</v>
      </c>
    </row>
    <row r="708" spans="1:25" x14ac:dyDescent="0.25">
      <c r="A708" s="3" t="s">
        <v>36</v>
      </c>
      <c r="B708" s="8">
        <v>4.2361111111111106E-3</v>
      </c>
      <c r="C708" s="8">
        <v>4.3981481481481481E-4</v>
      </c>
      <c r="D708" s="8">
        <v>3.7962962962962963E-3</v>
      </c>
      <c r="E708" s="4">
        <v>0.05</v>
      </c>
      <c r="F708" s="5">
        <v>5</v>
      </c>
      <c r="G708" s="5">
        <v>0.54</v>
      </c>
      <c r="H708" s="7" t="s">
        <v>203</v>
      </c>
      <c r="I708" s="7" t="s">
        <v>203</v>
      </c>
      <c r="J708" s="19" t="s">
        <v>321</v>
      </c>
      <c r="K708" s="19" t="s">
        <v>321</v>
      </c>
      <c r="L708" s="2">
        <v>43374</v>
      </c>
      <c r="M708" s="6" t="str">
        <f t="shared" si="81"/>
        <v>octubre</v>
      </c>
      <c r="N708" s="19">
        <f t="shared" si="82"/>
        <v>40</v>
      </c>
      <c r="O708" s="7" t="str">
        <f t="shared" si="83"/>
        <v>lunes</v>
      </c>
      <c r="P708" s="7">
        <f t="shared" si="84"/>
        <v>2018</v>
      </c>
      <c r="Q708" s="3" t="str">
        <f>VLOOKUP(A708,INFO!$A:$B,2,0)</f>
        <v>GUAYAQUIL</v>
      </c>
      <c r="R708" s="19">
        <v>95</v>
      </c>
      <c r="S708" s="19" t="str">
        <f t="shared" si="85"/>
        <v>E25, La Concordia</v>
      </c>
      <c r="T708" s="19">
        <f t="shared" si="86"/>
        <v>1</v>
      </c>
      <c r="U708" s="19" t="str">
        <f t="shared" si="87"/>
        <v>Mostrar</v>
      </c>
      <c r="V708" s="3" t="str">
        <f>VLOOKUP(A708,INFO!$A:$C,3,0)</f>
        <v>EPCA4311</v>
      </c>
      <c r="W708" s="3" t="str">
        <f>VLOOKUP(V708,INFO!$C:$D,2,0)</f>
        <v>Plataforma</v>
      </c>
      <c r="X708" s="17" t="str">
        <f>VLOOKUP(A708,INFO!A:F,5,0)</f>
        <v>LOGÍSTICA</v>
      </c>
      <c r="Y708" s="17" t="str">
        <f>VLOOKUP(A708,INFO!A:F,6,0)</f>
        <v>Cristobal Murillo</v>
      </c>
    </row>
    <row r="709" spans="1:25" x14ac:dyDescent="0.25">
      <c r="A709" s="3" t="s">
        <v>122</v>
      </c>
      <c r="B709" s="8">
        <v>0.10346064814814815</v>
      </c>
      <c r="C709" s="8">
        <v>9.9571759259259263E-2</v>
      </c>
      <c r="D709" s="8">
        <v>3.8888888888888883E-3</v>
      </c>
      <c r="E709" s="4">
        <v>156.36000000000001</v>
      </c>
      <c r="F709" s="5">
        <v>112</v>
      </c>
      <c r="G709" s="5">
        <v>62.97</v>
      </c>
      <c r="H709" s="7" t="s">
        <v>24</v>
      </c>
      <c r="I709" s="7" t="s">
        <v>77</v>
      </c>
      <c r="J709" s="19" t="s">
        <v>321</v>
      </c>
      <c r="K709" s="19" t="s">
        <v>321</v>
      </c>
      <c r="L709" s="2">
        <v>43374</v>
      </c>
      <c r="M709" s="6" t="str">
        <f t="shared" si="81"/>
        <v>octubre</v>
      </c>
      <c r="N709" s="19">
        <f t="shared" si="82"/>
        <v>40</v>
      </c>
      <c r="O709" s="7" t="str">
        <f t="shared" si="83"/>
        <v>lunes</v>
      </c>
      <c r="P709" s="7">
        <f t="shared" si="84"/>
        <v>2018</v>
      </c>
      <c r="Q709" s="3" t="str">
        <f>VLOOKUP(A709,INFO!$A:$B,2,0)</f>
        <v>GUAYAQUIL</v>
      </c>
      <c r="R709" s="19">
        <v>95</v>
      </c>
      <c r="S709" s="19" t="str">
        <f t="shared" si="85"/>
        <v>E25, Camilo Ponce Enríquez</v>
      </c>
      <c r="T709" s="19">
        <f t="shared" si="86"/>
        <v>1</v>
      </c>
      <c r="U709" s="19" t="str">
        <f t="shared" si="87"/>
        <v>Mostrar</v>
      </c>
      <c r="V709" s="3" t="str">
        <f>VLOOKUP(A709,INFO!$A:$C,3,0)</f>
        <v>EHCN0517</v>
      </c>
      <c r="W709" s="3" t="str">
        <f>VLOOKUP(V709,INFO!$C:$D,2,0)</f>
        <v>Camioneta</v>
      </c>
      <c r="X709" s="17" t="str">
        <f>VLOOKUP(A709,INFO!A:F,5,0)</f>
        <v>POSTVENTA</v>
      </c>
      <c r="Y709" s="17" t="str">
        <f>VLOOKUP(A709,INFO!A:F,6,0)</f>
        <v>Marcelo Murillo</v>
      </c>
    </row>
    <row r="710" spans="1:25" x14ac:dyDescent="0.25">
      <c r="A710" s="3" t="s">
        <v>51</v>
      </c>
      <c r="B710" s="8">
        <v>1.074074074074074E-2</v>
      </c>
      <c r="C710" s="8">
        <v>6.6203703703703702E-3</v>
      </c>
      <c r="D710" s="8">
        <v>4.1203703703703706E-3</v>
      </c>
      <c r="E710" s="4">
        <v>5.86</v>
      </c>
      <c r="F710" s="5">
        <v>68</v>
      </c>
      <c r="G710" s="5">
        <v>22.72</v>
      </c>
      <c r="H710" s="7" t="s">
        <v>18</v>
      </c>
      <c r="I710" s="7" t="s">
        <v>267</v>
      </c>
      <c r="J710" s="19" t="s">
        <v>321</v>
      </c>
      <c r="K710" s="19" t="s">
        <v>321</v>
      </c>
      <c r="L710" s="2">
        <v>43374</v>
      </c>
      <c r="M710" s="6" t="str">
        <f t="shared" si="81"/>
        <v>octubre</v>
      </c>
      <c r="N710" s="19">
        <f t="shared" si="82"/>
        <v>40</v>
      </c>
      <c r="O710" s="7" t="str">
        <f t="shared" si="83"/>
        <v>lunes</v>
      </c>
      <c r="P710" s="7">
        <f t="shared" si="84"/>
        <v>2018</v>
      </c>
      <c r="Q710" s="3" t="str">
        <f>VLOOKUP(A710,INFO!$A:$B,2,0)</f>
        <v>QUITO</v>
      </c>
      <c r="R710" s="19">
        <v>95</v>
      </c>
      <c r="S710" s="19" t="str">
        <f t="shared" si="85"/>
        <v>Avenida 10 De Agosto 2-303, Quito</v>
      </c>
      <c r="T710" s="19">
        <f t="shared" si="86"/>
        <v>0</v>
      </c>
      <c r="U710" s="19" t="str">
        <f t="shared" si="87"/>
        <v>Mostrar</v>
      </c>
      <c r="V710" s="3" t="str">
        <f>VLOOKUP(A710,INFO!$A:$C,3,0)</f>
        <v>EPCT8869</v>
      </c>
      <c r="W710" s="3" t="str">
        <f>VLOOKUP(V710,INFO!$C:$D,2,0)</f>
        <v>Camioneta</v>
      </c>
      <c r="X710" s="17" t="str">
        <f>VLOOKUP(A710,INFO!A:F,5,0)</f>
        <v>SAT UIO</v>
      </c>
      <c r="Y710" s="17" t="str">
        <f>VLOOKUP(A710,INFO!A:F,6,0)</f>
        <v>Norberto Congo</v>
      </c>
    </row>
    <row r="711" spans="1:25" x14ac:dyDescent="0.25">
      <c r="A711" s="3" t="s">
        <v>73</v>
      </c>
      <c r="B711" s="8">
        <v>2.0486111111111111E-2</v>
      </c>
      <c r="C711" s="8">
        <v>1.5914351851851853E-2</v>
      </c>
      <c r="D711" s="8">
        <v>4.5717592592592589E-3</v>
      </c>
      <c r="E711" s="4">
        <v>10.74</v>
      </c>
      <c r="F711" s="5">
        <v>68</v>
      </c>
      <c r="G711" s="5">
        <v>21.84</v>
      </c>
      <c r="H711" s="7" t="s">
        <v>72</v>
      </c>
      <c r="I711" s="7" t="s">
        <v>72</v>
      </c>
      <c r="J711" s="19" t="s">
        <v>321</v>
      </c>
      <c r="K711" s="19" t="s">
        <v>321</v>
      </c>
      <c r="L711" s="2">
        <v>43374</v>
      </c>
      <c r="M711" s="6" t="str">
        <f t="shared" si="81"/>
        <v>octubre</v>
      </c>
      <c r="N711" s="19">
        <f t="shared" si="82"/>
        <v>40</v>
      </c>
      <c r="O711" s="7" t="str">
        <f t="shared" si="83"/>
        <v>lunes</v>
      </c>
      <c r="P711" s="7">
        <f t="shared" si="84"/>
        <v>2018</v>
      </c>
      <c r="Q711" s="3" t="str">
        <f>VLOOKUP(A711,INFO!$A:$B,2,0)</f>
        <v>GUAYAQUIL</v>
      </c>
      <c r="R711" s="19">
        <v>95</v>
      </c>
      <c r="S711" s="19" t="str">
        <f t="shared" si="85"/>
        <v>Durmió en Ainsa</v>
      </c>
      <c r="T711" s="19">
        <f t="shared" si="86"/>
        <v>1</v>
      </c>
      <c r="U711" s="19" t="str">
        <f t="shared" si="87"/>
        <v>Mostrar</v>
      </c>
      <c r="V711" s="3" t="str">
        <f>VLOOKUP(A711,INFO!$A:$C,3,0)</f>
        <v>EGSG9568</v>
      </c>
      <c r="W711" s="3" t="str">
        <f>VLOOKUP(V711,INFO!$C:$D,2,0)</f>
        <v>Camioneta</v>
      </c>
      <c r="X711" s="17" t="str">
        <f>VLOOKUP(A711,INFO!A:F,5,0)</f>
        <v>ADMINISTRACIÓN</v>
      </c>
      <c r="Y711" s="17" t="str">
        <f>VLOOKUP(A711,INFO!A:F,6,0)</f>
        <v>Alejandro Adrian</v>
      </c>
    </row>
    <row r="712" spans="1:25" x14ac:dyDescent="0.25">
      <c r="A712" s="3" t="s">
        <v>26</v>
      </c>
      <c r="B712" s="8">
        <v>5.8217592592592592E-3</v>
      </c>
      <c r="C712" s="8">
        <v>0</v>
      </c>
      <c r="D712" s="8">
        <v>5.8217592592592592E-3</v>
      </c>
      <c r="E712" s="4">
        <v>0</v>
      </c>
      <c r="F712" s="5">
        <v>0</v>
      </c>
      <c r="G712" s="5">
        <v>0</v>
      </c>
      <c r="H712" s="7" t="s">
        <v>24</v>
      </c>
      <c r="I712" s="7" t="s">
        <v>24</v>
      </c>
      <c r="J712" s="19" t="s">
        <v>321</v>
      </c>
      <c r="K712" s="19" t="s">
        <v>321</v>
      </c>
      <c r="L712" s="2">
        <v>43374</v>
      </c>
      <c r="M712" s="6" t="str">
        <f t="shared" si="81"/>
        <v>octubre</v>
      </c>
      <c r="N712" s="19">
        <f t="shared" si="82"/>
        <v>40</v>
      </c>
      <c r="O712" s="7" t="str">
        <f t="shared" si="83"/>
        <v>lunes</v>
      </c>
      <c r="P712" s="7">
        <f t="shared" si="84"/>
        <v>2018</v>
      </c>
      <c r="Q712" s="3" t="str">
        <f>VLOOKUP(A712,INFO!$A:$B,2,0)</f>
        <v>GUAYAQUIL</v>
      </c>
      <c r="R712" s="19">
        <v>95</v>
      </c>
      <c r="S712" s="19" t="str">
        <f t="shared" si="85"/>
        <v>Durmió en Ainsa</v>
      </c>
      <c r="T712" s="19">
        <f t="shared" si="86"/>
        <v>1</v>
      </c>
      <c r="U712" s="19" t="str">
        <f t="shared" si="87"/>
        <v>Mostrar</v>
      </c>
      <c r="V712" s="3" t="str">
        <f>VLOOKUP(A712,INFO!$A:$C,3,0)</f>
        <v>EGSI9179</v>
      </c>
      <c r="W712" s="3" t="str">
        <f>VLOOKUP(V712,INFO!$C:$D,2,0)</f>
        <v>Camioneta</v>
      </c>
      <c r="X712" s="17" t="str">
        <f>VLOOKUP(A712,INFO!A:F,5,0)</f>
        <v>POSTVENTA</v>
      </c>
      <c r="Y712" s="17" t="str">
        <f>VLOOKUP(A712,INFO!A:F,6,0)</f>
        <v>Deibi Banguera</v>
      </c>
    </row>
    <row r="713" spans="1:25" x14ac:dyDescent="0.25">
      <c r="A713" s="3" t="s">
        <v>26</v>
      </c>
      <c r="B713" s="8">
        <v>1.9537037037037037E-2</v>
      </c>
      <c r="C713" s="8">
        <v>1.3541666666666667E-2</v>
      </c>
      <c r="D713" s="8">
        <v>5.9953703703703697E-3</v>
      </c>
      <c r="E713" s="4">
        <v>18.57</v>
      </c>
      <c r="F713" s="5">
        <v>92</v>
      </c>
      <c r="G713" s="5">
        <v>39.61</v>
      </c>
      <c r="H713" s="7" t="s">
        <v>24</v>
      </c>
      <c r="I713" s="7" t="s">
        <v>252</v>
      </c>
      <c r="J713" s="19" t="s">
        <v>321</v>
      </c>
      <c r="K713" s="19" t="s">
        <v>321</v>
      </c>
      <c r="L713" s="2">
        <v>43374</v>
      </c>
      <c r="M713" s="6" t="str">
        <f t="shared" si="81"/>
        <v>octubre</v>
      </c>
      <c r="N713" s="19">
        <f t="shared" si="82"/>
        <v>40</v>
      </c>
      <c r="O713" s="7" t="str">
        <f t="shared" si="83"/>
        <v>lunes</v>
      </c>
      <c r="P713" s="7">
        <f t="shared" si="84"/>
        <v>2018</v>
      </c>
      <c r="Q713" s="3" t="str">
        <f>VLOOKUP(A713,INFO!$A:$B,2,0)</f>
        <v>GUAYAQUIL</v>
      </c>
      <c r="R713" s="19">
        <v>95</v>
      </c>
      <c r="S713" s="19" t="str">
        <f t="shared" si="85"/>
        <v>Alberto Stagg Coronel, Guayaquil</v>
      </c>
      <c r="T713" s="19">
        <f t="shared" si="86"/>
        <v>1</v>
      </c>
      <c r="U713" s="19" t="str">
        <f t="shared" si="87"/>
        <v>Mostrar</v>
      </c>
      <c r="V713" s="3" t="str">
        <f>VLOOKUP(A713,INFO!$A:$C,3,0)</f>
        <v>EGSI9179</v>
      </c>
      <c r="W713" s="3" t="str">
        <f>VLOOKUP(V713,INFO!$C:$D,2,0)</f>
        <v>Camioneta</v>
      </c>
      <c r="X713" s="17" t="str">
        <f>VLOOKUP(A713,INFO!A:F,5,0)</f>
        <v>POSTVENTA</v>
      </c>
      <c r="Y713" s="17" t="str">
        <f>VLOOKUP(A713,INFO!A:F,6,0)</f>
        <v>Deibi Banguera</v>
      </c>
    </row>
    <row r="714" spans="1:25" x14ac:dyDescent="0.25">
      <c r="A714" s="3" t="s">
        <v>28</v>
      </c>
      <c r="B714" s="8">
        <v>7.905092592592592E-3</v>
      </c>
      <c r="C714" s="8">
        <v>1.3657407407407409E-3</v>
      </c>
      <c r="D714" s="8">
        <v>6.5393518518518517E-3</v>
      </c>
      <c r="E714" s="4">
        <v>0.06</v>
      </c>
      <c r="F714" s="5">
        <v>7</v>
      </c>
      <c r="G714" s="5">
        <v>0.31</v>
      </c>
      <c r="H714" s="7" t="s">
        <v>24</v>
      </c>
      <c r="I714" s="7" t="s">
        <v>24</v>
      </c>
      <c r="J714" s="19" t="s">
        <v>321</v>
      </c>
      <c r="K714" s="19" t="s">
        <v>321</v>
      </c>
      <c r="L714" s="2">
        <v>43374</v>
      </c>
      <c r="M714" s="6" t="str">
        <f t="shared" ref="M714:M762" si="88">TEXT(L714,"mmmm")</f>
        <v>octubre</v>
      </c>
      <c r="N714" s="19">
        <f t="shared" ref="N714:N762" si="89">IF(O714="domingo",WEEKNUM(L714)-1,WEEKNUM(L714))</f>
        <v>40</v>
      </c>
      <c r="O714" s="7" t="str">
        <f t="shared" ref="O714:O762" si="90">TEXT(L714,"dddd")</f>
        <v>lunes</v>
      </c>
      <c r="P714" s="7">
        <f t="shared" ref="P714:P762" si="91">YEAR(L714)</f>
        <v>2018</v>
      </c>
      <c r="Q714" s="3" t="str">
        <f>VLOOKUP(A714,INFO!$A:$B,2,0)</f>
        <v>GUAYAQUIL</v>
      </c>
      <c r="R714" s="19">
        <v>95</v>
      </c>
      <c r="S714" s="19" t="str">
        <f t="shared" ref="S714:S762" si="92">IF(AND(T714=1,OR(I714=$Z$2,I714=$Z$3)),$Z$4,I714)</f>
        <v>Durmió en Ainsa</v>
      </c>
      <c r="T714" s="19">
        <f t="shared" ref="T714:T762" si="93">IF(OR(H714=I714,H714=$Z$2,H714=$Z$3),1,0)</f>
        <v>1</v>
      </c>
      <c r="U714" s="19" t="str">
        <f t="shared" ref="U714:U762" si="94">IF(AND(C714=$AA$2,D714=$AA$2),"No Mostrar","Mostrar")</f>
        <v>Mostrar</v>
      </c>
      <c r="V714" s="3" t="str">
        <f>VLOOKUP(A714,INFO!$A:$C,3,0)</f>
        <v>EPCW1831</v>
      </c>
      <c r="W714" s="3" t="str">
        <f>VLOOKUP(V714,INFO!$C:$D,2,0)</f>
        <v>Camioneta</v>
      </c>
      <c r="X714" s="17" t="str">
        <f>VLOOKUP(A714,INFO!A:F,5,0)</f>
        <v>POSTVENTA</v>
      </c>
      <c r="Y714" s="17" t="str">
        <f>VLOOKUP(A714,INFO!A:F,6,0)</f>
        <v>Jose Luis vargas</v>
      </c>
    </row>
    <row r="715" spans="1:25" x14ac:dyDescent="0.25">
      <c r="A715" s="3" t="s">
        <v>68</v>
      </c>
      <c r="B715" s="8">
        <v>3.2326388888888884E-2</v>
      </c>
      <c r="C715" s="8">
        <v>2.5775462962962962E-2</v>
      </c>
      <c r="D715" s="8">
        <v>6.5509259259259262E-3</v>
      </c>
      <c r="E715" s="4">
        <v>17.54</v>
      </c>
      <c r="F715" s="5">
        <v>87</v>
      </c>
      <c r="G715" s="5">
        <v>22.6</v>
      </c>
      <c r="H715" s="7" t="s">
        <v>268</v>
      </c>
      <c r="I715" s="7" t="s">
        <v>188</v>
      </c>
      <c r="J715" s="19" t="s">
        <v>321</v>
      </c>
      <c r="K715" s="19" t="s">
        <v>321</v>
      </c>
      <c r="L715" s="2">
        <v>43374</v>
      </c>
      <c r="M715" s="6" t="str">
        <f t="shared" si="88"/>
        <v>octubre</v>
      </c>
      <c r="N715" s="19">
        <f t="shared" si="89"/>
        <v>40</v>
      </c>
      <c r="O715" s="7" t="str">
        <f t="shared" si="90"/>
        <v>lunes</v>
      </c>
      <c r="P715" s="7">
        <f t="shared" si="91"/>
        <v>2018</v>
      </c>
      <c r="Q715" s="3" t="str">
        <f>VLOOKUP(A715,INFO!$A:$B,2,0)</f>
        <v>QUITO</v>
      </c>
      <c r="R715" s="19">
        <v>95</v>
      </c>
      <c r="S715" s="19" t="str">
        <f t="shared" si="92"/>
        <v>13, Guayaquil</v>
      </c>
      <c r="T715" s="19">
        <f t="shared" si="93"/>
        <v>0</v>
      </c>
      <c r="U715" s="19" t="str">
        <f t="shared" si="94"/>
        <v>Mostrar</v>
      </c>
      <c r="V715" s="3" t="str">
        <f>VLOOKUP(A715,INFO!$A:$C,3,0)</f>
        <v>EGSK6338</v>
      </c>
      <c r="W715" s="3" t="str">
        <f>VLOOKUP(V715,INFO!$C:$D,2,0)</f>
        <v>Automovil</v>
      </c>
      <c r="X715" s="17" t="str">
        <f>VLOOKUP(A715,INFO!A:F,5,0)</f>
        <v>VENTAS</v>
      </c>
      <c r="Y715" s="17" t="str">
        <f>VLOOKUP(A715,INFO!A:F,6,0)</f>
        <v>Josue Guillen</v>
      </c>
    </row>
    <row r="716" spans="1:25" x14ac:dyDescent="0.25">
      <c r="A716" s="3" t="s">
        <v>51</v>
      </c>
      <c r="B716" s="8">
        <v>1.4710648148148148E-2</v>
      </c>
      <c r="C716" s="8">
        <v>8.113425925925925E-3</v>
      </c>
      <c r="D716" s="8">
        <v>6.5972222222222222E-3</v>
      </c>
      <c r="E716" s="4">
        <v>5.05</v>
      </c>
      <c r="F716" s="5">
        <v>55</v>
      </c>
      <c r="G716" s="5">
        <v>14.31</v>
      </c>
      <c r="H716" s="7" t="s">
        <v>18</v>
      </c>
      <c r="I716" s="7" t="s">
        <v>1</v>
      </c>
      <c r="J716" s="19" t="s">
        <v>321</v>
      </c>
      <c r="K716" s="19" t="s">
        <v>321</v>
      </c>
      <c r="L716" s="2">
        <v>43374</v>
      </c>
      <c r="M716" s="6" t="str">
        <f t="shared" si="88"/>
        <v>octubre</v>
      </c>
      <c r="N716" s="19">
        <f t="shared" si="89"/>
        <v>40</v>
      </c>
      <c r="O716" s="7" t="str">
        <f t="shared" si="90"/>
        <v>lunes</v>
      </c>
      <c r="P716" s="7">
        <f t="shared" si="91"/>
        <v>2018</v>
      </c>
      <c r="Q716" s="3" t="str">
        <f>VLOOKUP(A716,INFO!$A:$B,2,0)</f>
        <v>QUITO</v>
      </c>
      <c r="R716" s="19">
        <v>95</v>
      </c>
      <c r="S716" s="19" t="str">
        <f t="shared" si="92"/>
        <v>Avenida 10 De Agosto 30-106, Quito</v>
      </c>
      <c r="T716" s="19">
        <f t="shared" si="93"/>
        <v>0</v>
      </c>
      <c r="U716" s="19" t="str">
        <f t="shared" si="94"/>
        <v>Mostrar</v>
      </c>
      <c r="V716" s="3" t="str">
        <f>VLOOKUP(A716,INFO!$A:$C,3,0)</f>
        <v>EPCT8869</v>
      </c>
      <c r="W716" s="3" t="str">
        <f>VLOOKUP(V716,INFO!$C:$D,2,0)</f>
        <v>Camioneta</v>
      </c>
      <c r="X716" s="17" t="str">
        <f>VLOOKUP(A716,INFO!A:F,5,0)</f>
        <v>SAT UIO</v>
      </c>
      <c r="Y716" s="17" t="str">
        <f>VLOOKUP(A716,INFO!A:F,6,0)</f>
        <v>Norberto Congo</v>
      </c>
    </row>
    <row r="717" spans="1:25" x14ac:dyDescent="0.25">
      <c r="A717" s="3" t="s">
        <v>73</v>
      </c>
      <c r="B717" s="8">
        <v>1.2615740740740742E-2</v>
      </c>
      <c r="C717" s="8">
        <v>5.7407407407407416E-3</v>
      </c>
      <c r="D717" s="8">
        <v>6.875E-3</v>
      </c>
      <c r="E717" s="4">
        <v>2.09</v>
      </c>
      <c r="F717" s="5">
        <v>33</v>
      </c>
      <c r="G717" s="5">
        <v>6.89</v>
      </c>
      <c r="H717" s="7" t="s">
        <v>262</v>
      </c>
      <c r="I717" s="7" t="s">
        <v>256</v>
      </c>
      <c r="J717" s="19" t="s">
        <v>321</v>
      </c>
      <c r="K717" s="19" t="s">
        <v>321</v>
      </c>
      <c r="L717" s="2">
        <v>43374</v>
      </c>
      <c r="M717" s="6" t="str">
        <f t="shared" si="88"/>
        <v>octubre</v>
      </c>
      <c r="N717" s="19">
        <f t="shared" si="89"/>
        <v>40</v>
      </c>
      <c r="O717" s="7" t="str">
        <f t="shared" si="90"/>
        <v>lunes</v>
      </c>
      <c r="P717" s="7">
        <f t="shared" si="91"/>
        <v>2018</v>
      </c>
      <c r="Q717" s="3" t="str">
        <f>VLOOKUP(A717,INFO!$A:$B,2,0)</f>
        <v>GUAYAQUIL</v>
      </c>
      <c r="R717" s="19">
        <v>95</v>
      </c>
      <c r="S717" s="19" t="str">
        <f t="shared" si="92"/>
        <v>Guillermo Rolando Pareja, Guayaquil</v>
      </c>
      <c r="T717" s="19">
        <f t="shared" si="93"/>
        <v>0</v>
      </c>
      <c r="U717" s="19" t="str">
        <f t="shared" si="94"/>
        <v>Mostrar</v>
      </c>
      <c r="V717" s="3" t="str">
        <f>VLOOKUP(A717,INFO!$A:$C,3,0)</f>
        <v>EGSG9568</v>
      </c>
      <c r="W717" s="3" t="str">
        <f>VLOOKUP(V717,INFO!$C:$D,2,0)</f>
        <v>Camioneta</v>
      </c>
      <c r="X717" s="17" t="str">
        <f>VLOOKUP(A717,INFO!A:F,5,0)</f>
        <v>ADMINISTRACIÓN</v>
      </c>
      <c r="Y717" s="17" t="str">
        <f>VLOOKUP(A717,INFO!A:F,6,0)</f>
        <v>Alejandro Adrian</v>
      </c>
    </row>
    <row r="718" spans="1:25" x14ac:dyDescent="0.25">
      <c r="A718" s="3" t="s">
        <v>25</v>
      </c>
      <c r="B718" s="8">
        <v>6.9097222222222225E-3</v>
      </c>
      <c r="C718" s="8">
        <v>0</v>
      </c>
      <c r="D718" s="8">
        <v>6.9097222222222225E-3</v>
      </c>
      <c r="E718" s="4">
        <v>0</v>
      </c>
      <c r="F718" s="5">
        <v>0</v>
      </c>
      <c r="G718" s="5">
        <v>0</v>
      </c>
      <c r="H718" s="7" t="s">
        <v>84</v>
      </c>
      <c r="I718" s="7" t="s">
        <v>84</v>
      </c>
      <c r="J718" s="19" t="s">
        <v>321</v>
      </c>
      <c r="K718" s="19" t="s">
        <v>321</v>
      </c>
      <c r="L718" s="2">
        <v>43374</v>
      </c>
      <c r="M718" s="6" t="str">
        <f t="shared" si="88"/>
        <v>octubre</v>
      </c>
      <c r="N718" s="19">
        <f t="shared" si="89"/>
        <v>40</v>
      </c>
      <c r="O718" s="7" t="str">
        <f t="shared" si="90"/>
        <v>lunes</v>
      </c>
      <c r="P718" s="7">
        <f t="shared" si="91"/>
        <v>2018</v>
      </c>
      <c r="Q718" s="3" t="str">
        <f>VLOOKUP(A718,INFO!$A:$B,2,0)</f>
        <v>GUAYAQUIL</v>
      </c>
      <c r="R718" s="19">
        <v>95</v>
      </c>
      <c r="S718" s="19" t="str">
        <f t="shared" si="92"/>
        <v>Chongon</v>
      </c>
      <c r="T718" s="19">
        <f t="shared" si="93"/>
        <v>1</v>
      </c>
      <c r="U718" s="19" t="str">
        <f t="shared" si="94"/>
        <v>Mostrar</v>
      </c>
      <c r="V718" s="3" t="str">
        <f>VLOOKUP(A718,INFO!$A:$C,3,0)</f>
        <v>EGSF6046</v>
      </c>
      <c r="W718" s="3" t="str">
        <f>VLOOKUP(V718,INFO!$C:$D,2,0)</f>
        <v>Camioneta</v>
      </c>
      <c r="X718" s="17" t="str">
        <f>VLOOKUP(A718,INFO!A:F,5,0)</f>
        <v>POSTVENTA</v>
      </c>
      <c r="Y718" s="17" t="str">
        <f>VLOOKUP(A718,INFO!A:F,6,0)</f>
        <v>Kevin Perez</v>
      </c>
    </row>
    <row r="719" spans="1:25" x14ac:dyDescent="0.25">
      <c r="A719" s="3" t="s">
        <v>73</v>
      </c>
      <c r="B719" s="8">
        <v>2.6956018518518522E-2</v>
      </c>
      <c r="C719" s="8">
        <v>1.9884259259259258E-2</v>
      </c>
      <c r="D719" s="8">
        <v>7.0717592592592594E-3</v>
      </c>
      <c r="E719" s="4">
        <v>11.25</v>
      </c>
      <c r="F719" s="5">
        <v>75</v>
      </c>
      <c r="G719" s="5">
        <v>17.39</v>
      </c>
      <c r="H719" s="7" t="s">
        <v>207</v>
      </c>
      <c r="I719" s="7" t="s">
        <v>72</v>
      </c>
      <c r="J719" s="19" t="s">
        <v>321</v>
      </c>
      <c r="K719" s="19" t="s">
        <v>321</v>
      </c>
      <c r="L719" s="2">
        <v>43374</v>
      </c>
      <c r="M719" s="6" t="str">
        <f t="shared" si="88"/>
        <v>octubre</v>
      </c>
      <c r="N719" s="19">
        <f t="shared" si="89"/>
        <v>40</v>
      </c>
      <c r="O719" s="7" t="str">
        <f t="shared" si="90"/>
        <v>lunes</v>
      </c>
      <c r="P719" s="7">
        <f t="shared" si="91"/>
        <v>2018</v>
      </c>
      <c r="Q719" s="3" t="str">
        <f>VLOOKUP(A719,INFO!$A:$B,2,0)</f>
        <v>GUAYAQUIL</v>
      </c>
      <c r="R719" s="19">
        <v>95</v>
      </c>
      <c r="S719" s="19" t="str">
        <f t="shared" si="92"/>
        <v>Avenida Juan Tanca Marengo, Guayaquil</v>
      </c>
      <c r="T719" s="19">
        <f t="shared" si="93"/>
        <v>0</v>
      </c>
      <c r="U719" s="19" t="str">
        <f t="shared" si="94"/>
        <v>Mostrar</v>
      </c>
      <c r="V719" s="3" t="str">
        <f>VLOOKUP(A719,INFO!$A:$C,3,0)</f>
        <v>EGSG9568</v>
      </c>
      <c r="W719" s="3" t="str">
        <f>VLOOKUP(V719,INFO!$C:$D,2,0)</f>
        <v>Camioneta</v>
      </c>
      <c r="X719" s="17" t="str">
        <f>VLOOKUP(A719,INFO!A:F,5,0)</f>
        <v>ADMINISTRACIÓN</v>
      </c>
      <c r="Y719" s="17" t="str">
        <f>VLOOKUP(A719,INFO!A:F,6,0)</f>
        <v>Alejandro Adrian</v>
      </c>
    </row>
    <row r="720" spans="1:25" x14ac:dyDescent="0.25">
      <c r="A720" s="3" t="s">
        <v>70</v>
      </c>
      <c r="B720" s="8">
        <v>1.1886574074074075E-2</v>
      </c>
      <c r="C720" s="8">
        <v>4.4907407407407405E-3</v>
      </c>
      <c r="D720" s="8">
        <v>7.3958333333333341E-3</v>
      </c>
      <c r="E720" s="4">
        <v>3.36</v>
      </c>
      <c r="F720" s="5">
        <v>72</v>
      </c>
      <c r="G720" s="5">
        <v>11.77</v>
      </c>
      <c r="H720" s="7" t="s">
        <v>134</v>
      </c>
      <c r="I720" s="7" t="s">
        <v>134</v>
      </c>
      <c r="J720" s="19" t="s">
        <v>321</v>
      </c>
      <c r="K720" s="19" t="s">
        <v>321</v>
      </c>
      <c r="L720" s="2">
        <v>43374</v>
      </c>
      <c r="M720" s="6" t="str">
        <f t="shared" si="88"/>
        <v>octubre</v>
      </c>
      <c r="N720" s="19">
        <f t="shared" si="89"/>
        <v>40</v>
      </c>
      <c r="O720" s="7" t="str">
        <f t="shared" si="90"/>
        <v>lunes</v>
      </c>
      <c r="P720" s="7">
        <f t="shared" si="91"/>
        <v>2018</v>
      </c>
      <c r="Q720" s="3" t="str">
        <f>VLOOKUP(A720,INFO!$A:$B,2,0)</f>
        <v>QUITO</v>
      </c>
      <c r="R720" s="19">
        <v>95</v>
      </c>
      <c r="S720" s="19" t="str">
        <f t="shared" si="92"/>
        <v>Camilo Ponce Enriquez, Guayaquil</v>
      </c>
      <c r="T720" s="19">
        <f t="shared" si="93"/>
        <v>1</v>
      </c>
      <c r="U720" s="19" t="str">
        <f t="shared" si="94"/>
        <v>Mostrar</v>
      </c>
      <c r="V720" s="3" t="str">
        <f>VLOOKUP(A720,INFO!$A:$C,3,0)</f>
        <v>EPCZ3313</v>
      </c>
      <c r="W720" s="3" t="str">
        <f>VLOOKUP(V720,INFO!$C:$D,2,0)</f>
        <v>Automovil</v>
      </c>
      <c r="X720" s="17" t="str">
        <f>VLOOKUP(A720,INFO!A:F,5,0)</f>
        <v>VENTAS</v>
      </c>
      <c r="Y720" s="17" t="str">
        <f>VLOOKUP(A720,INFO!A:F,6,0)</f>
        <v>Fernando Maldonado</v>
      </c>
    </row>
    <row r="721" spans="1:25" x14ac:dyDescent="0.25">
      <c r="A721" s="3" t="s">
        <v>74</v>
      </c>
      <c r="B721" s="8">
        <v>7.2546296296296289E-2</v>
      </c>
      <c r="C721" s="8">
        <v>6.4571759259259259E-2</v>
      </c>
      <c r="D721" s="8">
        <v>7.9745370370370369E-3</v>
      </c>
      <c r="E721" s="4">
        <v>104.44</v>
      </c>
      <c r="F721" s="5">
        <v>105</v>
      </c>
      <c r="G721" s="5">
        <v>59.98</v>
      </c>
      <c r="H721" s="7" t="s">
        <v>269</v>
      </c>
      <c r="I721" s="7" t="s">
        <v>77</v>
      </c>
      <c r="J721" s="19" t="s">
        <v>321</v>
      </c>
      <c r="K721" s="19" t="s">
        <v>321</v>
      </c>
      <c r="L721" s="2">
        <v>43374</v>
      </c>
      <c r="M721" s="6" t="str">
        <f t="shared" si="88"/>
        <v>octubre</v>
      </c>
      <c r="N721" s="19">
        <f t="shared" si="89"/>
        <v>40</v>
      </c>
      <c r="O721" s="7" t="str">
        <f t="shared" si="90"/>
        <v>lunes</v>
      </c>
      <c r="P721" s="7">
        <f t="shared" si="91"/>
        <v>2018</v>
      </c>
      <c r="Q721" s="3" t="str">
        <f>VLOOKUP(A721,INFO!$A:$B,2,0)</f>
        <v>GUAYAQUIL</v>
      </c>
      <c r="R721" s="19">
        <v>95</v>
      </c>
      <c r="S721" s="19" t="str">
        <f t="shared" si="92"/>
        <v>E25, Camilo Ponce Enríquez</v>
      </c>
      <c r="T721" s="19">
        <f t="shared" si="93"/>
        <v>0</v>
      </c>
      <c r="U721" s="19" t="str">
        <f t="shared" si="94"/>
        <v>Mostrar</v>
      </c>
      <c r="V721" s="3" t="str">
        <f>VLOOKUP(A721,INFO!$A:$C,3,0)</f>
        <v>EGSI9191</v>
      </c>
      <c r="W721" s="3" t="str">
        <f>VLOOKUP(V721,INFO!$C:$D,2,0)</f>
        <v>Camioneta</v>
      </c>
      <c r="X721" s="17" t="str">
        <f>VLOOKUP(A721,INFO!A:F,5,0)</f>
        <v>POSTVENTA</v>
      </c>
      <c r="Y721" s="17" t="str">
        <f>VLOOKUP(A721,INFO!A:F,6,0)</f>
        <v>Patricio Olaya</v>
      </c>
    </row>
    <row r="722" spans="1:25" x14ac:dyDescent="0.25">
      <c r="A722" s="3" t="s">
        <v>51</v>
      </c>
      <c r="B722" s="8">
        <v>1.8900462962962963E-2</v>
      </c>
      <c r="C722" s="8">
        <v>1.0752314814814814E-2</v>
      </c>
      <c r="D722" s="8">
        <v>8.1481481481481474E-3</v>
      </c>
      <c r="E722" s="4">
        <v>4.26</v>
      </c>
      <c r="F722" s="5">
        <v>51</v>
      </c>
      <c r="G722" s="5">
        <v>9.39</v>
      </c>
      <c r="H722" s="7" t="s">
        <v>1</v>
      </c>
      <c r="I722" s="7" t="s">
        <v>18</v>
      </c>
      <c r="J722" s="19" t="s">
        <v>321</v>
      </c>
      <c r="K722" s="19" t="s">
        <v>321</v>
      </c>
      <c r="L722" s="2">
        <v>43374</v>
      </c>
      <c r="M722" s="6" t="str">
        <f t="shared" si="88"/>
        <v>octubre</v>
      </c>
      <c r="N722" s="19">
        <f t="shared" si="89"/>
        <v>40</v>
      </c>
      <c r="O722" s="7" t="str">
        <f t="shared" si="90"/>
        <v>lunes</v>
      </c>
      <c r="P722" s="7">
        <f t="shared" si="91"/>
        <v>2018</v>
      </c>
      <c r="Q722" s="3" t="str">
        <f>VLOOKUP(A722,INFO!$A:$B,2,0)</f>
        <v>QUITO</v>
      </c>
      <c r="R722" s="19">
        <v>95</v>
      </c>
      <c r="S722" s="19" t="str">
        <f t="shared" si="92"/>
        <v>Calle De Los Cipreses 2-158, Quito</v>
      </c>
      <c r="T722" s="19">
        <f t="shared" si="93"/>
        <v>0</v>
      </c>
      <c r="U722" s="19" t="str">
        <f t="shared" si="94"/>
        <v>Mostrar</v>
      </c>
      <c r="V722" s="3" t="str">
        <f>VLOOKUP(A722,INFO!$A:$C,3,0)</f>
        <v>EPCT8869</v>
      </c>
      <c r="W722" s="3" t="str">
        <f>VLOOKUP(V722,INFO!$C:$D,2,0)</f>
        <v>Camioneta</v>
      </c>
      <c r="X722" s="17" t="str">
        <f>VLOOKUP(A722,INFO!A:F,5,0)</f>
        <v>SAT UIO</v>
      </c>
      <c r="Y722" s="17" t="str">
        <f>VLOOKUP(A722,INFO!A:F,6,0)</f>
        <v>Norberto Congo</v>
      </c>
    </row>
    <row r="723" spans="1:25" x14ac:dyDescent="0.25">
      <c r="A723" s="3" t="s">
        <v>68</v>
      </c>
      <c r="B723" s="8">
        <v>2.5740740740740745E-2</v>
      </c>
      <c r="C723" s="8">
        <v>1.758101851851852E-2</v>
      </c>
      <c r="D723" s="8">
        <v>8.1597222222222227E-3</v>
      </c>
      <c r="E723" s="4">
        <v>10.26</v>
      </c>
      <c r="F723" s="5">
        <v>66</v>
      </c>
      <c r="G723" s="5">
        <v>16.61</v>
      </c>
      <c r="H723" s="7" t="s">
        <v>253</v>
      </c>
      <c r="I723" s="7" t="s">
        <v>72</v>
      </c>
      <c r="J723" s="19" t="s">
        <v>321</v>
      </c>
      <c r="K723" s="19" t="s">
        <v>321</v>
      </c>
      <c r="L723" s="2">
        <v>43374</v>
      </c>
      <c r="M723" s="6" t="str">
        <f t="shared" si="88"/>
        <v>octubre</v>
      </c>
      <c r="N723" s="19">
        <f t="shared" si="89"/>
        <v>40</v>
      </c>
      <c r="O723" s="7" t="str">
        <f t="shared" si="90"/>
        <v>lunes</v>
      </c>
      <c r="P723" s="7">
        <f t="shared" si="91"/>
        <v>2018</v>
      </c>
      <c r="Q723" s="3" t="str">
        <f>VLOOKUP(A723,INFO!$A:$B,2,0)</f>
        <v>QUITO</v>
      </c>
      <c r="R723" s="19">
        <v>95</v>
      </c>
      <c r="S723" s="19" t="str">
        <f t="shared" si="92"/>
        <v>Avenida Juan Tanca Marengo, Guayaquil</v>
      </c>
      <c r="T723" s="19">
        <f t="shared" si="93"/>
        <v>0</v>
      </c>
      <c r="U723" s="19" t="str">
        <f t="shared" si="94"/>
        <v>Mostrar</v>
      </c>
      <c r="V723" s="3" t="str">
        <f>VLOOKUP(A723,INFO!$A:$C,3,0)</f>
        <v>EGSK6338</v>
      </c>
      <c r="W723" s="3" t="str">
        <f>VLOOKUP(V723,INFO!$C:$D,2,0)</f>
        <v>Automovil</v>
      </c>
      <c r="X723" s="17" t="str">
        <f>VLOOKUP(A723,INFO!A:F,5,0)</f>
        <v>VENTAS</v>
      </c>
      <c r="Y723" s="17" t="str">
        <f>VLOOKUP(A723,INFO!A:F,6,0)</f>
        <v>Josue Guillen</v>
      </c>
    </row>
    <row r="724" spans="1:25" x14ac:dyDescent="0.25">
      <c r="A724" s="3" t="s">
        <v>53</v>
      </c>
      <c r="B724" s="8">
        <v>2.4826388888888887E-2</v>
      </c>
      <c r="C724" s="8">
        <v>1.6516203703703703E-2</v>
      </c>
      <c r="D724" s="8">
        <v>8.3101851851851861E-3</v>
      </c>
      <c r="E724" s="4">
        <v>10.42</v>
      </c>
      <c r="F724" s="5">
        <v>66</v>
      </c>
      <c r="G724" s="5">
        <v>17.489999999999998</v>
      </c>
      <c r="H724" s="7" t="s">
        <v>264</v>
      </c>
      <c r="I724" s="7" t="s">
        <v>24</v>
      </c>
      <c r="J724" s="19" t="s">
        <v>321</v>
      </c>
      <c r="K724" s="19" t="s">
        <v>321</v>
      </c>
      <c r="L724" s="2">
        <v>43374</v>
      </c>
      <c r="M724" s="6" t="str">
        <f t="shared" si="88"/>
        <v>octubre</v>
      </c>
      <c r="N724" s="19">
        <f t="shared" si="89"/>
        <v>40</v>
      </c>
      <c r="O724" s="7" t="str">
        <f t="shared" si="90"/>
        <v>lunes</v>
      </c>
      <c r="P724" s="7">
        <f t="shared" si="91"/>
        <v>2018</v>
      </c>
      <c r="Q724" s="3" t="str">
        <f>VLOOKUP(A724,INFO!$A:$B,2,0)</f>
        <v>GUAYAQUIL</v>
      </c>
      <c r="R724" s="19">
        <v>95</v>
      </c>
      <c r="S724" s="19" t="str">
        <f t="shared" si="92"/>
        <v>Avenida 40 No, Guayaquil</v>
      </c>
      <c r="T724" s="19">
        <f t="shared" si="93"/>
        <v>0</v>
      </c>
      <c r="U724" s="19" t="str">
        <f t="shared" si="94"/>
        <v>Mostrar</v>
      </c>
      <c r="V724" s="3" t="str">
        <f>VLOOKUP(A724,INFO!$A:$C,3,0)</f>
        <v>EIBC3570</v>
      </c>
      <c r="W724" s="3" t="str">
        <f>VLOOKUP(V724,INFO!$C:$D,2,0)</f>
        <v>Camion</v>
      </c>
      <c r="X724" s="17" t="str">
        <f>VLOOKUP(A724,INFO!A:F,5,0)</f>
        <v>LOGÍSTICA</v>
      </c>
      <c r="Y724" s="17" t="str">
        <f>VLOOKUP(A724,INFO!A:F,6,0)</f>
        <v>Cristobal Murillo</v>
      </c>
    </row>
    <row r="725" spans="1:25" x14ac:dyDescent="0.25">
      <c r="A725" s="3" t="s">
        <v>36</v>
      </c>
      <c r="B725" s="8">
        <v>6.3923611111111112E-2</v>
      </c>
      <c r="C725" s="8">
        <v>5.486111111111111E-2</v>
      </c>
      <c r="D725" s="8">
        <v>9.0624999999999994E-3</v>
      </c>
      <c r="E725" s="4">
        <v>60.14</v>
      </c>
      <c r="F725" s="5">
        <v>94</v>
      </c>
      <c r="G725" s="5">
        <v>39.200000000000003</v>
      </c>
      <c r="H725" s="7" t="s">
        <v>270</v>
      </c>
      <c r="I725" s="7" t="s">
        <v>203</v>
      </c>
      <c r="J725" s="19" t="s">
        <v>321</v>
      </c>
      <c r="K725" s="19" t="s">
        <v>321</v>
      </c>
      <c r="L725" s="2">
        <v>43374</v>
      </c>
      <c r="M725" s="6" t="str">
        <f t="shared" si="88"/>
        <v>octubre</v>
      </c>
      <c r="N725" s="19">
        <f t="shared" si="89"/>
        <v>40</v>
      </c>
      <c r="O725" s="7" t="str">
        <f t="shared" si="90"/>
        <v>lunes</v>
      </c>
      <c r="P725" s="7">
        <f t="shared" si="91"/>
        <v>2018</v>
      </c>
      <c r="Q725" s="3" t="str">
        <f>VLOOKUP(A725,INFO!$A:$B,2,0)</f>
        <v>GUAYAQUIL</v>
      </c>
      <c r="R725" s="19">
        <v>95</v>
      </c>
      <c r="S725" s="19" t="str">
        <f t="shared" si="92"/>
        <v>E25, La Concordia</v>
      </c>
      <c r="T725" s="19">
        <f t="shared" si="93"/>
        <v>0</v>
      </c>
      <c r="U725" s="19" t="str">
        <f t="shared" si="94"/>
        <v>Mostrar</v>
      </c>
      <c r="V725" s="3" t="str">
        <f>VLOOKUP(A725,INFO!$A:$C,3,0)</f>
        <v>EPCA4311</v>
      </c>
      <c r="W725" s="3" t="str">
        <f>VLOOKUP(V725,INFO!$C:$D,2,0)</f>
        <v>Plataforma</v>
      </c>
      <c r="X725" s="17" t="str">
        <f>VLOOKUP(A725,INFO!A:F,5,0)</f>
        <v>LOGÍSTICA</v>
      </c>
      <c r="Y725" s="17" t="str">
        <f>VLOOKUP(A725,INFO!A:F,6,0)</f>
        <v>Cristobal Murillo</v>
      </c>
    </row>
    <row r="726" spans="1:25" x14ac:dyDescent="0.25">
      <c r="A726" s="3" t="s">
        <v>36</v>
      </c>
      <c r="B726" s="8">
        <v>7.8518518518518529E-2</v>
      </c>
      <c r="C726" s="8">
        <v>6.9340277777777778E-2</v>
      </c>
      <c r="D726" s="8">
        <v>9.1782407407407403E-3</v>
      </c>
      <c r="E726" s="4">
        <v>82.92</v>
      </c>
      <c r="F726" s="5">
        <v>100</v>
      </c>
      <c r="G726" s="5">
        <v>44</v>
      </c>
      <c r="H726" s="7" t="s">
        <v>223</v>
      </c>
      <c r="I726" s="7" t="s">
        <v>270</v>
      </c>
      <c r="J726" s="19" t="s">
        <v>321</v>
      </c>
      <c r="K726" s="19" t="s">
        <v>321</v>
      </c>
      <c r="L726" s="2">
        <v>43374</v>
      </c>
      <c r="M726" s="6" t="str">
        <f t="shared" si="88"/>
        <v>octubre</v>
      </c>
      <c r="N726" s="19">
        <f t="shared" si="89"/>
        <v>40</v>
      </c>
      <c r="O726" s="7" t="str">
        <f t="shared" si="90"/>
        <v>lunes</v>
      </c>
      <c r="P726" s="7">
        <f t="shared" si="91"/>
        <v>2018</v>
      </c>
      <c r="Q726" s="3" t="str">
        <f>VLOOKUP(A726,INFO!$A:$B,2,0)</f>
        <v>GUAYAQUIL</v>
      </c>
      <c r="R726" s="19">
        <v>95</v>
      </c>
      <c r="S726" s="19" t="str">
        <f t="shared" si="92"/>
        <v>E25, Luz De América</v>
      </c>
      <c r="T726" s="19">
        <f t="shared" si="93"/>
        <v>0</v>
      </c>
      <c r="U726" s="19" t="str">
        <f t="shared" si="94"/>
        <v>Mostrar</v>
      </c>
      <c r="V726" s="3" t="str">
        <f>VLOOKUP(A726,INFO!$A:$C,3,0)</f>
        <v>EPCA4311</v>
      </c>
      <c r="W726" s="3" t="str">
        <f>VLOOKUP(V726,INFO!$C:$D,2,0)</f>
        <v>Plataforma</v>
      </c>
      <c r="X726" s="17" t="str">
        <f>VLOOKUP(A726,INFO!A:F,5,0)</f>
        <v>LOGÍSTICA</v>
      </c>
      <c r="Y726" s="17" t="str">
        <f>VLOOKUP(A726,INFO!A:F,6,0)</f>
        <v>Cristobal Murillo</v>
      </c>
    </row>
    <row r="727" spans="1:25" x14ac:dyDescent="0.25">
      <c r="A727" s="3" t="s">
        <v>78</v>
      </c>
      <c r="B727" s="8">
        <v>1.6122685185185184E-2</v>
      </c>
      <c r="C727" s="8">
        <v>6.9444444444444441E-3</v>
      </c>
      <c r="D727" s="8">
        <v>9.1782407407407403E-3</v>
      </c>
      <c r="E727" s="4">
        <v>2.42</v>
      </c>
      <c r="F727" s="5">
        <v>40</v>
      </c>
      <c r="G727" s="5">
        <v>6.27</v>
      </c>
      <c r="H727" s="7" t="s">
        <v>72</v>
      </c>
      <c r="I727" s="7" t="s">
        <v>255</v>
      </c>
      <c r="J727" s="19" t="s">
        <v>321</v>
      </c>
      <c r="K727" s="19" t="s">
        <v>321</v>
      </c>
      <c r="L727" s="2">
        <v>43374</v>
      </c>
      <c r="M727" s="6" t="str">
        <f t="shared" si="88"/>
        <v>octubre</v>
      </c>
      <c r="N727" s="19">
        <f t="shared" si="89"/>
        <v>40</v>
      </c>
      <c r="O727" s="7" t="str">
        <f t="shared" si="90"/>
        <v>lunes</v>
      </c>
      <c r="P727" s="7">
        <f t="shared" si="91"/>
        <v>2018</v>
      </c>
      <c r="Q727" s="3" t="str">
        <f>VLOOKUP(A727,INFO!$A:$B,2,0)</f>
        <v>GUAYAQUIL</v>
      </c>
      <c r="R727" s="19">
        <v>95</v>
      </c>
      <c r="S727" s="19" t="str">
        <f t="shared" si="92"/>
        <v>Demetrio Aguilera, Guayaquil</v>
      </c>
      <c r="T727" s="19">
        <f t="shared" si="93"/>
        <v>1</v>
      </c>
      <c r="U727" s="19" t="str">
        <f t="shared" si="94"/>
        <v>Mostrar</v>
      </c>
      <c r="V727" s="3" t="str">
        <f>VLOOKUP(A727,INFO!$A:$C,3,0)</f>
        <v>II765J</v>
      </c>
      <c r="W727" s="3" t="str">
        <f>VLOOKUP(V727,INFO!$C:$D,2,0)</f>
        <v>Motocicleta</v>
      </c>
      <c r="X727" s="17" t="str">
        <f>VLOOKUP(A727,INFO!A:F,5,0)</f>
        <v>ADMINISTRACIÓN</v>
      </c>
      <c r="Y727" s="17" t="str">
        <f>VLOOKUP(A727,INFO!A:F,6,0)</f>
        <v xml:space="preserve">Byron </v>
      </c>
    </row>
    <row r="728" spans="1:25" x14ac:dyDescent="0.25">
      <c r="A728" s="3" t="s">
        <v>51</v>
      </c>
      <c r="B728" s="8">
        <v>9.8495370370370369E-3</v>
      </c>
      <c r="C728" s="8">
        <v>3.4722222222222224E-4</v>
      </c>
      <c r="D728" s="8">
        <v>9.5023148148148159E-3</v>
      </c>
      <c r="E728" s="4">
        <v>0.01</v>
      </c>
      <c r="F728" s="5">
        <v>5</v>
      </c>
      <c r="G728" s="5">
        <v>0.04</v>
      </c>
      <c r="H728" s="7" t="s">
        <v>18</v>
      </c>
      <c r="I728" s="7" t="s">
        <v>1</v>
      </c>
      <c r="J728" s="19" t="s">
        <v>321</v>
      </c>
      <c r="K728" s="19" t="s">
        <v>321</v>
      </c>
      <c r="L728" s="2">
        <v>43374</v>
      </c>
      <c r="M728" s="6" t="str">
        <f t="shared" si="88"/>
        <v>octubre</v>
      </c>
      <c r="N728" s="19">
        <f t="shared" si="89"/>
        <v>40</v>
      </c>
      <c r="O728" s="7" t="str">
        <f t="shared" si="90"/>
        <v>lunes</v>
      </c>
      <c r="P728" s="7">
        <f t="shared" si="91"/>
        <v>2018</v>
      </c>
      <c r="Q728" s="3" t="str">
        <f>VLOOKUP(A728,INFO!$A:$B,2,0)</f>
        <v>QUITO</v>
      </c>
      <c r="R728" s="19">
        <v>95</v>
      </c>
      <c r="S728" s="19" t="str">
        <f t="shared" si="92"/>
        <v>Avenida 10 De Agosto 30-106, Quito</v>
      </c>
      <c r="T728" s="19">
        <f t="shared" si="93"/>
        <v>0</v>
      </c>
      <c r="U728" s="19" t="str">
        <f t="shared" si="94"/>
        <v>Mostrar</v>
      </c>
      <c r="V728" s="3" t="str">
        <f>VLOOKUP(A728,INFO!$A:$C,3,0)</f>
        <v>EPCT8869</v>
      </c>
      <c r="W728" s="3" t="str">
        <f>VLOOKUP(V728,INFO!$C:$D,2,0)</f>
        <v>Camioneta</v>
      </c>
      <c r="X728" s="17" t="str">
        <f>VLOOKUP(A728,INFO!A:F,5,0)</f>
        <v>SAT UIO</v>
      </c>
      <c r="Y728" s="17" t="str">
        <f>VLOOKUP(A728,INFO!A:F,6,0)</f>
        <v>Norberto Congo</v>
      </c>
    </row>
    <row r="729" spans="1:25" x14ac:dyDescent="0.25">
      <c r="A729" s="3" t="s">
        <v>26</v>
      </c>
      <c r="B729" s="8">
        <v>2.6215277777777778E-2</v>
      </c>
      <c r="C729" s="8">
        <v>1.6354166666666666E-2</v>
      </c>
      <c r="D729" s="8">
        <v>9.8611111111111104E-3</v>
      </c>
      <c r="E729" s="4">
        <v>15.37</v>
      </c>
      <c r="F729" s="5">
        <v>74</v>
      </c>
      <c r="G729" s="5">
        <v>24.43</v>
      </c>
      <c r="H729" s="7" t="s">
        <v>252</v>
      </c>
      <c r="I729" s="7" t="s">
        <v>24</v>
      </c>
      <c r="J729" s="19" t="s">
        <v>321</v>
      </c>
      <c r="K729" s="19" t="s">
        <v>321</v>
      </c>
      <c r="L729" s="2">
        <v>43374</v>
      </c>
      <c r="M729" s="6" t="str">
        <f t="shared" si="88"/>
        <v>octubre</v>
      </c>
      <c r="N729" s="19">
        <f t="shared" si="89"/>
        <v>40</v>
      </c>
      <c r="O729" s="7" t="str">
        <f t="shared" si="90"/>
        <v>lunes</v>
      </c>
      <c r="P729" s="7">
        <f t="shared" si="91"/>
        <v>2018</v>
      </c>
      <c r="Q729" s="3" t="str">
        <f>VLOOKUP(A729,INFO!$A:$B,2,0)</f>
        <v>GUAYAQUIL</v>
      </c>
      <c r="R729" s="19">
        <v>95</v>
      </c>
      <c r="S729" s="19" t="str">
        <f t="shared" si="92"/>
        <v>Avenida 40 No, Guayaquil</v>
      </c>
      <c r="T729" s="19">
        <f t="shared" si="93"/>
        <v>0</v>
      </c>
      <c r="U729" s="19" t="str">
        <f t="shared" si="94"/>
        <v>Mostrar</v>
      </c>
      <c r="V729" s="3" t="str">
        <f>VLOOKUP(A729,INFO!$A:$C,3,0)</f>
        <v>EGSI9179</v>
      </c>
      <c r="W729" s="3" t="str">
        <f>VLOOKUP(V729,INFO!$C:$D,2,0)</f>
        <v>Camioneta</v>
      </c>
      <c r="X729" s="17" t="str">
        <f>VLOOKUP(A729,INFO!A:F,5,0)</f>
        <v>POSTVENTA</v>
      </c>
      <c r="Y729" s="17" t="str">
        <f>VLOOKUP(A729,INFO!A:F,6,0)</f>
        <v>Deibi Banguera</v>
      </c>
    </row>
    <row r="730" spans="1:25" x14ac:dyDescent="0.25">
      <c r="A730" s="3" t="s">
        <v>53</v>
      </c>
      <c r="B730" s="8">
        <v>1.9976851851851853E-2</v>
      </c>
      <c r="C730" s="8">
        <v>9.6990740740740735E-3</v>
      </c>
      <c r="D730" s="8">
        <v>1.0277777777777778E-2</v>
      </c>
      <c r="E730" s="4">
        <v>4.07</v>
      </c>
      <c r="F730" s="5">
        <v>50</v>
      </c>
      <c r="G730" s="5">
        <v>8.48</v>
      </c>
      <c r="H730" s="7" t="s">
        <v>24</v>
      </c>
      <c r="I730" s="7" t="s">
        <v>24</v>
      </c>
      <c r="J730" s="19" t="s">
        <v>321</v>
      </c>
      <c r="K730" s="19" t="s">
        <v>321</v>
      </c>
      <c r="L730" s="2">
        <v>43374</v>
      </c>
      <c r="M730" s="6" t="str">
        <f t="shared" si="88"/>
        <v>octubre</v>
      </c>
      <c r="N730" s="19">
        <f t="shared" si="89"/>
        <v>40</v>
      </c>
      <c r="O730" s="7" t="str">
        <f t="shared" si="90"/>
        <v>lunes</v>
      </c>
      <c r="P730" s="7">
        <f t="shared" si="91"/>
        <v>2018</v>
      </c>
      <c r="Q730" s="3" t="str">
        <f>VLOOKUP(A730,INFO!$A:$B,2,0)</f>
        <v>GUAYAQUIL</v>
      </c>
      <c r="R730" s="19">
        <v>95</v>
      </c>
      <c r="S730" s="19" t="str">
        <f t="shared" si="92"/>
        <v>Durmió en Ainsa</v>
      </c>
      <c r="T730" s="19">
        <f t="shared" si="93"/>
        <v>1</v>
      </c>
      <c r="U730" s="19" t="str">
        <f t="shared" si="94"/>
        <v>Mostrar</v>
      </c>
      <c r="V730" s="3" t="str">
        <f>VLOOKUP(A730,INFO!$A:$C,3,0)</f>
        <v>EIBC3570</v>
      </c>
      <c r="W730" s="3" t="str">
        <f>VLOOKUP(V730,INFO!$C:$D,2,0)</f>
        <v>Camion</v>
      </c>
      <c r="X730" s="17" t="str">
        <f>VLOOKUP(A730,INFO!A:F,5,0)</f>
        <v>LOGÍSTICA</v>
      </c>
      <c r="Y730" s="17" t="str">
        <f>VLOOKUP(A730,INFO!A:F,6,0)</f>
        <v>Cristobal Murillo</v>
      </c>
    </row>
    <row r="731" spans="1:25" x14ac:dyDescent="0.25">
      <c r="A731" s="3" t="s">
        <v>36</v>
      </c>
      <c r="B731" s="8">
        <v>0.11854166666666667</v>
      </c>
      <c r="C731" s="8">
        <v>0.10819444444444444</v>
      </c>
      <c r="D731" s="8">
        <v>1.0347222222222223E-2</v>
      </c>
      <c r="E731" s="4">
        <v>147.57</v>
      </c>
      <c r="F731" s="5">
        <v>98</v>
      </c>
      <c r="G731" s="5">
        <v>51.87</v>
      </c>
      <c r="H731" s="7" t="s">
        <v>229</v>
      </c>
      <c r="I731" s="7" t="s">
        <v>24</v>
      </c>
      <c r="J731" s="19" t="s">
        <v>321</v>
      </c>
      <c r="K731" s="19" t="s">
        <v>321</v>
      </c>
      <c r="L731" s="2">
        <v>43374</v>
      </c>
      <c r="M731" s="6" t="str">
        <f t="shared" si="88"/>
        <v>octubre</v>
      </c>
      <c r="N731" s="19">
        <f t="shared" si="89"/>
        <v>40</v>
      </c>
      <c r="O731" s="7" t="str">
        <f t="shared" si="90"/>
        <v>lunes</v>
      </c>
      <c r="P731" s="7">
        <f t="shared" si="91"/>
        <v>2018</v>
      </c>
      <c r="Q731" s="3" t="str">
        <f>VLOOKUP(A731,INFO!$A:$B,2,0)</f>
        <v>GUAYAQUIL</v>
      </c>
      <c r="R731" s="19">
        <v>95</v>
      </c>
      <c r="S731" s="19" t="str">
        <f t="shared" si="92"/>
        <v>Avenida 40 No, Guayaquil</v>
      </c>
      <c r="T731" s="19">
        <f t="shared" si="93"/>
        <v>0</v>
      </c>
      <c r="U731" s="19" t="str">
        <f t="shared" si="94"/>
        <v>Mostrar</v>
      </c>
      <c r="V731" s="3" t="str">
        <f>VLOOKUP(A731,INFO!$A:$C,3,0)</f>
        <v>EPCA4311</v>
      </c>
      <c r="W731" s="3" t="str">
        <f>VLOOKUP(V731,INFO!$C:$D,2,0)</f>
        <v>Plataforma</v>
      </c>
      <c r="X731" s="17" t="str">
        <f>VLOOKUP(A731,INFO!A:F,5,0)</f>
        <v>LOGÍSTICA</v>
      </c>
      <c r="Y731" s="17" t="str">
        <f>VLOOKUP(A731,INFO!A:F,6,0)</f>
        <v>Cristobal Murillo</v>
      </c>
    </row>
    <row r="732" spans="1:25" x14ac:dyDescent="0.25">
      <c r="A732" s="3" t="s">
        <v>29</v>
      </c>
      <c r="B732" s="8">
        <v>6.0219907407407403E-2</v>
      </c>
      <c r="C732" s="8">
        <v>4.8819444444444443E-2</v>
      </c>
      <c r="D732" s="8">
        <v>1.1400462962962965E-2</v>
      </c>
      <c r="E732" s="4">
        <v>59.37</v>
      </c>
      <c r="F732" s="5">
        <v>81</v>
      </c>
      <c r="G732" s="5">
        <v>41.08</v>
      </c>
      <c r="H732" s="7" t="s">
        <v>24</v>
      </c>
      <c r="I732" s="7" t="s">
        <v>271</v>
      </c>
      <c r="J732" s="19" t="s">
        <v>321</v>
      </c>
      <c r="K732" s="19" t="s">
        <v>321</v>
      </c>
      <c r="L732" s="2">
        <v>43374</v>
      </c>
      <c r="M732" s="6" t="str">
        <f t="shared" si="88"/>
        <v>octubre</v>
      </c>
      <c r="N732" s="19">
        <f t="shared" si="89"/>
        <v>40</v>
      </c>
      <c r="O732" s="7" t="str">
        <f t="shared" si="90"/>
        <v>lunes</v>
      </c>
      <c r="P732" s="7">
        <f t="shared" si="91"/>
        <v>2018</v>
      </c>
      <c r="Q732" s="3" t="str">
        <f>VLOOKUP(A732,INFO!$A:$B,2,0)</f>
        <v>GUAYAQUIL</v>
      </c>
      <c r="R732" s="19">
        <v>95</v>
      </c>
      <c r="S732" s="19" t="str">
        <f t="shared" si="92"/>
        <v>Yaguachi Viejo</v>
      </c>
      <c r="T732" s="19">
        <f t="shared" si="93"/>
        <v>1</v>
      </c>
      <c r="U732" s="19" t="str">
        <f t="shared" si="94"/>
        <v>Mostrar</v>
      </c>
      <c r="V732" s="3" t="str">
        <f>VLOOKUP(A732,INFO!$A:$C,3,0)</f>
        <v>EPCW6826</v>
      </c>
      <c r="W732" s="3" t="str">
        <f>VLOOKUP(V732,INFO!$C:$D,2,0)</f>
        <v>Camioneta</v>
      </c>
      <c r="X732" s="17" t="str">
        <f>VLOOKUP(A732,INFO!A:F,5,0)</f>
        <v>POSTVENTA</v>
      </c>
      <c r="Y732" s="17" t="str">
        <f>VLOOKUP(A732,INFO!A:F,6,0)</f>
        <v>Danny Salazar</v>
      </c>
    </row>
    <row r="733" spans="1:25" x14ac:dyDescent="0.25">
      <c r="A733" s="3" t="s">
        <v>53</v>
      </c>
      <c r="B733" s="8">
        <v>3.1643518518518522E-2</v>
      </c>
      <c r="C733" s="8">
        <v>1.9293981481481485E-2</v>
      </c>
      <c r="D733" s="8">
        <v>1.2349537037037039E-2</v>
      </c>
      <c r="E733" s="4">
        <v>12.26</v>
      </c>
      <c r="F733" s="5">
        <v>81</v>
      </c>
      <c r="G733" s="5">
        <v>16.149999999999999</v>
      </c>
      <c r="H733" s="7" t="s">
        <v>24</v>
      </c>
      <c r="I733" s="7" t="s">
        <v>24</v>
      </c>
      <c r="J733" s="19" t="s">
        <v>321</v>
      </c>
      <c r="K733" s="19" t="s">
        <v>321</v>
      </c>
      <c r="L733" s="2">
        <v>43374</v>
      </c>
      <c r="M733" s="6" t="str">
        <f t="shared" si="88"/>
        <v>octubre</v>
      </c>
      <c r="N733" s="19">
        <f t="shared" si="89"/>
        <v>40</v>
      </c>
      <c r="O733" s="7" t="str">
        <f t="shared" si="90"/>
        <v>lunes</v>
      </c>
      <c r="P733" s="7">
        <f t="shared" si="91"/>
        <v>2018</v>
      </c>
      <c r="Q733" s="3" t="str">
        <f>VLOOKUP(A733,INFO!$A:$B,2,0)</f>
        <v>GUAYAQUIL</v>
      </c>
      <c r="R733" s="19">
        <v>95</v>
      </c>
      <c r="S733" s="19" t="str">
        <f t="shared" si="92"/>
        <v>Durmió en Ainsa</v>
      </c>
      <c r="T733" s="19">
        <f t="shared" si="93"/>
        <v>1</v>
      </c>
      <c r="U733" s="19" t="str">
        <f t="shared" si="94"/>
        <v>Mostrar</v>
      </c>
      <c r="V733" s="3" t="str">
        <f>VLOOKUP(A733,INFO!$A:$C,3,0)</f>
        <v>EIBC3570</v>
      </c>
      <c r="W733" s="3" t="str">
        <f>VLOOKUP(V733,INFO!$C:$D,2,0)</f>
        <v>Camion</v>
      </c>
      <c r="X733" s="17" t="str">
        <f>VLOOKUP(A733,INFO!A:F,5,0)</f>
        <v>LOGÍSTICA</v>
      </c>
      <c r="Y733" s="17" t="str">
        <f>VLOOKUP(A733,INFO!A:F,6,0)</f>
        <v>Cristobal Murillo</v>
      </c>
    </row>
    <row r="734" spans="1:25" x14ac:dyDescent="0.25">
      <c r="A734" s="3" t="s">
        <v>51</v>
      </c>
      <c r="B734" s="8">
        <v>3.5787037037037034E-2</v>
      </c>
      <c r="C734" s="8">
        <v>2.327546296296296E-2</v>
      </c>
      <c r="D734" s="8">
        <v>1.2511574074074073E-2</v>
      </c>
      <c r="E734" s="4">
        <v>11.26</v>
      </c>
      <c r="F734" s="5">
        <v>62</v>
      </c>
      <c r="G734" s="5">
        <v>13.11</v>
      </c>
      <c r="H734" s="7" t="s">
        <v>265</v>
      </c>
      <c r="I734" s="7" t="s">
        <v>18</v>
      </c>
      <c r="J734" s="19" t="s">
        <v>321</v>
      </c>
      <c r="K734" s="19" t="s">
        <v>321</v>
      </c>
      <c r="L734" s="2">
        <v>43374</v>
      </c>
      <c r="M734" s="6" t="str">
        <f t="shared" si="88"/>
        <v>octubre</v>
      </c>
      <c r="N734" s="19">
        <f t="shared" si="89"/>
        <v>40</v>
      </c>
      <c r="O734" s="7" t="str">
        <f t="shared" si="90"/>
        <v>lunes</v>
      </c>
      <c r="P734" s="7">
        <f t="shared" si="91"/>
        <v>2018</v>
      </c>
      <c r="Q734" s="3" t="str">
        <f>VLOOKUP(A734,INFO!$A:$B,2,0)</f>
        <v>QUITO</v>
      </c>
      <c r="R734" s="19">
        <v>95</v>
      </c>
      <c r="S734" s="19" t="str">
        <f t="shared" si="92"/>
        <v>Calle De Los Cipreses 2-158, Quito</v>
      </c>
      <c r="T734" s="19">
        <f t="shared" si="93"/>
        <v>0</v>
      </c>
      <c r="U734" s="19" t="str">
        <f t="shared" si="94"/>
        <v>Mostrar</v>
      </c>
      <c r="V734" s="3" t="str">
        <f>VLOOKUP(A734,INFO!$A:$C,3,0)</f>
        <v>EPCT8869</v>
      </c>
      <c r="W734" s="3" t="str">
        <f>VLOOKUP(V734,INFO!$C:$D,2,0)</f>
        <v>Camioneta</v>
      </c>
      <c r="X734" s="17" t="str">
        <f>VLOOKUP(A734,INFO!A:F,5,0)</f>
        <v>SAT UIO</v>
      </c>
      <c r="Y734" s="17" t="str">
        <f>VLOOKUP(A734,INFO!A:F,6,0)</f>
        <v>Norberto Congo</v>
      </c>
    </row>
    <row r="735" spans="1:25" x14ac:dyDescent="0.25">
      <c r="A735" s="3" t="s">
        <v>26</v>
      </c>
      <c r="B735" s="8">
        <v>4.3807870370370372E-2</v>
      </c>
      <c r="C735" s="8">
        <v>3.0578703703703702E-2</v>
      </c>
      <c r="D735" s="8">
        <v>1.3229166666666667E-2</v>
      </c>
      <c r="E735" s="4">
        <v>35.33</v>
      </c>
      <c r="F735" s="5">
        <v>90</v>
      </c>
      <c r="G735" s="5">
        <v>33.61</v>
      </c>
      <c r="H735" s="7" t="s">
        <v>24</v>
      </c>
      <c r="I735" s="7" t="s">
        <v>252</v>
      </c>
      <c r="J735" s="19" t="s">
        <v>321</v>
      </c>
      <c r="K735" s="19" t="s">
        <v>321</v>
      </c>
      <c r="L735" s="2">
        <v>43374</v>
      </c>
      <c r="M735" s="6" t="str">
        <f t="shared" si="88"/>
        <v>octubre</v>
      </c>
      <c r="N735" s="19">
        <f t="shared" si="89"/>
        <v>40</v>
      </c>
      <c r="O735" s="7" t="str">
        <f t="shared" si="90"/>
        <v>lunes</v>
      </c>
      <c r="P735" s="7">
        <f t="shared" si="91"/>
        <v>2018</v>
      </c>
      <c r="Q735" s="3" t="str">
        <f>VLOOKUP(A735,INFO!$A:$B,2,0)</f>
        <v>GUAYAQUIL</v>
      </c>
      <c r="R735" s="19">
        <v>95</v>
      </c>
      <c r="S735" s="19" t="str">
        <f t="shared" si="92"/>
        <v>Alberto Stagg Coronel, Guayaquil</v>
      </c>
      <c r="T735" s="19">
        <f t="shared" si="93"/>
        <v>1</v>
      </c>
      <c r="U735" s="19" t="str">
        <f t="shared" si="94"/>
        <v>Mostrar</v>
      </c>
      <c r="V735" s="3" t="str">
        <f>VLOOKUP(A735,INFO!$A:$C,3,0)</f>
        <v>EGSI9179</v>
      </c>
      <c r="W735" s="3" t="str">
        <f>VLOOKUP(V735,INFO!$C:$D,2,0)</f>
        <v>Camioneta</v>
      </c>
      <c r="X735" s="17" t="str">
        <f>VLOOKUP(A735,INFO!A:F,5,0)</f>
        <v>POSTVENTA</v>
      </c>
      <c r="Y735" s="17" t="str">
        <f>VLOOKUP(A735,INFO!A:F,6,0)</f>
        <v>Deibi Banguera</v>
      </c>
    </row>
    <row r="736" spans="1:25" x14ac:dyDescent="0.25">
      <c r="A736" s="3" t="s">
        <v>26</v>
      </c>
      <c r="B736" s="8">
        <v>2.6157407407407407E-2</v>
      </c>
      <c r="C736" s="8">
        <v>1.2199074074074072E-2</v>
      </c>
      <c r="D736" s="8">
        <v>1.3958333333333335E-2</v>
      </c>
      <c r="E736" s="4">
        <v>15.54</v>
      </c>
      <c r="F736" s="5">
        <v>90</v>
      </c>
      <c r="G736" s="5">
        <v>24.75</v>
      </c>
      <c r="H736" s="7" t="s">
        <v>252</v>
      </c>
      <c r="I736" s="7" t="s">
        <v>24</v>
      </c>
      <c r="J736" s="19" t="s">
        <v>321</v>
      </c>
      <c r="K736" s="19" t="s">
        <v>321</v>
      </c>
      <c r="L736" s="2">
        <v>43374</v>
      </c>
      <c r="M736" s="6" t="str">
        <f t="shared" si="88"/>
        <v>octubre</v>
      </c>
      <c r="N736" s="19">
        <f t="shared" si="89"/>
        <v>40</v>
      </c>
      <c r="O736" s="7" t="str">
        <f t="shared" si="90"/>
        <v>lunes</v>
      </c>
      <c r="P736" s="7">
        <f t="shared" si="91"/>
        <v>2018</v>
      </c>
      <c r="Q736" s="3" t="str">
        <f>VLOOKUP(A736,INFO!$A:$B,2,0)</f>
        <v>GUAYAQUIL</v>
      </c>
      <c r="R736" s="19">
        <v>95</v>
      </c>
      <c r="S736" s="19" t="str">
        <f t="shared" si="92"/>
        <v>Avenida 40 No, Guayaquil</v>
      </c>
      <c r="T736" s="19">
        <f t="shared" si="93"/>
        <v>0</v>
      </c>
      <c r="U736" s="19" t="str">
        <f t="shared" si="94"/>
        <v>Mostrar</v>
      </c>
      <c r="V736" s="3" t="str">
        <f>VLOOKUP(A736,INFO!$A:$C,3,0)</f>
        <v>EGSI9179</v>
      </c>
      <c r="W736" s="3" t="str">
        <f>VLOOKUP(V736,INFO!$C:$D,2,0)</f>
        <v>Camioneta</v>
      </c>
      <c r="X736" s="17" t="str">
        <f>VLOOKUP(A736,INFO!A:F,5,0)</f>
        <v>POSTVENTA</v>
      </c>
      <c r="Y736" s="17" t="str">
        <f>VLOOKUP(A736,INFO!A:F,6,0)</f>
        <v>Deibi Banguera</v>
      </c>
    </row>
    <row r="737" spans="1:25" x14ac:dyDescent="0.25">
      <c r="A737" s="3" t="s">
        <v>68</v>
      </c>
      <c r="B737" s="8">
        <v>3.3958333333333333E-2</v>
      </c>
      <c r="C737" s="8">
        <v>1.9722222222222221E-2</v>
      </c>
      <c r="D737" s="8">
        <v>1.4236111111111111E-2</v>
      </c>
      <c r="E737" s="4">
        <v>17.55</v>
      </c>
      <c r="F737" s="5">
        <v>85</v>
      </c>
      <c r="G737" s="5">
        <v>21.53</v>
      </c>
      <c r="H737" s="7" t="s">
        <v>71</v>
      </c>
      <c r="I737" s="7" t="s">
        <v>268</v>
      </c>
      <c r="J737" s="19" t="s">
        <v>321</v>
      </c>
      <c r="K737" s="19" t="s">
        <v>321</v>
      </c>
      <c r="L737" s="2">
        <v>43374</v>
      </c>
      <c r="M737" s="6" t="str">
        <f t="shared" si="88"/>
        <v>octubre</v>
      </c>
      <c r="N737" s="19">
        <f t="shared" si="89"/>
        <v>40</v>
      </c>
      <c r="O737" s="7" t="str">
        <f t="shared" si="90"/>
        <v>lunes</v>
      </c>
      <c r="P737" s="7">
        <f t="shared" si="91"/>
        <v>2018</v>
      </c>
      <c r="Q737" s="3" t="str">
        <f>VLOOKUP(A737,INFO!$A:$B,2,0)</f>
        <v>QUITO</v>
      </c>
      <c r="R737" s="19">
        <v>95</v>
      </c>
      <c r="S737" s="19" t="str">
        <f t="shared" si="92"/>
        <v>Leon Febres Cordero 2-564, Eloy Alfaro</v>
      </c>
      <c r="T737" s="19">
        <f t="shared" si="93"/>
        <v>0</v>
      </c>
      <c r="U737" s="19" t="str">
        <f t="shared" si="94"/>
        <v>Mostrar</v>
      </c>
      <c r="V737" s="3" t="str">
        <f>VLOOKUP(A737,INFO!$A:$C,3,0)</f>
        <v>EGSK6338</v>
      </c>
      <c r="W737" s="3" t="str">
        <f>VLOOKUP(V737,INFO!$C:$D,2,0)</f>
        <v>Automovil</v>
      </c>
      <c r="X737" s="17" t="str">
        <f>VLOOKUP(A737,INFO!A:F,5,0)</f>
        <v>VENTAS</v>
      </c>
      <c r="Y737" s="17" t="str">
        <f>VLOOKUP(A737,INFO!A:F,6,0)</f>
        <v>Josue Guillen</v>
      </c>
    </row>
    <row r="738" spans="1:25" x14ac:dyDescent="0.25">
      <c r="A738" s="3" t="s">
        <v>23</v>
      </c>
      <c r="B738" s="8">
        <v>4.1469907407407407E-2</v>
      </c>
      <c r="C738" s="8">
        <v>2.6921296296296294E-2</v>
      </c>
      <c r="D738" s="8">
        <v>1.4548611111111111E-2</v>
      </c>
      <c r="E738" s="4">
        <v>36.85</v>
      </c>
      <c r="F738" s="5">
        <v>103</v>
      </c>
      <c r="G738" s="5">
        <v>37.03</v>
      </c>
      <c r="H738" s="7" t="s">
        <v>24</v>
      </c>
      <c r="I738" s="7" t="s">
        <v>24</v>
      </c>
      <c r="J738" s="19" t="s">
        <v>321</v>
      </c>
      <c r="K738" s="19" t="s">
        <v>321</v>
      </c>
      <c r="L738" s="2">
        <v>43374</v>
      </c>
      <c r="M738" s="6" t="str">
        <f t="shared" si="88"/>
        <v>octubre</v>
      </c>
      <c r="N738" s="19">
        <f t="shared" si="89"/>
        <v>40</v>
      </c>
      <c r="O738" s="7" t="str">
        <f t="shared" si="90"/>
        <v>lunes</v>
      </c>
      <c r="P738" s="7">
        <f t="shared" si="91"/>
        <v>2018</v>
      </c>
      <c r="Q738" s="3" t="str">
        <f>VLOOKUP(A738,INFO!$A:$B,2,0)</f>
        <v>GUAYAQUIL</v>
      </c>
      <c r="R738" s="19">
        <v>95</v>
      </c>
      <c r="S738" s="19" t="str">
        <f t="shared" si="92"/>
        <v>Durmió en Ainsa</v>
      </c>
      <c r="T738" s="19">
        <f t="shared" si="93"/>
        <v>1</v>
      </c>
      <c r="U738" s="19" t="str">
        <f t="shared" si="94"/>
        <v>Mostrar</v>
      </c>
      <c r="V738" s="3" t="str">
        <f>VLOOKUP(A738,INFO!$A:$C,3,0)</f>
        <v>EGSF6029</v>
      </c>
      <c r="W738" s="3" t="str">
        <f>VLOOKUP(V738,INFO!$C:$D,2,0)</f>
        <v>Camioneta</v>
      </c>
      <c r="X738" s="17" t="str">
        <f>VLOOKUP(A738,INFO!A:F,5,0)</f>
        <v>POSTVENTA</v>
      </c>
      <c r="Y738" s="17" t="str">
        <f>VLOOKUP(A738,INFO!A:F,6,0)</f>
        <v>Jacob Soriano</v>
      </c>
    </row>
    <row r="739" spans="1:25" x14ac:dyDescent="0.25">
      <c r="A739" s="3" t="s">
        <v>29</v>
      </c>
      <c r="B739" s="8">
        <v>7.3240740740740731E-2</v>
      </c>
      <c r="C739" s="8">
        <v>5.8321759259259261E-2</v>
      </c>
      <c r="D739" s="8">
        <v>1.4918981481481483E-2</v>
      </c>
      <c r="E739" s="4">
        <v>56.43</v>
      </c>
      <c r="F739" s="5">
        <v>70</v>
      </c>
      <c r="G739" s="5">
        <v>32.1</v>
      </c>
      <c r="H739" s="7" t="s">
        <v>271</v>
      </c>
      <c r="I739" s="7" t="s">
        <v>24</v>
      </c>
      <c r="J739" s="19" t="s">
        <v>321</v>
      </c>
      <c r="K739" s="19" t="s">
        <v>321</v>
      </c>
      <c r="L739" s="2">
        <v>43374</v>
      </c>
      <c r="M739" s="6" t="str">
        <f t="shared" si="88"/>
        <v>octubre</v>
      </c>
      <c r="N739" s="19">
        <f t="shared" si="89"/>
        <v>40</v>
      </c>
      <c r="O739" s="7" t="str">
        <f t="shared" si="90"/>
        <v>lunes</v>
      </c>
      <c r="P739" s="7">
        <f t="shared" si="91"/>
        <v>2018</v>
      </c>
      <c r="Q739" s="3" t="str">
        <f>VLOOKUP(A739,INFO!$A:$B,2,0)</f>
        <v>GUAYAQUIL</v>
      </c>
      <c r="R739" s="19">
        <v>95</v>
      </c>
      <c r="S739" s="19" t="str">
        <f t="shared" si="92"/>
        <v>Avenida 40 No, Guayaquil</v>
      </c>
      <c r="T739" s="19">
        <f t="shared" si="93"/>
        <v>0</v>
      </c>
      <c r="U739" s="19" t="str">
        <f t="shared" si="94"/>
        <v>Mostrar</v>
      </c>
      <c r="V739" s="3" t="str">
        <f>VLOOKUP(A739,INFO!$A:$C,3,0)</f>
        <v>EPCW6826</v>
      </c>
      <c r="W739" s="3" t="str">
        <f>VLOOKUP(V739,INFO!$C:$D,2,0)</f>
        <v>Camioneta</v>
      </c>
      <c r="X739" s="17" t="str">
        <f>VLOOKUP(A739,INFO!A:F,5,0)</f>
        <v>POSTVENTA</v>
      </c>
      <c r="Y739" s="17" t="str">
        <f>VLOOKUP(A739,INFO!A:F,6,0)</f>
        <v>Danny Salazar</v>
      </c>
    </row>
    <row r="740" spans="1:25" x14ac:dyDescent="0.25">
      <c r="A740" s="3" t="s">
        <v>28</v>
      </c>
      <c r="B740" s="8">
        <v>1.6446759259259262E-2</v>
      </c>
      <c r="C740" s="8">
        <v>1.3888888888888889E-3</v>
      </c>
      <c r="D740" s="8">
        <v>1.5057870370370369E-2</v>
      </c>
      <c r="E740" s="4">
        <v>0.16</v>
      </c>
      <c r="F740" s="5">
        <v>11</v>
      </c>
      <c r="G740" s="5">
        <v>0.41</v>
      </c>
      <c r="H740" s="7" t="s">
        <v>24</v>
      </c>
      <c r="I740" s="7" t="s">
        <v>24</v>
      </c>
      <c r="J740" s="19" t="s">
        <v>321</v>
      </c>
      <c r="K740" s="19" t="s">
        <v>321</v>
      </c>
      <c r="L740" s="2">
        <v>43374</v>
      </c>
      <c r="M740" s="6" t="str">
        <f t="shared" si="88"/>
        <v>octubre</v>
      </c>
      <c r="N740" s="19">
        <f t="shared" si="89"/>
        <v>40</v>
      </c>
      <c r="O740" s="7" t="str">
        <f t="shared" si="90"/>
        <v>lunes</v>
      </c>
      <c r="P740" s="7">
        <f t="shared" si="91"/>
        <v>2018</v>
      </c>
      <c r="Q740" s="3" t="str">
        <f>VLOOKUP(A740,INFO!$A:$B,2,0)</f>
        <v>GUAYAQUIL</v>
      </c>
      <c r="R740" s="19">
        <v>95</v>
      </c>
      <c r="S740" s="19" t="str">
        <f t="shared" si="92"/>
        <v>Durmió en Ainsa</v>
      </c>
      <c r="T740" s="19">
        <f t="shared" si="93"/>
        <v>1</v>
      </c>
      <c r="U740" s="19" t="str">
        <f t="shared" si="94"/>
        <v>Mostrar</v>
      </c>
      <c r="V740" s="3" t="str">
        <f>VLOOKUP(A740,INFO!$A:$C,3,0)</f>
        <v>EPCW1831</v>
      </c>
      <c r="W740" s="3" t="str">
        <f>VLOOKUP(V740,INFO!$C:$D,2,0)</f>
        <v>Camioneta</v>
      </c>
      <c r="X740" s="17" t="str">
        <f>VLOOKUP(A740,INFO!A:F,5,0)</f>
        <v>POSTVENTA</v>
      </c>
      <c r="Y740" s="17" t="str">
        <f>VLOOKUP(A740,INFO!A:F,6,0)</f>
        <v>Jose Luis vargas</v>
      </c>
    </row>
    <row r="741" spans="1:25" x14ac:dyDescent="0.25">
      <c r="A741" s="3" t="s">
        <v>51</v>
      </c>
      <c r="B741" s="8">
        <v>3.8136574074074073E-2</v>
      </c>
      <c r="C741" s="8">
        <v>2.2604166666666665E-2</v>
      </c>
      <c r="D741" s="8">
        <v>1.5532407407407406E-2</v>
      </c>
      <c r="E741" s="4">
        <v>12.49</v>
      </c>
      <c r="F741" s="5">
        <v>51</v>
      </c>
      <c r="G741" s="5">
        <v>13.64</v>
      </c>
      <c r="H741" s="7" t="s">
        <v>18</v>
      </c>
      <c r="I741" s="7" t="s">
        <v>265</v>
      </c>
      <c r="J741" s="19" t="s">
        <v>321</v>
      </c>
      <c r="K741" s="19" t="s">
        <v>321</v>
      </c>
      <c r="L741" s="2">
        <v>43374</v>
      </c>
      <c r="M741" s="6" t="str">
        <f t="shared" si="88"/>
        <v>octubre</v>
      </c>
      <c r="N741" s="19">
        <f t="shared" si="89"/>
        <v>40</v>
      </c>
      <c r="O741" s="7" t="str">
        <f t="shared" si="90"/>
        <v>lunes</v>
      </c>
      <c r="P741" s="7">
        <f t="shared" si="91"/>
        <v>2018</v>
      </c>
      <c r="Q741" s="3" t="str">
        <f>VLOOKUP(A741,INFO!$A:$B,2,0)</f>
        <v>QUITO</v>
      </c>
      <c r="R741" s="19">
        <v>95</v>
      </c>
      <c r="S741" s="19" t="str">
        <f t="shared" si="92"/>
        <v>Calle Alonso De Riquelme 2-31, Quito</v>
      </c>
      <c r="T741" s="19">
        <f t="shared" si="93"/>
        <v>0</v>
      </c>
      <c r="U741" s="19" t="str">
        <f t="shared" si="94"/>
        <v>Mostrar</v>
      </c>
      <c r="V741" s="3" t="str">
        <f>VLOOKUP(A741,INFO!$A:$C,3,0)</f>
        <v>EPCT8869</v>
      </c>
      <c r="W741" s="3" t="str">
        <f>VLOOKUP(V741,INFO!$C:$D,2,0)</f>
        <v>Camioneta</v>
      </c>
      <c r="X741" s="17" t="str">
        <f>VLOOKUP(A741,INFO!A:F,5,0)</f>
        <v>SAT UIO</v>
      </c>
      <c r="Y741" s="17" t="str">
        <f>VLOOKUP(A741,INFO!A:F,6,0)</f>
        <v>Norberto Congo</v>
      </c>
    </row>
    <row r="742" spans="1:25" x14ac:dyDescent="0.25">
      <c r="A742" s="3" t="s">
        <v>23</v>
      </c>
      <c r="B742" s="8">
        <v>2.0914351851851851E-2</v>
      </c>
      <c r="C742" s="8">
        <v>2.7430555555555559E-3</v>
      </c>
      <c r="D742" s="8">
        <v>1.8171296296296297E-2</v>
      </c>
      <c r="E742" s="4">
        <v>0.34</v>
      </c>
      <c r="F742" s="5">
        <v>12</v>
      </c>
      <c r="G742" s="5">
        <v>0.68</v>
      </c>
      <c r="H742" s="7" t="s">
        <v>24</v>
      </c>
      <c r="I742" s="7" t="s">
        <v>24</v>
      </c>
      <c r="J742" s="19" t="s">
        <v>321</v>
      </c>
      <c r="K742" s="19" t="s">
        <v>321</v>
      </c>
      <c r="L742" s="2">
        <v>43374</v>
      </c>
      <c r="M742" s="6" t="str">
        <f t="shared" si="88"/>
        <v>octubre</v>
      </c>
      <c r="N742" s="19">
        <f t="shared" si="89"/>
        <v>40</v>
      </c>
      <c r="O742" s="7" t="str">
        <f t="shared" si="90"/>
        <v>lunes</v>
      </c>
      <c r="P742" s="7">
        <f t="shared" si="91"/>
        <v>2018</v>
      </c>
      <c r="Q742" s="3" t="str">
        <f>VLOOKUP(A742,INFO!$A:$B,2,0)</f>
        <v>GUAYAQUIL</v>
      </c>
      <c r="R742" s="19">
        <v>95</v>
      </c>
      <c r="S742" s="19" t="str">
        <f t="shared" si="92"/>
        <v>Durmió en Ainsa</v>
      </c>
      <c r="T742" s="19">
        <f t="shared" si="93"/>
        <v>1</v>
      </c>
      <c r="U742" s="19" t="str">
        <f t="shared" si="94"/>
        <v>Mostrar</v>
      </c>
      <c r="V742" s="3" t="str">
        <f>VLOOKUP(A742,INFO!$A:$C,3,0)</f>
        <v>EGSF6029</v>
      </c>
      <c r="W742" s="3" t="str">
        <f>VLOOKUP(V742,INFO!$C:$D,2,0)</f>
        <v>Camioneta</v>
      </c>
      <c r="X742" s="17" t="str">
        <f>VLOOKUP(A742,INFO!A:F,5,0)</f>
        <v>POSTVENTA</v>
      </c>
      <c r="Y742" s="17" t="str">
        <f>VLOOKUP(A742,INFO!A:F,6,0)</f>
        <v>Jacob Soriano</v>
      </c>
    </row>
    <row r="743" spans="1:25" x14ac:dyDescent="0.25">
      <c r="A743" s="3" t="s">
        <v>51</v>
      </c>
      <c r="B743" s="8">
        <v>4.2465277777777775E-2</v>
      </c>
      <c r="C743" s="8">
        <v>2.3240740740740742E-2</v>
      </c>
      <c r="D743" s="8">
        <v>1.9224537037037037E-2</v>
      </c>
      <c r="E743" s="4">
        <v>12.84</v>
      </c>
      <c r="F743" s="5">
        <v>50</v>
      </c>
      <c r="G743" s="5">
        <v>12.6</v>
      </c>
      <c r="H743" s="7" t="s">
        <v>265</v>
      </c>
      <c r="I743" s="7" t="s">
        <v>1</v>
      </c>
      <c r="J743" s="19" t="s">
        <v>321</v>
      </c>
      <c r="K743" s="19" t="s">
        <v>321</v>
      </c>
      <c r="L743" s="2">
        <v>43374</v>
      </c>
      <c r="M743" s="6" t="str">
        <f t="shared" si="88"/>
        <v>octubre</v>
      </c>
      <c r="N743" s="19">
        <f t="shared" si="89"/>
        <v>40</v>
      </c>
      <c r="O743" s="7" t="str">
        <f t="shared" si="90"/>
        <v>lunes</v>
      </c>
      <c r="P743" s="7">
        <f t="shared" si="91"/>
        <v>2018</v>
      </c>
      <c r="Q743" s="3" t="str">
        <f>VLOOKUP(A743,INFO!$A:$B,2,0)</f>
        <v>QUITO</v>
      </c>
      <c r="R743" s="19">
        <v>95</v>
      </c>
      <c r="S743" s="19" t="str">
        <f t="shared" si="92"/>
        <v>Avenida 10 De Agosto 30-106, Quito</v>
      </c>
      <c r="T743" s="19">
        <f t="shared" si="93"/>
        <v>0</v>
      </c>
      <c r="U743" s="19" t="str">
        <f t="shared" si="94"/>
        <v>Mostrar</v>
      </c>
      <c r="V743" s="3" t="str">
        <f>VLOOKUP(A743,INFO!$A:$C,3,0)</f>
        <v>EPCT8869</v>
      </c>
      <c r="W743" s="3" t="str">
        <f>VLOOKUP(V743,INFO!$C:$D,2,0)</f>
        <v>Camioneta</v>
      </c>
      <c r="X743" s="17" t="str">
        <f>VLOOKUP(A743,INFO!A:F,5,0)</f>
        <v>SAT UIO</v>
      </c>
      <c r="Y743" s="17" t="str">
        <f>VLOOKUP(A743,INFO!A:F,6,0)</f>
        <v>Norberto Congo</v>
      </c>
    </row>
    <row r="744" spans="1:25" x14ac:dyDescent="0.25">
      <c r="A744" s="3" t="s">
        <v>74</v>
      </c>
      <c r="B744" s="8">
        <v>6.6388888888888886E-2</v>
      </c>
      <c r="C744" s="8">
        <v>4.6574074074074073E-2</v>
      </c>
      <c r="D744" s="8">
        <v>1.9814814814814816E-2</v>
      </c>
      <c r="E744" s="4">
        <v>22.88</v>
      </c>
      <c r="F744" s="5">
        <v>68</v>
      </c>
      <c r="G744" s="5">
        <v>14.36</v>
      </c>
      <c r="H744" s="7" t="s">
        <v>209</v>
      </c>
      <c r="I744" s="7" t="s">
        <v>77</v>
      </c>
      <c r="J744" s="19" t="s">
        <v>321</v>
      </c>
      <c r="K744" s="19" t="s">
        <v>321</v>
      </c>
      <c r="L744" s="2">
        <v>43374</v>
      </c>
      <c r="M744" s="6" t="str">
        <f t="shared" si="88"/>
        <v>octubre</v>
      </c>
      <c r="N744" s="19">
        <f t="shared" si="89"/>
        <v>40</v>
      </c>
      <c r="O744" s="7" t="str">
        <f t="shared" si="90"/>
        <v>lunes</v>
      </c>
      <c r="P744" s="7">
        <f t="shared" si="91"/>
        <v>2018</v>
      </c>
      <c r="Q744" s="3" t="str">
        <f>VLOOKUP(A744,INFO!$A:$B,2,0)</f>
        <v>GUAYAQUIL</v>
      </c>
      <c r="R744" s="19">
        <v>95</v>
      </c>
      <c r="S744" s="19" t="str">
        <f t="shared" si="92"/>
        <v>E25, Camilo Ponce Enríquez</v>
      </c>
      <c r="T744" s="19">
        <f t="shared" si="93"/>
        <v>0</v>
      </c>
      <c r="U744" s="19" t="str">
        <f t="shared" si="94"/>
        <v>Mostrar</v>
      </c>
      <c r="V744" s="3" t="str">
        <f>VLOOKUP(A744,INFO!$A:$C,3,0)</f>
        <v>EGSI9191</v>
      </c>
      <c r="W744" s="3" t="str">
        <f>VLOOKUP(V744,INFO!$C:$D,2,0)</f>
        <v>Camioneta</v>
      </c>
      <c r="X744" s="17" t="str">
        <f>VLOOKUP(A744,INFO!A:F,5,0)</f>
        <v>POSTVENTA</v>
      </c>
      <c r="Y744" s="17" t="str">
        <f>VLOOKUP(A744,INFO!A:F,6,0)</f>
        <v>Patricio Olaya</v>
      </c>
    </row>
    <row r="745" spans="1:25" x14ac:dyDescent="0.25">
      <c r="A745" s="3" t="s">
        <v>55</v>
      </c>
      <c r="B745" s="8">
        <v>2.0706018518518519E-2</v>
      </c>
      <c r="C745" s="8">
        <v>0</v>
      </c>
      <c r="D745" s="8">
        <v>2.0706018518518519E-2</v>
      </c>
      <c r="E745" s="4">
        <v>0.06</v>
      </c>
      <c r="F745" s="5">
        <v>0</v>
      </c>
      <c r="G745" s="5">
        <v>0.12</v>
      </c>
      <c r="H745" s="7" t="s">
        <v>24</v>
      </c>
      <c r="I745" s="7" t="s">
        <v>24</v>
      </c>
      <c r="J745" s="19" t="s">
        <v>321</v>
      </c>
      <c r="K745" s="19" t="s">
        <v>321</v>
      </c>
      <c r="L745" s="2">
        <v>43374</v>
      </c>
      <c r="M745" s="6" t="str">
        <f t="shared" si="88"/>
        <v>octubre</v>
      </c>
      <c r="N745" s="19">
        <f t="shared" si="89"/>
        <v>40</v>
      </c>
      <c r="O745" s="7" t="str">
        <f t="shared" si="90"/>
        <v>lunes</v>
      </c>
      <c r="P745" s="7">
        <f t="shared" si="91"/>
        <v>2018</v>
      </c>
      <c r="Q745" s="3" t="str">
        <f>VLOOKUP(A745,INFO!$A:$B,2,0)</f>
        <v>GUAYAQUIL</v>
      </c>
      <c r="R745" s="19">
        <v>95</v>
      </c>
      <c r="S745" s="19" t="str">
        <f t="shared" si="92"/>
        <v>Durmió en Ainsa</v>
      </c>
      <c r="T745" s="19">
        <f t="shared" si="93"/>
        <v>1</v>
      </c>
      <c r="U745" s="19" t="str">
        <f t="shared" si="94"/>
        <v>Mostrar</v>
      </c>
      <c r="V745" s="3" t="str">
        <f>VLOOKUP(A745,INFO!$A:$C,3,0)</f>
        <v>EABE1400</v>
      </c>
      <c r="W745" s="3" t="str">
        <f>VLOOKUP(V745,INFO!$C:$D,2,0)</f>
        <v>Plataforma</v>
      </c>
      <c r="X745" s="17" t="str">
        <f>VLOOKUP(A745,INFO!A:F,5,0)</f>
        <v>LOGÍSTICA</v>
      </c>
      <c r="Y745" s="17" t="str">
        <f>VLOOKUP(A745,INFO!A:F,6,0)</f>
        <v>Cristobal Murillo</v>
      </c>
    </row>
    <row r="746" spans="1:25" x14ac:dyDescent="0.25">
      <c r="A746" s="3" t="s">
        <v>26</v>
      </c>
      <c r="B746" s="8">
        <v>9.5798611111111112E-2</v>
      </c>
      <c r="C746" s="8">
        <v>7.5023148148148144E-2</v>
      </c>
      <c r="D746" s="8">
        <v>2.0775462962962964E-2</v>
      </c>
      <c r="E746" s="4">
        <v>92.1</v>
      </c>
      <c r="F746" s="5">
        <v>112</v>
      </c>
      <c r="G746" s="5">
        <v>40.06</v>
      </c>
      <c r="H746" s="7" t="s">
        <v>27</v>
      </c>
      <c r="I746" s="7" t="s">
        <v>24</v>
      </c>
      <c r="J746" s="19" t="s">
        <v>321</v>
      </c>
      <c r="K746" s="19" t="s">
        <v>321</v>
      </c>
      <c r="L746" s="2">
        <v>43374</v>
      </c>
      <c r="M746" s="6" t="str">
        <f t="shared" si="88"/>
        <v>octubre</v>
      </c>
      <c r="N746" s="19">
        <f t="shared" si="89"/>
        <v>40</v>
      </c>
      <c r="O746" s="7" t="str">
        <f t="shared" si="90"/>
        <v>lunes</v>
      </c>
      <c r="P746" s="7">
        <f t="shared" si="91"/>
        <v>2018</v>
      </c>
      <c r="Q746" s="3" t="str">
        <f>VLOOKUP(A746,INFO!$A:$B,2,0)</f>
        <v>GUAYAQUIL</v>
      </c>
      <c r="R746" s="19">
        <v>95</v>
      </c>
      <c r="S746" s="19" t="str">
        <f t="shared" si="92"/>
        <v>Avenida 40 No, Guayaquil</v>
      </c>
      <c r="T746" s="19">
        <f t="shared" si="93"/>
        <v>0</v>
      </c>
      <c r="U746" s="19" t="str">
        <f t="shared" si="94"/>
        <v>Mostrar</v>
      </c>
      <c r="V746" s="3" t="str">
        <f>VLOOKUP(A746,INFO!$A:$C,3,0)</f>
        <v>EGSI9179</v>
      </c>
      <c r="W746" s="3" t="str">
        <f>VLOOKUP(V746,INFO!$C:$D,2,0)</f>
        <v>Camioneta</v>
      </c>
      <c r="X746" s="17" t="str">
        <f>VLOOKUP(A746,INFO!A:F,5,0)</f>
        <v>POSTVENTA</v>
      </c>
      <c r="Y746" s="17" t="str">
        <f>VLOOKUP(A746,INFO!A:F,6,0)</f>
        <v>Deibi Banguera</v>
      </c>
    </row>
    <row r="747" spans="1:25" x14ac:dyDescent="0.25">
      <c r="A747" s="3" t="s">
        <v>29</v>
      </c>
      <c r="B747" s="8">
        <v>4.6770833333333338E-2</v>
      </c>
      <c r="C747" s="8">
        <v>2.5358796296296296E-2</v>
      </c>
      <c r="D747" s="8">
        <v>2.1412037037037035E-2</v>
      </c>
      <c r="E747" s="4">
        <v>22.68</v>
      </c>
      <c r="F747" s="5">
        <v>74</v>
      </c>
      <c r="G747" s="5">
        <v>20.21</v>
      </c>
      <c r="H747" s="7" t="s">
        <v>24</v>
      </c>
      <c r="I747" s="7" t="s">
        <v>142</v>
      </c>
      <c r="J747" s="19" t="s">
        <v>321</v>
      </c>
      <c r="K747" s="19" t="s">
        <v>321</v>
      </c>
      <c r="L747" s="2">
        <v>43374</v>
      </c>
      <c r="M747" s="6" t="str">
        <f t="shared" si="88"/>
        <v>octubre</v>
      </c>
      <c r="N747" s="19">
        <f t="shared" si="89"/>
        <v>40</v>
      </c>
      <c r="O747" s="7" t="str">
        <f t="shared" si="90"/>
        <v>lunes</v>
      </c>
      <c r="P747" s="7">
        <f t="shared" si="91"/>
        <v>2018</v>
      </c>
      <c r="Q747" s="3" t="str">
        <f>VLOOKUP(A747,INFO!$A:$B,2,0)</f>
        <v>GUAYAQUIL</v>
      </c>
      <c r="R747" s="19">
        <v>95</v>
      </c>
      <c r="S747" s="19" t="str">
        <f t="shared" si="92"/>
        <v>Guayaquil Daule, Guayaquil</v>
      </c>
      <c r="T747" s="19">
        <f t="shared" si="93"/>
        <v>1</v>
      </c>
      <c r="U747" s="19" t="str">
        <f t="shared" si="94"/>
        <v>Mostrar</v>
      </c>
      <c r="V747" s="3" t="str">
        <f>VLOOKUP(A747,INFO!$A:$C,3,0)</f>
        <v>EPCW6826</v>
      </c>
      <c r="W747" s="3" t="str">
        <f>VLOOKUP(V747,INFO!$C:$D,2,0)</f>
        <v>Camioneta</v>
      </c>
      <c r="X747" s="17" t="str">
        <f>VLOOKUP(A747,INFO!A:F,5,0)</f>
        <v>POSTVENTA</v>
      </c>
      <c r="Y747" s="17" t="str">
        <f>VLOOKUP(A747,INFO!A:F,6,0)</f>
        <v>Danny Salazar</v>
      </c>
    </row>
    <row r="748" spans="1:25" x14ac:dyDescent="0.25">
      <c r="A748" s="3" t="s">
        <v>26</v>
      </c>
      <c r="B748" s="8">
        <v>2.314814814814815E-2</v>
      </c>
      <c r="C748" s="8">
        <v>1.3657407407407409E-3</v>
      </c>
      <c r="D748" s="8">
        <v>2.1782407407407407E-2</v>
      </c>
      <c r="E748" s="4">
        <v>0.17</v>
      </c>
      <c r="F748" s="5">
        <v>22</v>
      </c>
      <c r="G748" s="5">
        <v>0.31</v>
      </c>
      <c r="H748" s="7" t="s">
        <v>24</v>
      </c>
      <c r="I748" s="7" t="s">
        <v>24</v>
      </c>
      <c r="J748" s="19" t="s">
        <v>321</v>
      </c>
      <c r="K748" s="19" t="s">
        <v>321</v>
      </c>
      <c r="L748" s="2">
        <v>43374</v>
      </c>
      <c r="M748" s="6" t="str">
        <f t="shared" si="88"/>
        <v>octubre</v>
      </c>
      <c r="N748" s="19">
        <f t="shared" si="89"/>
        <v>40</v>
      </c>
      <c r="O748" s="7" t="str">
        <f t="shared" si="90"/>
        <v>lunes</v>
      </c>
      <c r="P748" s="7">
        <f t="shared" si="91"/>
        <v>2018</v>
      </c>
      <c r="Q748" s="3" t="str">
        <f>VLOOKUP(A748,INFO!$A:$B,2,0)</f>
        <v>GUAYAQUIL</v>
      </c>
      <c r="R748" s="19">
        <v>95</v>
      </c>
      <c r="S748" s="19" t="str">
        <f t="shared" si="92"/>
        <v>Durmió en Ainsa</v>
      </c>
      <c r="T748" s="19">
        <f t="shared" si="93"/>
        <v>1</v>
      </c>
      <c r="U748" s="19" t="str">
        <f t="shared" si="94"/>
        <v>Mostrar</v>
      </c>
      <c r="V748" s="3" t="str">
        <f>VLOOKUP(A748,INFO!$A:$C,3,0)</f>
        <v>EGSI9179</v>
      </c>
      <c r="W748" s="3" t="str">
        <f>VLOOKUP(V748,INFO!$C:$D,2,0)</f>
        <v>Camioneta</v>
      </c>
      <c r="X748" s="17" t="str">
        <f>VLOOKUP(A748,INFO!A:F,5,0)</f>
        <v>POSTVENTA</v>
      </c>
      <c r="Y748" s="17" t="str">
        <f>VLOOKUP(A748,INFO!A:F,6,0)</f>
        <v>Deibi Banguera</v>
      </c>
    </row>
    <row r="749" spans="1:25" x14ac:dyDescent="0.25">
      <c r="A749" s="3" t="s">
        <v>74</v>
      </c>
      <c r="B749" s="8">
        <v>7.5914351851851858E-2</v>
      </c>
      <c r="C749" s="8">
        <v>5.3391203703703705E-2</v>
      </c>
      <c r="D749" s="8">
        <v>2.2523148148148143E-2</v>
      </c>
      <c r="E749" s="4">
        <v>53.61</v>
      </c>
      <c r="F749" s="5">
        <v>88</v>
      </c>
      <c r="G749" s="5">
        <v>29.42</v>
      </c>
      <c r="H749" s="7" t="s">
        <v>24</v>
      </c>
      <c r="I749" s="7" t="s">
        <v>269</v>
      </c>
      <c r="J749" s="19" t="s">
        <v>321</v>
      </c>
      <c r="K749" s="19" t="s">
        <v>321</v>
      </c>
      <c r="L749" s="2">
        <v>43374</v>
      </c>
      <c r="M749" s="6" t="str">
        <f t="shared" si="88"/>
        <v>octubre</v>
      </c>
      <c r="N749" s="19">
        <f t="shared" si="89"/>
        <v>40</v>
      </c>
      <c r="O749" s="7" t="str">
        <f t="shared" si="90"/>
        <v>lunes</v>
      </c>
      <c r="P749" s="7">
        <f t="shared" si="91"/>
        <v>2018</v>
      </c>
      <c r="Q749" s="3" t="str">
        <f>VLOOKUP(A749,INFO!$A:$B,2,0)</f>
        <v>GUAYAQUIL</v>
      </c>
      <c r="R749" s="19">
        <v>95</v>
      </c>
      <c r="S749" s="19" t="str">
        <f t="shared" si="92"/>
        <v>E40, Virgen De Fátima</v>
      </c>
      <c r="T749" s="19">
        <f t="shared" si="93"/>
        <v>1</v>
      </c>
      <c r="U749" s="19" t="str">
        <f t="shared" si="94"/>
        <v>Mostrar</v>
      </c>
      <c r="V749" s="3" t="str">
        <f>VLOOKUP(A749,INFO!$A:$C,3,0)</f>
        <v>EGSI9191</v>
      </c>
      <c r="W749" s="3" t="str">
        <f>VLOOKUP(V749,INFO!$C:$D,2,0)</f>
        <v>Camioneta</v>
      </c>
      <c r="X749" s="17" t="str">
        <f>VLOOKUP(A749,INFO!A:F,5,0)</f>
        <v>POSTVENTA</v>
      </c>
      <c r="Y749" s="17" t="str">
        <f>VLOOKUP(A749,INFO!A:F,6,0)</f>
        <v>Patricio Olaya</v>
      </c>
    </row>
    <row r="750" spans="1:25" x14ac:dyDescent="0.25">
      <c r="A750" s="3" t="s">
        <v>73</v>
      </c>
      <c r="B750" s="8">
        <v>3.5462962962962967E-2</v>
      </c>
      <c r="C750" s="8">
        <v>1.082175925925926E-2</v>
      </c>
      <c r="D750" s="8">
        <v>2.4641203703703703E-2</v>
      </c>
      <c r="E750" s="4">
        <v>4.3499999999999996</v>
      </c>
      <c r="F750" s="5">
        <v>53</v>
      </c>
      <c r="G750" s="5">
        <v>5.1100000000000003</v>
      </c>
      <c r="H750" s="7" t="s">
        <v>72</v>
      </c>
      <c r="I750" s="7" t="s">
        <v>272</v>
      </c>
      <c r="J750" s="19" t="s">
        <v>321</v>
      </c>
      <c r="K750" s="19" t="s">
        <v>321</v>
      </c>
      <c r="L750" s="2">
        <v>43374</v>
      </c>
      <c r="M750" s="6" t="str">
        <f t="shared" si="88"/>
        <v>octubre</v>
      </c>
      <c r="N750" s="19">
        <f t="shared" si="89"/>
        <v>40</v>
      </c>
      <c r="O750" s="7" t="str">
        <f t="shared" si="90"/>
        <v>lunes</v>
      </c>
      <c r="P750" s="7">
        <f t="shared" si="91"/>
        <v>2018</v>
      </c>
      <c r="Q750" s="3" t="str">
        <f>VLOOKUP(A750,INFO!$A:$B,2,0)</f>
        <v>GUAYAQUIL</v>
      </c>
      <c r="R750" s="19">
        <v>95</v>
      </c>
      <c r="S750" s="19" t="str">
        <f t="shared" si="92"/>
        <v>1 Callejón 16A, Guayaquil</v>
      </c>
      <c r="T750" s="19">
        <f t="shared" si="93"/>
        <v>1</v>
      </c>
      <c r="U750" s="19" t="str">
        <f t="shared" si="94"/>
        <v>Mostrar</v>
      </c>
      <c r="V750" s="3" t="str">
        <f>VLOOKUP(A750,INFO!$A:$C,3,0)</f>
        <v>EGSG9568</v>
      </c>
      <c r="W750" s="3" t="str">
        <f>VLOOKUP(V750,INFO!$C:$D,2,0)</f>
        <v>Camioneta</v>
      </c>
      <c r="X750" s="17" t="str">
        <f>VLOOKUP(A750,INFO!A:F,5,0)</f>
        <v>ADMINISTRACIÓN</v>
      </c>
      <c r="Y750" s="17" t="str">
        <f>VLOOKUP(A750,INFO!A:F,6,0)</f>
        <v>Alejandro Adrian</v>
      </c>
    </row>
    <row r="751" spans="1:25" x14ac:dyDescent="0.25">
      <c r="A751" s="3" t="s">
        <v>73</v>
      </c>
      <c r="B751" s="8">
        <v>7.9374999999999987E-2</v>
      </c>
      <c r="C751" s="8">
        <v>5.1631944444444446E-2</v>
      </c>
      <c r="D751" s="8">
        <v>2.7743055555555559E-2</v>
      </c>
      <c r="E751" s="4">
        <v>49</v>
      </c>
      <c r="F751" s="5">
        <v>118</v>
      </c>
      <c r="G751" s="5">
        <v>25.72</v>
      </c>
      <c r="H751" s="7" t="s">
        <v>256</v>
      </c>
      <c r="I751" s="7" t="s">
        <v>72</v>
      </c>
      <c r="J751" s="19" t="s">
        <v>321</v>
      </c>
      <c r="K751" s="19" t="s">
        <v>321</v>
      </c>
      <c r="L751" s="2">
        <v>43374</v>
      </c>
      <c r="M751" s="6" t="str">
        <f t="shared" si="88"/>
        <v>octubre</v>
      </c>
      <c r="N751" s="19">
        <f t="shared" si="89"/>
        <v>40</v>
      </c>
      <c r="O751" s="7" t="str">
        <f t="shared" si="90"/>
        <v>lunes</v>
      </c>
      <c r="P751" s="7">
        <f t="shared" si="91"/>
        <v>2018</v>
      </c>
      <c r="Q751" s="3" t="str">
        <f>VLOOKUP(A751,INFO!$A:$B,2,0)</f>
        <v>GUAYAQUIL</v>
      </c>
      <c r="R751" s="19">
        <v>95</v>
      </c>
      <c r="S751" s="19" t="str">
        <f t="shared" si="92"/>
        <v>Avenida Juan Tanca Marengo, Guayaquil</v>
      </c>
      <c r="T751" s="19">
        <f t="shared" si="93"/>
        <v>0</v>
      </c>
      <c r="U751" s="19" t="str">
        <f t="shared" si="94"/>
        <v>Mostrar</v>
      </c>
      <c r="V751" s="3" t="str">
        <f>VLOOKUP(A751,INFO!$A:$C,3,0)</f>
        <v>EGSG9568</v>
      </c>
      <c r="W751" s="3" t="str">
        <f>VLOOKUP(V751,INFO!$C:$D,2,0)</f>
        <v>Camioneta</v>
      </c>
      <c r="X751" s="17" t="str">
        <f>VLOOKUP(A751,INFO!A:F,5,0)</f>
        <v>ADMINISTRACIÓN</v>
      </c>
      <c r="Y751" s="17" t="str">
        <f>VLOOKUP(A751,INFO!A:F,6,0)</f>
        <v>Alejandro Adrian</v>
      </c>
    </row>
    <row r="752" spans="1:25" x14ac:dyDescent="0.25">
      <c r="A752" s="3" t="s">
        <v>74</v>
      </c>
      <c r="B752" s="8">
        <v>3.0231481481481481E-2</v>
      </c>
      <c r="C752" s="8">
        <v>2.1064814814814813E-3</v>
      </c>
      <c r="D752" s="8">
        <v>2.8125000000000001E-2</v>
      </c>
      <c r="E752" s="4">
        <v>0.21</v>
      </c>
      <c r="F752" s="5">
        <v>9</v>
      </c>
      <c r="G752" s="5">
        <v>0.28999999999999998</v>
      </c>
      <c r="H752" s="7" t="s">
        <v>24</v>
      </c>
      <c r="I752" s="7" t="s">
        <v>24</v>
      </c>
      <c r="J752" s="19" t="s">
        <v>321</v>
      </c>
      <c r="K752" s="19" t="s">
        <v>321</v>
      </c>
      <c r="L752" s="2">
        <v>43374</v>
      </c>
      <c r="M752" s="6" t="str">
        <f t="shared" si="88"/>
        <v>octubre</v>
      </c>
      <c r="N752" s="19">
        <f t="shared" si="89"/>
        <v>40</v>
      </c>
      <c r="O752" s="7" t="str">
        <f t="shared" si="90"/>
        <v>lunes</v>
      </c>
      <c r="P752" s="7">
        <f t="shared" si="91"/>
        <v>2018</v>
      </c>
      <c r="Q752" s="3" t="str">
        <f>VLOOKUP(A752,INFO!$A:$B,2,0)</f>
        <v>GUAYAQUIL</v>
      </c>
      <c r="R752" s="19">
        <v>95</v>
      </c>
      <c r="S752" s="19" t="str">
        <f t="shared" si="92"/>
        <v>Durmió en Ainsa</v>
      </c>
      <c r="T752" s="19">
        <f t="shared" si="93"/>
        <v>1</v>
      </c>
      <c r="U752" s="19" t="str">
        <f t="shared" si="94"/>
        <v>Mostrar</v>
      </c>
      <c r="V752" s="3" t="str">
        <f>VLOOKUP(A752,INFO!$A:$C,3,0)</f>
        <v>EGSI9191</v>
      </c>
      <c r="W752" s="3" t="str">
        <f>VLOOKUP(V752,INFO!$C:$D,2,0)</f>
        <v>Camioneta</v>
      </c>
      <c r="X752" s="17" t="str">
        <f>VLOOKUP(A752,INFO!A:F,5,0)</f>
        <v>POSTVENTA</v>
      </c>
      <c r="Y752" s="17" t="str">
        <f>VLOOKUP(A752,INFO!A:F,6,0)</f>
        <v>Patricio Olaya</v>
      </c>
    </row>
    <row r="753" spans="1:25" x14ac:dyDescent="0.25">
      <c r="A753" s="3" t="s">
        <v>59</v>
      </c>
      <c r="B753" s="8">
        <v>6.7349537037037041E-2</v>
      </c>
      <c r="C753" s="8">
        <v>3.8182870370370374E-2</v>
      </c>
      <c r="D753" s="8">
        <v>2.9166666666666664E-2</v>
      </c>
      <c r="E753" s="4">
        <v>27.79</v>
      </c>
      <c r="F753" s="5">
        <v>87</v>
      </c>
      <c r="G753" s="5">
        <v>17.190000000000001</v>
      </c>
      <c r="H753" s="7" t="s">
        <v>24</v>
      </c>
      <c r="I753" s="7" t="s">
        <v>190</v>
      </c>
      <c r="J753" s="19" t="s">
        <v>321</v>
      </c>
      <c r="K753" s="19" t="s">
        <v>321</v>
      </c>
      <c r="L753" s="2">
        <v>43374</v>
      </c>
      <c r="M753" s="6" t="str">
        <f t="shared" si="88"/>
        <v>octubre</v>
      </c>
      <c r="N753" s="19">
        <f t="shared" si="89"/>
        <v>40</v>
      </c>
      <c r="O753" s="7" t="str">
        <f t="shared" si="90"/>
        <v>lunes</v>
      </c>
      <c r="P753" s="7">
        <f t="shared" si="91"/>
        <v>2018</v>
      </c>
      <c r="Q753" s="3" t="str">
        <f>VLOOKUP(A753,INFO!$A:$B,2,0)</f>
        <v>GUAYAQUIL</v>
      </c>
      <c r="R753" s="19">
        <v>95</v>
      </c>
      <c r="S753" s="19" t="str">
        <f t="shared" si="92"/>
        <v>E40, Guayaquil</v>
      </c>
      <c r="T753" s="19">
        <f t="shared" si="93"/>
        <v>1</v>
      </c>
      <c r="U753" s="19" t="str">
        <f t="shared" si="94"/>
        <v>Mostrar</v>
      </c>
      <c r="V753" s="3" t="str">
        <f>VLOOKUP(A753,INFO!$A:$C,3,0)</f>
        <v>EPCI6941</v>
      </c>
      <c r="W753" s="3" t="str">
        <f>VLOOKUP(V753,INFO!$C:$D,2,0)</f>
        <v>Camioneta</v>
      </c>
      <c r="X753" s="17" t="str">
        <f>VLOOKUP(A753,INFO!A:F,5,0)</f>
        <v>POSTVENTA</v>
      </c>
      <c r="Y753" s="17" t="str">
        <f>VLOOKUP(A753,INFO!A:F,6,0)</f>
        <v>Michael Resabala</v>
      </c>
    </row>
    <row r="754" spans="1:25" x14ac:dyDescent="0.25">
      <c r="A754" s="3" t="s">
        <v>36</v>
      </c>
      <c r="B754" s="8">
        <v>0.14668981481481483</v>
      </c>
      <c r="C754" s="8">
        <v>0.11590277777777779</v>
      </c>
      <c r="D754" s="8">
        <v>3.078703703703704E-2</v>
      </c>
      <c r="E754" s="4">
        <v>142.59</v>
      </c>
      <c r="F754" s="5">
        <v>92</v>
      </c>
      <c r="G754" s="5">
        <v>40.5</v>
      </c>
      <c r="H754" s="7" t="s">
        <v>203</v>
      </c>
      <c r="I754" s="7" t="s">
        <v>223</v>
      </c>
      <c r="J754" s="19" t="s">
        <v>321</v>
      </c>
      <c r="K754" s="19" t="s">
        <v>321</v>
      </c>
      <c r="L754" s="2">
        <v>43374</v>
      </c>
      <c r="M754" s="6" t="str">
        <f t="shared" si="88"/>
        <v>octubre</v>
      </c>
      <c r="N754" s="19">
        <f t="shared" si="89"/>
        <v>40</v>
      </c>
      <c r="O754" s="7" t="str">
        <f t="shared" si="90"/>
        <v>lunes</v>
      </c>
      <c r="P754" s="7">
        <f t="shared" si="91"/>
        <v>2018</v>
      </c>
      <c r="Q754" s="3" t="str">
        <f>VLOOKUP(A754,INFO!$A:$B,2,0)</f>
        <v>GUAYAQUIL</v>
      </c>
      <c r="R754" s="19">
        <v>95</v>
      </c>
      <c r="S754" s="19" t="str">
        <f t="shared" si="92"/>
        <v>El Aguacate</v>
      </c>
      <c r="T754" s="19">
        <f t="shared" si="93"/>
        <v>0</v>
      </c>
      <c r="U754" s="19" t="str">
        <f t="shared" si="94"/>
        <v>Mostrar</v>
      </c>
      <c r="V754" s="3" t="str">
        <f>VLOOKUP(A754,INFO!$A:$C,3,0)</f>
        <v>EPCA4311</v>
      </c>
      <c r="W754" s="3" t="str">
        <f>VLOOKUP(V754,INFO!$C:$D,2,0)</f>
        <v>Plataforma</v>
      </c>
      <c r="X754" s="17" t="str">
        <f>VLOOKUP(A754,INFO!A:F,5,0)</f>
        <v>LOGÍSTICA</v>
      </c>
      <c r="Y754" s="17" t="str">
        <f>VLOOKUP(A754,INFO!A:F,6,0)</f>
        <v>Cristobal Murillo</v>
      </c>
    </row>
    <row r="755" spans="1:25" x14ac:dyDescent="0.25">
      <c r="A755" s="3" t="s">
        <v>59</v>
      </c>
      <c r="B755" s="8">
        <v>7.9803240740740744E-2</v>
      </c>
      <c r="C755" s="8">
        <v>4.7222222222222221E-2</v>
      </c>
      <c r="D755" s="8">
        <v>3.2581018518518516E-2</v>
      </c>
      <c r="E755" s="4">
        <v>42.72</v>
      </c>
      <c r="F755" s="5">
        <v>85</v>
      </c>
      <c r="G755" s="5">
        <v>22.31</v>
      </c>
      <c r="H755" s="7" t="s">
        <v>24</v>
      </c>
      <c r="I755" s="7" t="s">
        <v>266</v>
      </c>
      <c r="J755" s="19" t="s">
        <v>321</v>
      </c>
      <c r="K755" s="19" t="s">
        <v>321</v>
      </c>
      <c r="L755" s="2">
        <v>43374</v>
      </c>
      <c r="M755" s="6" t="str">
        <f t="shared" si="88"/>
        <v>octubre</v>
      </c>
      <c r="N755" s="19">
        <f t="shared" si="89"/>
        <v>40</v>
      </c>
      <c r="O755" s="7" t="str">
        <f t="shared" si="90"/>
        <v>lunes</v>
      </c>
      <c r="P755" s="7">
        <f t="shared" si="91"/>
        <v>2018</v>
      </c>
      <c r="Q755" s="3" t="str">
        <f>VLOOKUP(A755,INFO!$A:$B,2,0)</f>
        <v>GUAYAQUIL</v>
      </c>
      <c r="R755" s="19">
        <v>95</v>
      </c>
      <c r="S755" s="19" t="str">
        <f t="shared" si="92"/>
        <v>18I No, Guayaquil</v>
      </c>
      <c r="T755" s="19">
        <f t="shared" si="93"/>
        <v>1</v>
      </c>
      <c r="U755" s="19" t="str">
        <f t="shared" si="94"/>
        <v>Mostrar</v>
      </c>
      <c r="V755" s="3" t="str">
        <f>VLOOKUP(A755,INFO!$A:$C,3,0)</f>
        <v>EPCI6941</v>
      </c>
      <c r="W755" s="3" t="str">
        <f>VLOOKUP(V755,INFO!$C:$D,2,0)</f>
        <v>Camioneta</v>
      </c>
      <c r="X755" s="17" t="str">
        <f>VLOOKUP(A755,INFO!A:F,5,0)</f>
        <v>POSTVENTA</v>
      </c>
      <c r="Y755" s="17" t="str">
        <f>VLOOKUP(A755,INFO!A:F,6,0)</f>
        <v>Michael Resabala</v>
      </c>
    </row>
    <row r="756" spans="1:25" x14ac:dyDescent="0.25">
      <c r="A756" s="3" t="s">
        <v>74</v>
      </c>
      <c r="B756" s="8">
        <v>7.7337962962962969E-2</v>
      </c>
      <c r="C756" s="8">
        <v>3.9166666666666662E-2</v>
      </c>
      <c r="D756" s="8">
        <v>3.8171296296296293E-2</v>
      </c>
      <c r="E756" s="4">
        <v>19.920000000000002</v>
      </c>
      <c r="F756" s="5">
        <v>75</v>
      </c>
      <c r="G756" s="5">
        <v>10.73</v>
      </c>
      <c r="H756" s="7" t="s">
        <v>77</v>
      </c>
      <c r="I756" s="7" t="s">
        <v>209</v>
      </c>
      <c r="J756" s="19" t="s">
        <v>321</v>
      </c>
      <c r="K756" s="19" t="s">
        <v>321</v>
      </c>
      <c r="L756" s="2">
        <v>43374</v>
      </c>
      <c r="M756" s="6" t="str">
        <f t="shared" si="88"/>
        <v>octubre</v>
      </c>
      <c r="N756" s="19">
        <f t="shared" si="89"/>
        <v>40</v>
      </c>
      <c r="O756" s="7" t="str">
        <f t="shared" si="90"/>
        <v>lunes</v>
      </c>
      <c r="P756" s="7">
        <f t="shared" si="91"/>
        <v>2018</v>
      </c>
      <c r="Q756" s="3" t="str">
        <f>VLOOKUP(A756,INFO!$A:$B,2,0)</f>
        <v>GUAYAQUIL</v>
      </c>
      <c r="R756" s="19">
        <v>95</v>
      </c>
      <c r="S756" s="19" t="str">
        <f t="shared" si="92"/>
        <v>Gena</v>
      </c>
      <c r="T756" s="19">
        <f t="shared" si="93"/>
        <v>0</v>
      </c>
      <c r="U756" s="19" t="str">
        <f t="shared" si="94"/>
        <v>Mostrar</v>
      </c>
      <c r="V756" s="3" t="str">
        <f>VLOOKUP(A756,INFO!$A:$C,3,0)</f>
        <v>EGSI9191</v>
      </c>
      <c r="W756" s="3" t="str">
        <f>VLOOKUP(V756,INFO!$C:$D,2,0)</f>
        <v>Camioneta</v>
      </c>
      <c r="X756" s="17" t="str">
        <f>VLOOKUP(A756,INFO!A:F,5,0)</f>
        <v>POSTVENTA</v>
      </c>
      <c r="Y756" s="17" t="str">
        <f>VLOOKUP(A756,INFO!A:F,6,0)</f>
        <v>Patricio Olaya</v>
      </c>
    </row>
    <row r="757" spans="1:25" x14ac:dyDescent="0.25">
      <c r="A757" s="3" t="s">
        <v>70</v>
      </c>
      <c r="B757" s="8">
        <v>8.037037037037037E-2</v>
      </c>
      <c r="C757" s="8">
        <v>3.4513888888888893E-2</v>
      </c>
      <c r="D757" s="8">
        <v>4.5856481481481477E-2</v>
      </c>
      <c r="E757" s="4">
        <v>22.53</v>
      </c>
      <c r="F757" s="5">
        <v>75</v>
      </c>
      <c r="G757" s="5">
        <v>11.68</v>
      </c>
      <c r="H757" s="7" t="s">
        <v>72</v>
      </c>
      <c r="I757" s="7" t="s">
        <v>259</v>
      </c>
      <c r="J757" s="19" t="s">
        <v>321</v>
      </c>
      <c r="K757" s="19" t="s">
        <v>321</v>
      </c>
      <c r="L757" s="2">
        <v>43374</v>
      </c>
      <c r="M757" s="6" t="str">
        <f t="shared" si="88"/>
        <v>octubre</v>
      </c>
      <c r="N757" s="19">
        <f t="shared" si="89"/>
        <v>40</v>
      </c>
      <c r="O757" s="7" t="str">
        <f t="shared" si="90"/>
        <v>lunes</v>
      </c>
      <c r="P757" s="7">
        <f t="shared" si="91"/>
        <v>2018</v>
      </c>
      <c r="Q757" s="3" t="str">
        <f>VLOOKUP(A757,INFO!$A:$B,2,0)</f>
        <v>QUITO</v>
      </c>
      <c r="R757" s="19">
        <v>95</v>
      </c>
      <c r="S757" s="19" t="str">
        <f t="shared" si="92"/>
        <v>Eleodoro Aviles Minuche, Guayaquil</v>
      </c>
      <c r="T757" s="19">
        <f t="shared" si="93"/>
        <v>1</v>
      </c>
      <c r="U757" s="19" t="str">
        <f t="shared" si="94"/>
        <v>Mostrar</v>
      </c>
      <c r="V757" s="3" t="str">
        <f>VLOOKUP(A757,INFO!$A:$C,3,0)</f>
        <v>EPCZ3313</v>
      </c>
      <c r="W757" s="3" t="str">
        <f>VLOOKUP(V757,INFO!$C:$D,2,0)</f>
        <v>Automovil</v>
      </c>
      <c r="X757" s="17" t="str">
        <f>VLOOKUP(A757,INFO!A:F,5,0)</f>
        <v>VENTAS</v>
      </c>
      <c r="Y757" s="17" t="str">
        <f>VLOOKUP(A757,INFO!A:F,6,0)</f>
        <v>Fernando Maldonado</v>
      </c>
    </row>
    <row r="758" spans="1:25" x14ac:dyDescent="0.25">
      <c r="A758" s="3" t="s">
        <v>25</v>
      </c>
      <c r="B758" s="8">
        <v>0.18180555555555555</v>
      </c>
      <c r="C758" s="8">
        <v>0.13196759259259258</v>
      </c>
      <c r="D758" s="8">
        <v>4.9837962962962966E-2</v>
      </c>
      <c r="E758" s="4">
        <v>209.28</v>
      </c>
      <c r="F758" s="5">
        <v>131</v>
      </c>
      <c r="G758" s="5">
        <v>47.96</v>
      </c>
      <c r="H758" s="7" t="s">
        <v>273</v>
      </c>
      <c r="I758" s="7" t="s">
        <v>84</v>
      </c>
      <c r="J758" s="19" t="s">
        <v>321</v>
      </c>
      <c r="K758" s="19" t="s">
        <v>321</v>
      </c>
      <c r="L758" s="2">
        <v>43374</v>
      </c>
      <c r="M758" s="6" t="str">
        <f t="shared" si="88"/>
        <v>octubre</v>
      </c>
      <c r="N758" s="19">
        <f t="shared" si="89"/>
        <v>40</v>
      </c>
      <c r="O758" s="7" t="str">
        <f t="shared" si="90"/>
        <v>lunes</v>
      </c>
      <c r="P758" s="7">
        <f t="shared" si="91"/>
        <v>2018</v>
      </c>
      <c r="Q758" s="3" t="str">
        <f>VLOOKUP(A758,INFO!$A:$B,2,0)</f>
        <v>GUAYAQUIL</v>
      </c>
      <c r="R758" s="19">
        <v>95</v>
      </c>
      <c r="S758" s="19" t="str">
        <f t="shared" si="92"/>
        <v>Chongon</v>
      </c>
      <c r="T758" s="19">
        <f t="shared" si="93"/>
        <v>0</v>
      </c>
      <c r="U758" s="19" t="str">
        <f t="shared" si="94"/>
        <v>Mostrar</v>
      </c>
      <c r="V758" s="3" t="str">
        <f>VLOOKUP(A758,INFO!$A:$C,3,0)</f>
        <v>EGSF6046</v>
      </c>
      <c r="W758" s="3" t="str">
        <f>VLOOKUP(V758,INFO!$C:$D,2,0)</f>
        <v>Camioneta</v>
      </c>
      <c r="X758" s="17" t="str">
        <f>VLOOKUP(A758,INFO!A:F,5,0)</f>
        <v>POSTVENTA</v>
      </c>
      <c r="Y758" s="17" t="str">
        <f>VLOOKUP(A758,INFO!A:F,6,0)</f>
        <v>Kevin Perez</v>
      </c>
    </row>
    <row r="759" spans="1:25" x14ac:dyDescent="0.25">
      <c r="A759" s="3" t="s">
        <v>28</v>
      </c>
      <c r="B759" s="8">
        <v>9.447916666666667E-2</v>
      </c>
      <c r="C759" s="8">
        <v>4.3333333333333335E-2</v>
      </c>
      <c r="D759" s="8">
        <v>5.1145833333333335E-2</v>
      </c>
      <c r="E759" s="4">
        <v>32.25</v>
      </c>
      <c r="F759" s="5">
        <v>77</v>
      </c>
      <c r="G759" s="5">
        <v>14.22</v>
      </c>
      <c r="H759" s="7" t="s">
        <v>24</v>
      </c>
      <c r="I759" s="7" t="s">
        <v>24</v>
      </c>
      <c r="J759" s="19" t="s">
        <v>321</v>
      </c>
      <c r="K759" s="19" t="s">
        <v>321</v>
      </c>
      <c r="L759" s="2">
        <v>43374</v>
      </c>
      <c r="M759" s="6" t="str">
        <f t="shared" si="88"/>
        <v>octubre</v>
      </c>
      <c r="N759" s="19">
        <f t="shared" si="89"/>
        <v>40</v>
      </c>
      <c r="O759" s="7" t="str">
        <f t="shared" si="90"/>
        <v>lunes</v>
      </c>
      <c r="P759" s="7">
        <f t="shared" si="91"/>
        <v>2018</v>
      </c>
      <c r="Q759" s="3" t="str">
        <f>VLOOKUP(A759,INFO!$A:$B,2,0)</f>
        <v>GUAYAQUIL</v>
      </c>
      <c r="R759" s="19">
        <v>95</v>
      </c>
      <c r="S759" s="19" t="str">
        <f t="shared" si="92"/>
        <v>Durmió en Ainsa</v>
      </c>
      <c r="T759" s="19">
        <f t="shared" si="93"/>
        <v>1</v>
      </c>
      <c r="U759" s="19" t="str">
        <f t="shared" si="94"/>
        <v>Mostrar</v>
      </c>
      <c r="V759" s="3" t="str">
        <f>VLOOKUP(A759,INFO!$A:$C,3,0)</f>
        <v>EPCW1831</v>
      </c>
      <c r="W759" s="3" t="str">
        <f>VLOOKUP(V759,INFO!$C:$D,2,0)</f>
        <v>Camioneta</v>
      </c>
      <c r="X759" s="17" t="str">
        <f>VLOOKUP(A759,INFO!A:F,5,0)</f>
        <v>POSTVENTA</v>
      </c>
      <c r="Y759" s="17" t="str">
        <f>VLOOKUP(A759,INFO!A:F,6,0)</f>
        <v>Jose Luis vargas</v>
      </c>
    </row>
    <row r="760" spans="1:25" x14ac:dyDescent="0.25">
      <c r="A760" s="3" t="s">
        <v>23</v>
      </c>
      <c r="B760" s="8">
        <v>0.16214120370370369</v>
      </c>
      <c r="C760" s="8">
        <v>9.5185185185185192E-2</v>
      </c>
      <c r="D760" s="8">
        <v>6.6956018518518512E-2</v>
      </c>
      <c r="E760" s="4">
        <v>58.89</v>
      </c>
      <c r="F760" s="5">
        <v>83</v>
      </c>
      <c r="G760" s="5">
        <v>15.13</v>
      </c>
      <c r="H760" s="7" t="s">
        <v>24</v>
      </c>
      <c r="I760" s="7" t="s">
        <v>24</v>
      </c>
      <c r="J760" s="19" t="s">
        <v>321</v>
      </c>
      <c r="K760" s="19" t="s">
        <v>321</v>
      </c>
      <c r="L760" s="2">
        <v>43374</v>
      </c>
      <c r="M760" s="6" t="str">
        <f t="shared" si="88"/>
        <v>octubre</v>
      </c>
      <c r="N760" s="19">
        <f t="shared" si="89"/>
        <v>40</v>
      </c>
      <c r="O760" s="7" t="str">
        <f t="shared" si="90"/>
        <v>lunes</v>
      </c>
      <c r="P760" s="7">
        <f t="shared" si="91"/>
        <v>2018</v>
      </c>
      <c r="Q760" s="3" t="str">
        <f>VLOOKUP(A760,INFO!$A:$B,2,0)</f>
        <v>GUAYAQUIL</v>
      </c>
      <c r="R760" s="19">
        <v>95</v>
      </c>
      <c r="S760" s="19" t="str">
        <f t="shared" si="92"/>
        <v>Durmió en Ainsa</v>
      </c>
      <c r="T760" s="19">
        <f t="shared" si="93"/>
        <v>1</v>
      </c>
      <c r="U760" s="19" t="str">
        <f t="shared" si="94"/>
        <v>Mostrar</v>
      </c>
      <c r="V760" s="3" t="str">
        <f>VLOOKUP(A760,INFO!$A:$C,3,0)</f>
        <v>EGSF6029</v>
      </c>
      <c r="W760" s="3" t="str">
        <f>VLOOKUP(V760,INFO!$C:$D,2,0)</f>
        <v>Camioneta</v>
      </c>
      <c r="X760" s="17" t="str">
        <f>VLOOKUP(A760,INFO!A:F,5,0)</f>
        <v>POSTVENTA</v>
      </c>
      <c r="Y760" s="17" t="str">
        <f>VLOOKUP(A760,INFO!A:F,6,0)</f>
        <v>Jacob Soriano</v>
      </c>
    </row>
    <row r="761" spans="1:25" x14ac:dyDescent="0.25">
      <c r="A761" s="3" t="s">
        <v>25</v>
      </c>
      <c r="B761" s="8">
        <v>0.21684027777777778</v>
      </c>
      <c r="C761" s="8">
        <v>0.12171296296296297</v>
      </c>
      <c r="D761" s="8">
        <v>9.5127314814814803E-2</v>
      </c>
      <c r="E761" s="4">
        <v>186.56</v>
      </c>
      <c r="F761" s="5">
        <v>122</v>
      </c>
      <c r="G761" s="5">
        <v>35.85</v>
      </c>
      <c r="H761" s="7" t="s">
        <v>24</v>
      </c>
      <c r="I761" s="7" t="s">
        <v>273</v>
      </c>
      <c r="J761" s="19" t="s">
        <v>321</v>
      </c>
      <c r="K761" s="19" t="s">
        <v>321</v>
      </c>
      <c r="L761" s="2">
        <v>43374</v>
      </c>
      <c r="M761" s="6" t="str">
        <f t="shared" si="88"/>
        <v>octubre</v>
      </c>
      <c r="N761" s="19">
        <f t="shared" si="89"/>
        <v>40</v>
      </c>
      <c r="O761" s="7" t="str">
        <f t="shared" si="90"/>
        <v>lunes</v>
      </c>
      <c r="P761" s="7">
        <f t="shared" si="91"/>
        <v>2018</v>
      </c>
      <c r="Q761" s="3" t="str">
        <f>VLOOKUP(A761,INFO!$A:$B,2,0)</f>
        <v>GUAYAQUIL</v>
      </c>
      <c r="R761" s="19">
        <v>95</v>
      </c>
      <c r="S761" s="19" t="str">
        <f t="shared" si="92"/>
        <v>Vía Al Aeropuerto, Manta</v>
      </c>
      <c r="T761" s="19">
        <f t="shared" si="93"/>
        <v>1</v>
      </c>
      <c r="U761" s="19" t="str">
        <f t="shared" si="94"/>
        <v>Mostrar</v>
      </c>
      <c r="V761" s="3" t="str">
        <f>VLOOKUP(A761,INFO!$A:$C,3,0)</f>
        <v>EGSF6046</v>
      </c>
      <c r="W761" s="3" t="str">
        <f>VLOOKUP(V761,INFO!$C:$D,2,0)</f>
        <v>Camioneta</v>
      </c>
      <c r="X761" s="17" t="str">
        <f>VLOOKUP(A761,INFO!A:F,5,0)</f>
        <v>POSTVENTA</v>
      </c>
      <c r="Y761" s="17" t="str">
        <f>VLOOKUP(A761,INFO!A:F,6,0)</f>
        <v>Kevin Perez</v>
      </c>
    </row>
    <row r="762" spans="1:25" x14ac:dyDescent="0.25">
      <c r="A762" s="3" t="s">
        <v>73</v>
      </c>
      <c r="B762" s="8">
        <v>0.2744212962962963</v>
      </c>
      <c r="C762" s="8">
        <v>5.1006944444444445E-2</v>
      </c>
      <c r="D762" s="8">
        <v>0.22341435185185185</v>
      </c>
      <c r="E762" s="4">
        <v>32.299999999999997</v>
      </c>
      <c r="F762" s="5">
        <v>77</v>
      </c>
      <c r="G762" s="5">
        <v>4.9000000000000004</v>
      </c>
      <c r="H762" s="7" t="s">
        <v>272</v>
      </c>
      <c r="I762" s="7" t="s">
        <v>72</v>
      </c>
      <c r="J762" s="19" t="s">
        <v>321</v>
      </c>
      <c r="K762" s="19" t="s">
        <v>321</v>
      </c>
      <c r="L762" s="2">
        <v>43374</v>
      </c>
      <c r="M762" s="6" t="str">
        <f t="shared" si="88"/>
        <v>octubre</v>
      </c>
      <c r="N762" s="19">
        <f t="shared" si="89"/>
        <v>40</v>
      </c>
      <c r="O762" s="7" t="str">
        <f t="shared" si="90"/>
        <v>lunes</v>
      </c>
      <c r="P762" s="7">
        <f t="shared" si="91"/>
        <v>2018</v>
      </c>
      <c r="Q762" s="3" t="str">
        <f>VLOOKUP(A762,INFO!$A:$B,2,0)</f>
        <v>GUAYAQUIL</v>
      </c>
      <c r="R762" s="19">
        <v>95</v>
      </c>
      <c r="S762" s="19" t="str">
        <f t="shared" si="92"/>
        <v>Avenida Juan Tanca Marengo, Guayaquil</v>
      </c>
      <c r="T762" s="19">
        <f t="shared" si="93"/>
        <v>0</v>
      </c>
      <c r="U762" s="19" t="str">
        <f t="shared" si="94"/>
        <v>Mostrar</v>
      </c>
      <c r="V762" s="3" t="str">
        <f>VLOOKUP(A762,INFO!$A:$C,3,0)</f>
        <v>EGSG9568</v>
      </c>
      <c r="W762" s="3" t="str">
        <f>VLOOKUP(V762,INFO!$C:$D,2,0)</f>
        <v>Camioneta</v>
      </c>
      <c r="X762" s="17" t="str">
        <f>VLOOKUP(A762,INFO!A:F,5,0)</f>
        <v>ADMINISTRACIÓN</v>
      </c>
      <c r="Y762" s="17" t="str">
        <f>VLOOKUP(A762,INFO!A:F,6,0)</f>
        <v>Alejandro Adrian</v>
      </c>
    </row>
    <row r="763" spans="1:25" x14ac:dyDescent="0.25">
      <c r="A763" s="3" t="s">
        <v>55</v>
      </c>
      <c r="B763" s="8">
        <v>0</v>
      </c>
      <c r="C763" s="8">
        <v>0</v>
      </c>
      <c r="D763" s="8">
        <v>0</v>
      </c>
      <c r="E763" s="4">
        <v>0</v>
      </c>
      <c r="F763" s="5">
        <v>0</v>
      </c>
      <c r="G763" s="5">
        <v>0</v>
      </c>
      <c r="H763" s="7" t="s">
        <v>3</v>
      </c>
      <c r="I763" s="7" t="s">
        <v>3</v>
      </c>
      <c r="J763" s="7" t="s">
        <v>3</v>
      </c>
      <c r="K763" s="7" t="s">
        <v>3</v>
      </c>
      <c r="L763" s="2">
        <v>43375</v>
      </c>
      <c r="M763" s="6" t="str">
        <f t="shared" ref="M763:M764" si="95">TEXT(L763,"mmmm")</f>
        <v>octubre</v>
      </c>
      <c r="N763" s="19">
        <f t="shared" ref="N763:N764" si="96">IF(O763="domingo",WEEKNUM(L763)-1,WEEKNUM(L763))</f>
        <v>40</v>
      </c>
      <c r="O763" s="7" t="str">
        <f t="shared" ref="O763:O764" si="97">TEXT(L763,"dddd")</f>
        <v>martes</v>
      </c>
      <c r="P763" s="7">
        <f t="shared" ref="P763:P764" si="98">YEAR(L763)</f>
        <v>2018</v>
      </c>
      <c r="Q763" s="3" t="str">
        <f>VLOOKUP(A763,INFO!$A:$B,2,0)</f>
        <v>GUAYAQUIL</v>
      </c>
      <c r="R763" s="19">
        <v>95</v>
      </c>
      <c r="S763" s="19" t="str">
        <f t="shared" ref="S763:S764" si="99">IF(AND(T763=1,OR(I763=$Z$2,I763=$Z$3)),$Z$4,I763)</f>
        <v>-----</v>
      </c>
      <c r="T763" s="19">
        <f t="shared" ref="T763:T764" si="100">IF(OR(H763=I763,H763=$Z$2,H763=$Z$3),1,0)</f>
        <v>1</v>
      </c>
      <c r="U763" s="19" t="str">
        <f t="shared" ref="U763:U764" si="101">IF(AND(C763=$AA$2,D763=$AA$2),"No Mostrar","Mostrar")</f>
        <v>No Mostrar</v>
      </c>
      <c r="V763" s="3" t="str">
        <f>VLOOKUP(A763,INFO!$A:$C,3,0)</f>
        <v>EABE1400</v>
      </c>
      <c r="W763" s="3" t="str">
        <f>VLOOKUP(V763,INFO!$C:$D,2,0)</f>
        <v>Plataforma</v>
      </c>
      <c r="X763" s="17" t="str">
        <f>VLOOKUP(A763,INFO!A:F,5,0)</f>
        <v>LOGÍSTICA</v>
      </c>
      <c r="Y763" s="17" t="str">
        <f>VLOOKUP(A763,INFO!A:F,6,0)</f>
        <v>Cristobal Murillo</v>
      </c>
    </row>
    <row r="764" spans="1:25" x14ac:dyDescent="0.25">
      <c r="A764" s="3" t="s">
        <v>26</v>
      </c>
      <c r="B764" s="8">
        <v>0</v>
      </c>
      <c r="C764" s="8">
        <v>0</v>
      </c>
      <c r="D764" s="8">
        <v>0</v>
      </c>
      <c r="E764" s="4">
        <v>0</v>
      </c>
      <c r="F764" s="5">
        <v>0</v>
      </c>
      <c r="G764" s="5">
        <v>0</v>
      </c>
      <c r="H764" s="7" t="s">
        <v>3</v>
      </c>
      <c r="I764" s="7" t="s">
        <v>3</v>
      </c>
      <c r="J764" s="7" t="s">
        <v>3</v>
      </c>
      <c r="K764" s="7" t="s">
        <v>3</v>
      </c>
      <c r="L764" s="2">
        <v>43375</v>
      </c>
      <c r="M764" s="6" t="str">
        <f t="shared" si="95"/>
        <v>octubre</v>
      </c>
      <c r="N764" s="19">
        <f t="shared" si="96"/>
        <v>40</v>
      </c>
      <c r="O764" s="7" t="str">
        <f t="shared" si="97"/>
        <v>martes</v>
      </c>
      <c r="P764" s="7">
        <f t="shared" si="98"/>
        <v>2018</v>
      </c>
      <c r="Q764" s="3" t="str">
        <f>VLOOKUP(A764,INFO!$A:$B,2,0)</f>
        <v>GUAYAQUIL</v>
      </c>
      <c r="R764" s="19">
        <v>95</v>
      </c>
      <c r="S764" s="19" t="str">
        <f t="shared" si="99"/>
        <v>-----</v>
      </c>
      <c r="T764" s="19">
        <f t="shared" si="100"/>
        <v>1</v>
      </c>
      <c r="U764" s="19" t="str">
        <f t="shared" si="101"/>
        <v>No Mostrar</v>
      </c>
      <c r="V764" s="3" t="str">
        <f>VLOOKUP(A764,INFO!$A:$C,3,0)</f>
        <v>EGSI9179</v>
      </c>
      <c r="W764" s="3" t="str">
        <f>VLOOKUP(V764,INFO!$C:$D,2,0)</f>
        <v>Camioneta</v>
      </c>
      <c r="X764" s="17" t="str">
        <f>VLOOKUP(A764,INFO!A:F,5,0)</f>
        <v>POSTVENTA</v>
      </c>
      <c r="Y764" s="17" t="str">
        <f>VLOOKUP(A764,INFO!A:F,6,0)</f>
        <v>Deibi Banguera</v>
      </c>
    </row>
    <row r="765" spans="1:25" x14ac:dyDescent="0.25">
      <c r="A765" s="3" t="s">
        <v>0</v>
      </c>
      <c r="B765" s="8">
        <v>0</v>
      </c>
      <c r="C765" s="8">
        <v>0</v>
      </c>
      <c r="D765" s="8">
        <v>0</v>
      </c>
      <c r="E765" s="4">
        <v>0</v>
      </c>
      <c r="F765" s="5">
        <v>0</v>
      </c>
      <c r="G765" s="5">
        <v>0</v>
      </c>
      <c r="H765" s="7" t="s">
        <v>3</v>
      </c>
      <c r="I765" s="7" t="s">
        <v>3</v>
      </c>
      <c r="J765" s="7" t="s">
        <v>3</v>
      </c>
      <c r="K765" s="7" t="s">
        <v>3</v>
      </c>
      <c r="L765" s="2">
        <v>43375</v>
      </c>
      <c r="M765" s="6" t="str">
        <f t="shared" ref="M765:M771" si="102">TEXT(L765,"mmmm")</f>
        <v>octubre</v>
      </c>
      <c r="N765" s="19">
        <f t="shared" ref="N765:N771" si="103">IF(O765="domingo",WEEKNUM(L765)-1,WEEKNUM(L765))</f>
        <v>40</v>
      </c>
      <c r="O765" s="7" t="str">
        <f t="shared" ref="O765:O771" si="104">TEXT(L765,"dddd")</f>
        <v>martes</v>
      </c>
      <c r="P765" s="7">
        <f t="shared" ref="P765:P771" si="105">YEAR(L765)</f>
        <v>2018</v>
      </c>
      <c r="Q765" s="3" t="str">
        <f>VLOOKUP(A765,INFO!$A:$B,2,0)</f>
        <v>QUITO</v>
      </c>
      <c r="R765" s="19">
        <v>95</v>
      </c>
      <c r="S765" s="19" t="str">
        <f t="shared" ref="S765:S771" si="106">IF(AND(T765=1,OR(I765=$Z$2,I765=$Z$3)),$Z$4,I765)</f>
        <v>-----</v>
      </c>
      <c r="T765" s="19">
        <f t="shared" ref="T765:T771" si="107">IF(OR(H765=I765,H765=$Z$2,H765=$Z$3),1,0)</f>
        <v>1</v>
      </c>
      <c r="U765" s="19" t="str">
        <f t="shared" ref="U765:U771" si="108">IF(AND(C765=$AA$2,D765=$AA$2),"No Mostrar","Mostrar")</f>
        <v>No Mostrar</v>
      </c>
      <c r="V765" s="3" t="str">
        <f>VLOOKUP(A765,INFO!$A:$C,3,0)</f>
        <v>EGSF6013</v>
      </c>
      <c r="W765" s="3" t="str">
        <f>VLOOKUP(V765,INFO!$C:$D,2,0)</f>
        <v>Camioneta</v>
      </c>
      <c r="X765" s="17" t="str">
        <f>VLOOKUP(A765,INFO!A:F,5,0)</f>
        <v>SAT UIO</v>
      </c>
      <c r="Y765" s="17" t="str">
        <f>VLOOKUP(A765,INFO!A:F,6,0)</f>
        <v>Darwin Vargas</v>
      </c>
    </row>
    <row r="766" spans="1:25" x14ac:dyDescent="0.25">
      <c r="A766" s="3" t="s">
        <v>78</v>
      </c>
      <c r="B766" s="8">
        <v>0.11869212962962962</v>
      </c>
      <c r="C766" s="8">
        <v>0</v>
      </c>
      <c r="D766" s="8">
        <v>0</v>
      </c>
      <c r="E766" s="4">
        <v>0</v>
      </c>
      <c r="F766" s="5">
        <v>0</v>
      </c>
      <c r="G766" s="5">
        <v>0</v>
      </c>
      <c r="H766" s="7" t="s">
        <v>3</v>
      </c>
      <c r="I766" s="7" t="s">
        <v>3</v>
      </c>
      <c r="J766" s="42">
        <v>43375.189293981479</v>
      </c>
      <c r="K766" s="42">
        <v>43375.307986111111</v>
      </c>
      <c r="L766" s="2">
        <v>43375</v>
      </c>
      <c r="M766" s="6" t="str">
        <f t="shared" si="102"/>
        <v>octubre</v>
      </c>
      <c r="N766" s="19">
        <f t="shared" si="103"/>
        <v>40</v>
      </c>
      <c r="O766" s="7" t="str">
        <f t="shared" si="104"/>
        <v>martes</v>
      </c>
      <c r="P766" s="7">
        <f t="shared" si="105"/>
        <v>2018</v>
      </c>
      <c r="Q766" s="3" t="str">
        <f>VLOOKUP(A766,INFO!$A:$B,2,0)</f>
        <v>GUAYAQUIL</v>
      </c>
      <c r="R766" s="19">
        <v>95</v>
      </c>
      <c r="S766" s="19" t="str">
        <f t="shared" si="106"/>
        <v>-----</v>
      </c>
      <c r="T766" s="19">
        <f t="shared" si="107"/>
        <v>1</v>
      </c>
      <c r="U766" s="19" t="str">
        <f t="shared" si="108"/>
        <v>No Mostrar</v>
      </c>
      <c r="V766" s="3" t="str">
        <f>VLOOKUP(A766,INFO!$A:$C,3,0)</f>
        <v>II765J</v>
      </c>
      <c r="W766" s="3" t="str">
        <f>VLOOKUP(V766,INFO!$C:$D,2,0)</f>
        <v>Motocicleta</v>
      </c>
      <c r="X766" s="17" t="str">
        <f>VLOOKUP(A766,INFO!A:F,5,0)</f>
        <v>ADMINISTRACIÓN</v>
      </c>
      <c r="Y766" s="17" t="str">
        <f>VLOOKUP(A766,INFO!A:F,6,0)</f>
        <v xml:space="preserve">Byron </v>
      </c>
    </row>
    <row r="767" spans="1:25" x14ac:dyDescent="0.25">
      <c r="A767" s="3" t="s">
        <v>4</v>
      </c>
      <c r="B767" s="8">
        <v>1.4652777777777778E-2</v>
      </c>
      <c r="C767" s="8">
        <v>1.4328703703703703E-2</v>
      </c>
      <c r="D767" s="8">
        <v>0</v>
      </c>
      <c r="E767" s="4">
        <v>11.59</v>
      </c>
      <c r="F767" s="5">
        <v>81</v>
      </c>
      <c r="G767" s="5">
        <v>32.97</v>
      </c>
      <c r="H767" s="7" t="s">
        <v>1</v>
      </c>
      <c r="I767" s="7" t="s">
        <v>277</v>
      </c>
      <c r="J767" s="42">
        <v>43375.384768518517</v>
      </c>
      <c r="K767" s="42">
        <v>43375.399421296293</v>
      </c>
      <c r="L767" s="2">
        <v>43375</v>
      </c>
      <c r="M767" s="6" t="str">
        <f t="shared" si="102"/>
        <v>octubre</v>
      </c>
      <c r="N767" s="19">
        <f t="shared" si="103"/>
        <v>40</v>
      </c>
      <c r="O767" s="7" t="str">
        <f t="shared" si="104"/>
        <v>martes</v>
      </c>
      <c r="P767" s="7">
        <f t="shared" si="105"/>
        <v>2018</v>
      </c>
      <c r="Q767" s="3" t="str">
        <f>VLOOKUP(A767,INFO!$A:$B,2,0)</f>
        <v>QUITO</v>
      </c>
      <c r="R767" s="19">
        <v>95</v>
      </c>
      <c r="S767" s="19" t="str">
        <f t="shared" si="106"/>
        <v>Francisco Salazar, Quito</v>
      </c>
      <c r="T767" s="19">
        <f t="shared" si="107"/>
        <v>0</v>
      </c>
      <c r="U767" s="19" t="str">
        <f t="shared" si="108"/>
        <v>Mostrar</v>
      </c>
      <c r="V767" s="3" t="str">
        <f>VLOOKUP(A767,INFO!$A:$C,3,0)</f>
        <v>HW228P</v>
      </c>
      <c r="W767" s="3" t="str">
        <f>VLOOKUP(V767,INFO!$C:$D,2,0)</f>
        <v>Motocicleta</v>
      </c>
      <c r="X767" s="17" t="str">
        <f>VLOOKUP(A767,INFO!A:F,5,0)</f>
        <v>SAT UIO</v>
      </c>
      <c r="Y767" s="17" t="str">
        <f>VLOOKUP(A767,INFO!A:F,6,0)</f>
        <v>Quito</v>
      </c>
    </row>
    <row r="768" spans="1:25" x14ac:dyDescent="0.25">
      <c r="A768" s="3" t="s">
        <v>78</v>
      </c>
      <c r="B768" s="8">
        <v>6.122685185185185E-3</v>
      </c>
      <c r="C768" s="8">
        <v>6.122685185185185E-3</v>
      </c>
      <c r="D768" s="8">
        <v>0</v>
      </c>
      <c r="E768" s="4">
        <v>6.13</v>
      </c>
      <c r="F768" s="5">
        <v>66</v>
      </c>
      <c r="G768" s="5">
        <v>41.69</v>
      </c>
      <c r="H768" s="7" t="s">
        <v>278</v>
      </c>
      <c r="I768" s="7" t="s">
        <v>132</v>
      </c>
      <c r="J768" s="42">
        <v>43375.407916666663</v>
      </c>
      <c r="K768" s="42">
        <v>43375.414039351854</v>
      </c>
      <c r="L768" s="2">
        <v>43375</v>
      </c>
      <c r="M768" s="6" t="str">
        <f t="shared" si="102"/>
        <v>octubre</v>
      </c>
      <c r="N768" s="19">
        <f t="shared" si="103"/>
        <v>40</v>
      </c>
      <c r="O768" s="7" t="str">
        <f t="shared" si="104"/>
        <v>martes</v>
      </c>
      <c r="P768" s="7">
        <f t="shared" si="105"/>
        <v>2018</v>
      </c>
      <c r="Q768" s="3" t="str">
        <f>VLOOKUP(A768,INFO!$A:$B,2,0)</f>
        <v>GUAYAQUIL</v>
      </c>
      <c r="R768" s="19">
        <v>95</v>
      </c>
      <c r="S768" s="19" t="str">
        <f t="shared" si="106"/>
        <v>Calle 23C, Guayaquil</v>
      </c>
      <c r="T768" s="19">
        <f t="shared" si="107"/>
        <v>0</v>
      </c>
      <c r="U768" s="19" t="str">
        <f t="shared" si="108"/>
        <v>Mostrar</v>
      </c>
      <c r="V768" s="3" t="str">
        <f>VLOOKUP(A768,INFO!$A:$C,3,0)</f>
        <v>II765J</v>
      </c>
      <c r="W768" s="3" t="str">
        <f>VLOOKUP(V768,INFO!$C:$D,2,0)</f>
        <v>Motocicleta</v>
      </c>
      <c r="X768" s="17" t="str">
        <f>VLOOKUP(A768,INFO!A:F,5,0)</f>
        <v>ADMINISTRACIÓN</v>
      </c>
      <c r="Y768" s="17" t="str">
        <f>VLOOKUP(A768,INFO!A:F,6,0)</f>
        <v xml:space="preserve">Byron </v>
      </c>
    </row>
    <row r="769" spans="1:25" x14ac:dyDescent="0.25">
      <c r="A769" s="3" t="s">
        <v>51</v>
      </c>
      <c r="B769" s="8">
        <v>3.4722222222222222E-5</v>
      </c>
      <c r="C769" s="8">
        <v>3.4722222222222222E-5</v>
      </c>
      <c r="D769" s="8">
        <v>0</v>
      </c>
      <c r="E769" s="4">
        <v>0</v>
      </c>
      <c r="F769" s="5">
        <v>3</v>
      </c>
      <c r="G769" s="5">
        <v>0.92</v>
      </c>
      <c r="H769" s="7" t="s">
        <v>18</v>
      </c>
      <c r="I769" s="7" t="s">
        <v>18</v>
      </c>
      <c r="J769" s="42">
        <v>43375.449131944442</v>
      </c>
      <c r="K769" s="42">
        <v>43375.449166666665</v>
      </c>
      <c r="L769" s="2">
        <v>43375</v>
      </c>
      <c r="M769" s="6" t="str">
        <f t="shared" si="102"/>
        <v>octubre</v>
      </c>
      <c r="N769" s="19">
        <f t="shared" si="103"/>
        <v>40</v>
      </c>
      <c r="O769" s="7" t="str">
        <f t="shared" si="104"/>
        <v>martes</v>
      </c>
      <c r="P769" s="7">
        <f t="shared" si="105"/>
        <v>2018</v>
      </c>
      <c r="Q769" s="3" t="str">
        <f>VLOOKUP(A769,INFO!$A:$B,2,0)</f>
        <v>QUITO</v>
      </c>
      <c r="R769" s="19">
        <v>95</v>
      </c>
      <c r="S769" s="19" t="str">
        <f t="shared" si="106"/>
        <v>Calle De Los Cipreses 2-158, Quito</v>
      </c>
      <c r="T769" s="19">
        <f t="shared" si="107"/>
        <v>1</v>
      </c>
      <c r="U769" s="19" t="str">
        <f t="shared" si="108"/>
        <v>Mostrar</v>
      </c>
      <c r="V769" s="3" t="str">
        <f>VLOOKUP(A769,INFO!$A:$C,3,0)</f>
        <v>EPCT8869</v>
      </c>
      <c r="W769" s="3" t="str">
        <f>VLOOKUP(V769,INFO!$C:$D,2,0)</f>
        <v>Camioneta</v>
      </c>
      <c r="X769" s="17" t="str">
        <f>VLOOKUP(A769,INFO!A:F,5,0)</f>
        <v>SAT UIO</v>
      </c>
      <c r="Y769" s="17" t="str">
        <f>VLOOKUP(A769,INFO!A:F,6,0)</f>
        <v>Norberto Congo</v>
      </c>
    </row>
    <row r="770" spans="1:25" x14ac:dyDescent="0.25">
      <c r="A770" s="3" t="s">
        <v>78</v>
      </c>
      <c r="B770" s="8">
        <v>1.4849537037037036E-2</v>
      </c>
      <c r="C770" s="8">
        <v>1.4849537037037036E-2</v>
      </c>
      <c r="D770" s="8">
        <v>0</v>
      </c>
      <c r="E770" s="4">
        <v>14.5</v>
      </c>
      <c r="F770" s="5">
        <v>70</v>
      </c>
      <c r="G770" s="5">
        <v>40.69</v>
      </c>
      <c r="H770" s="7" t="s">
        <v>142</v>
      </c>
      <c r="I770" s="7" t="s">
        <v>279</v>
      </c>
      <c r="J770" s="42">
        <v>43375.452962962961</v>
      </c>
      <c r="K770" s="42">
        <v>43375.467812499999</v>
      </c>
      <c r="L770" s="2">
        <v>43375</v>
      </c>
      <c r="M770" s="6" t="str">
        <f t="shared" si="102"/>
        <v>octubre</v>
      </c>
      <c r="N770" s="19">
        <f t="shared" si="103"/>
        <v>40</v>
      </c>
      <c r="O770" s="7" t="str">
        <f t="shared" si="104"/>
        <v>martes</v>
      </c>
      <c r="P770" s="7">
        <f t="shared" si="105"/>
        <v>2018</v>
      </c>
      <c r="Q770" s="3" t="str">
        <f>VLOOKUP(A770,INFO!$A:$B,2,0)</f>
        <v>GUAYAQUIL</v>
      </c>
      <c r="R770" s="19">
        <v>95</v>
      </c>
      <c r="S770" s="19" t="str">
        <f t="shared" si="106"/>
        <v>Calle 16D No, Guayaquil</v>
      </c>
      <c r="T770" s="19">
        <f t="shared" si="107"/>
        <v>0</v>
      </c>
      <c r="U770" s="19" t="str">
        <f t="shared" si="108"/>
        <v>Mostrar</v>
      </c>
      <c r="V770" s="3" t="str">
        <f>VLOOKUP(A770,INFO!$A:$C,3,0)</f>
        <v>II765J</v>
      </c>
      <c r="W770" s="3" t="str">
        <f>VLOOKUP(V770,INFO!$C:$D,2,0)</f>
        <v>Motocicleta</v>
      </c>
      <c r="X770" s="17" t="str">
        <f>VLOOKUP(A770,INFO!A:F,5,0)</f>
        <v>ADMINISTRACIÓN</v>
      </c>
      <c r="Y770" s="17" t="str">
        <f>VLOOKUP(A770,INFO!A:F,6,0)</f>
        <v xml:space="preserve">Byron </v>
      </c>
    </row>
    <row r="771" spans="1:25" x14ac:dyDescent="0.25">
      <c r="A771" s="3" t="s">
        <v>4</v>
      </c>
      <c r="B771" s="8">
        <v>2.9976851851851848E-3</v>
      </c>
      <c r="C771" s="8">
        <v>2.9976851851851848E-3</v>
      </c>
      <c r="D771" s="8">
        <v>0</v>
      </c>
      <c r="E771" s="4">
        <v>2.4</v>
      </c>
      <c r="F771" s="5">
        <v>64</v>
      </c>
      <c r="G771" s="5">
        <v>33.35</v>
      </c>
      <c r="H771" s="7" t="s">
        <v>126</v>
      </c>
      <c r="I771" s="7" t="s">
        <v>177</v>
      </c>
      <c r="J771" s="42">
        <v>43375.490960648145</v>
      </c>
      <c r="K771" s="42">
        <v>43375.493958333333</v>
      </c>
      <c r="L771" s="2">
        <v>43375</v>
      </c>
      <c r="M771" s="6" t="str">
        <f t="shared" si="102"/>
        <v>octubre</v>
      </c>
      <c r="N771" s="19">
        <f t="shared" si="103"/>
        <v>40</v>
      </c>
      <c r="O771" s="7" t="str">
        <f t="shared" si="104"/>
        <v>martes</v>
      </c>
      <c r="P771" s="7">
        <f t="shared" si="105"/>
        <v>2018</v>
      </c>
      <c r="Q771" s="3" t="str">
        <f>VLOOKUP(A771,INFO!$A:$B,2,0)</f>
        <v>QUITO</v>
      </c>
      <c r="R771" s="19">
        <v>95</v>
      </c>
      <c r="S771" s="19" t="str">
        <f t="shared" si="106"/>
        <v>O 3M, Quito</v>
      </c>
      <c r="T771" s="19">
        <f t="shared" si="107"/>
        <v>0</v>
      </c>
      <c r="U771" s="19" t="str">
        <f t="shared" si="108"/>
        <v>Mostrar</v>
      </c>
      <c r="V771" s="3" t="str">
        <f>VLOOKUP(A771,INFO!$A:$C,3,0)</f>
        <v>HW228P</v>
      </c>
      <c r="W771" s="3" t="str">
        <f>VLOOKUP(V771,INFO!$C:$D,2,0)</f>
        <v>Motocicleta</v>
      </c>
      <c r="X771" s="17" t="str">
        <f>VLOOKUP(A771,INFO!A:F,5,0)</f>
        <v>SAT UIO</v>
      </c>
      <c r="Y771" s="17" t="str">
        <f>VLOOKUP(A771,INFO!A:F,6,0)</f>
        <v>Quito</v>
      </c>
    </row>
    <row r="772" spans="1:25" x14ac:dyDescent="0.25">
      <c r="A772" s="3" t="s">
        <v>23</v>
      </c>
      <c r="B772" s="8">
        <v>5.7870370370370366E-5</v>
      </c>
      <c r="C772" s="8">
        <v>0</v>
      </c>
      <c r="D772" s="8">
        <v>5.7870370370370366E-5</v>
      </c>
      <c r="E772" s="4">
        <v>0</v>
      </c>
      <c r="F772" s="5">
        <v>0</v>
      </c>
      <c r="G772" s="5">
        <v>0</v>
      </c>
      <c r="H772" s="7" t="s">
        <v>24</v>
      </c>
      <c r="I772" s="7" t="s">
        <v>24</v>
      </c>
      <c r="J772" s="42">
        <v>43375.00072916667</v>
      </c>
      <c r="K772" s="42">
        <v>43375.000787037039</v>
      </c>
      <c r="L772" s="2">
        <v>43375</v>
      </c>
      <c r="M772" s="6" t="str">
        <f t="shared" ref="M772:M803" si="109">TEXT(L772,"mmmm")</f>
        <v>octubre</v>
      </c>
      <c r="N772" s="19">
        <f t="shared" ref="N772:N803" si="110">IF(O772="domingo",WEEKNUM(L772)-1,WEEKNUM(L772))</f>
        <v>40</v>
      </c>
      <c r="O772" s="7" t="str">
        <f t="shared" ref="O772:O803" si="111">TEXT(L772,"dddd")</f>
        <v>martes</v>
      </c>
      <c r="P772" s="7">
        <f t="shared" ref="P772:P803" si="112">YEAR(L772)</f>
        <v>2018</v>
      </c>
      <c r="Q772" s="3" t="str">
        <f>VLOOKUP(A772,INFO!$A:$B,2,0)</f>
        <v>GUAYAQUIL</v>
      </c>
      <c r="R772" s="19">
        <v>95</v>
      </c>
      <c r="S772" s="19" t="str">
        <f t="shared" ref="S772:S803" si="113">IF(AND(T772=1,OR(I772=$Z$2,I772=$Z$3)),$Z$4,I772)</f>
        <v>Durmió en Ainsa</v>
      </c>
      <c r="T772" s="19">
        <f t="shared" ref="T772:T803" si="114">IF(OR(H772=I772,H772=$Z$2,H772=$Z$3),1,0)</f>
        <v>1</v>
      </c>
      <c r="U772" s="19" t="str">
        <f t="shared" ref="U772:U803" si="115">IF(AND(C772=$AA$2,D772=$AA$2),"No Mostrar","Mostrar")</f>
        <v>Mostrar</v>
      </c>
      <c r="V772" s="3" t="str">
        <f>VLOOKUP(A772,INFO!$A:$C,3,0)</f>
        <v>EGSF6029</v>
      </c>
      <c r="W772" s="3" t="str">
        <f>VLOOKUP(V772,INFO!$C:$D,2,0)</f>
        <v>Camioneta</v>
      </c>
      <c r="X772" s="17" t="str">
        <f>VLOOKUP(A772,INFO!A:F,5,0)</f>
        <v>POSTVENTA</v>
      </c>
      <c r="Y772" s="17" t="str">
        <f>VLOOKUP(A772,INFO!A:F,6,0)</f>
        <v>Jacob Soriano</v>
      </c>
    </row>
    <row r="773" spans="1:25" x14ac:dyDescent="0.25">
      <c r="A773" s="3" t="s">
        <v>78</v>
      </c>
      <c r="B773" s="8">
        <v>8.2175925925925917E-4</v>
      </c>
      <c r="C773" s="8">
        <v>8.2175925925925917E-4</v>
      </c>
      <c r="D773" s="8">
        <v>0</v>
      </c>
      <c r="E773" s="4">
        <v>0.23</v>
      </c>
      <c r="F773" s="5">
        <v>25</v>
      </c>
      <c r="G773" s="5">
        <v>11.68</v>
      </c>
      <c r="H773" s="7" t="s">
        <v>256</v>
      </c>
      <c r="I773" s="7" t="s">
        <v>255</v>
      </c>
      <c r="J773" s="42">
        <v>43375.510451388887</v>
      </c>
      <c r="K773" s="42">
        <v>43375.511273148149</v>
      </c>
      <c r="L773" s="2">
        <v>43375</v>
      </c>
      <c r="M773" s="6" t="str">
        <f t="shared" si="109"/>
        <v>octubre</v>
      </c>
      <c r="N773" s="19">
        <f t="shared" si="110"/>
        <v>40</v>
      </c>
      <c r="O773" s="7" t="str">
        <f t="shared" si="111"/>
        <v>martes</v>
      </c>
      <c r="P773" s="7">
        <f t="shared" si="112"/>
        <v>2018</v>
      </c>
      <c r="Q773" s="3" t="str">
        <f>VLOOKUP(A773,INFO!$A:$B,2,0)</f>
        <v>GUAYAQUIL</v>
      </c>
      <c r="R773" s="19">
        <v>95</v>
      </c>
      <c r="S773" s="19" t="str">
        <f t="shared" si="113"/>
        <v>Demetrio Aguilera, Guayaquil</v>
      </c>
      <c r="T773" s="19">
        <f t="shared" si="114"/>
        <v>0</v>
      </c>
      <c r="U773" s="19" t="str">
        <f t="shared" si="115"/>
        <v>Mostrar</v>
      </c>
      <c r="V773" s="3" t="str">
        <f>VLOOKUP(A773,INFO!$A:$C,3,0)</f>
        <v>II765J</v>
      </c>
      <c r="W773" s="3" t="str">
        <f>VLOOKUP(V773,INFO!$C:$D,2,0)</f>
        <v>Motocicleta</v>
      </c>
      <c r="X773" s="17" t="str">
        <f>VLOOKUP(A773,INFO!A:F,5,0)</f>
        <v>ADMINISTRACIÓN</v>
      </c>
      <c r="Y773" s="17" t="str">
        <f>VLOOKUP(A773,INFO!A:F,6,0)</f>
        <v xml:space="preserve">Byron </v>
      </c>
    </row>
    <row r="774" spans="1:25" x14ac:dyDescent="0.25">
      <c r="A774" s="3" t="s">
        <v>64</v>
      </c>
      <c r="B774" s="8">
        <v>1.2037037037037038E-3</v>
      </c>
      <c r="C774" s="8">
        <v>0</v>
      </c>
      <c r="D774" s="8">
        <v>0</v>
      </c>
      <c r="E774" s="4">
        <v>0</v>
      </c>
      <c r="F774" s="5">
        <v>0</v>
      </c>
      <c r="G774" s="5">
        <v>0</v>
      </c>
      <c r="H774" s="7" t="s">
        <v>3</v>
      </c>
      <c r="I774" s="7" t="s">
        <v>3</v>
      </c>
      <c r="J774" s="42">
        <v>43375.527777777781</v>
      </c>
      <c r="K774" s="42">
        <v>43375.528981481482</v>
      </c>
      <c r="L774" s="2">
        <v>43375</v>
      </c>
      <c r="M774" s="6" t="str">
        <f t="shared" si="109"/>
        <v>octubre</v>
      </c>
      <c r="N774" s="19">
        <f t="shared" si="110"/>
        <v>40</v>
      </c>
      <c r="O774" s="7" t="str">
        <f t="shared" si="111"/>
        <v>martes</v>
      </c>
      <c r="P774" s="7">
        <f t="shared" si="112"/>
        <v>2018</v>
      </c>
      <c r="Q774" s="3" t="str">
        <f>VLOOKUP(A774,INFO!$A:$B,2,0)</f>
        <v>GUAYAQUIL</v>
      </c>
      <c r="R774" s="19">
        <v>95</v>
      </c>
      <c r="S774" s="19" t="str">
        <f t="shared" si="113"/>
        <v>-----</v>
      </c>
      <c r="T774" s="19">
        <f t="shared" si="114"/>
        <v>1</v>
      </c>
      <c r="U774" s="19" t="str">
        <f t="shared" si="115"/>
        <v>No Mostrar</v>
      </c>
      <c r="V774" s="3" t="str">
        <f>VLOOKUP(A774,INFO!$A:$C,3,0)</f>
        <v>EPCW5709</v>
      </c>
      <c r="W774" s="3" t="str">
        <f>VLOOKUP(V774,INFO!$C:$D,2,0)</f>
        <v>Camioneta</v>
      </c>
      <c r="X774" s="17" t="str">
        <f>VLOOKUP(A774,INFO!A:F,5,0)</f>
        <v>VENTAS</v>
      </c>
      <c r="Y774" s="17" t="str">
        <f>VLOOKUP(A774,INFO!A:F,6,0)</f>
        <v>Proyectos</v>
      </c>
    </row>
    <row r="775" spans="1:25" x14ac:dyDescent="0.25">
      <c r="A775" s="3" t="s">
        <v>4</v>
      </c>
      <c r="B775" s="8">
        <v>6.851851851851852E-3</v>
      </c>
      <c r="C775" s="8">
        <v>6.851851851851852E-3</v>
      </c>
      <c r="D775" s="8">
        <v>0</v>
      </c>
      <c r="E775" s="4">
        <v>5.34</v>
      </c>
      <c r="F775" s="5">
        <v>68</v>
      </c>
      <c r="G775" s="5">
        <v>32.450000000000003</v>
      </c>
      <c r="H775" s="7" t="s">
        <v>177</v>
      </c>
      <c r="I775" s="7" t="s">
        <v>1</v>
      </c>
      <c r="J775" s="42">
        <v>43375.530266203707</v>
      </c>
      <c r="K775" s="42">
        <v>43375.537118055552</v>
      </c>
      <c r="L775" s="2">
        <v>43375</v>
      </c>
      <c r="M775" s="6" t="str">
        <f t="shared" si="109"/>
        <v>octubre</v>
      </c>
      <c r="N775" s="19">
        <f t="shared" si="110"/>
        <v>40</v>
      </c>
      <c r="O775" s="7" t="str">
        <f t="shared" si="111"/>
        <v>martes</v>
      </c>
      <c r="P775" s="7">
        <f t="shared" si="112"/>
        <v>2018</v>
      </c>
      <c r="Q775" s="3" t="str">
        <f>VLOOKUP(A775,INFO!$A:$B,2,0)</f>
        <v>QUITO</v>
      </c>
      <c r="R775" s="19">
        <v>95</v>
      </c>
      <c r="S775" s="19" t="str">
        <f t="shared" si="113"/>
        <v>Avenida 10 De Agosto 30-106, Quito</v>
      </c>
      <c r="T775" s="19">
        <f t="shared" si="114"/>
        <v>0</v>
      </c>
      <c r="U775" s="19" t="str">
        <f t="shared" si="115"/>
        <v>Mostrar</v>
      </c>
      <c r="V775" s="3" t="str">
        <f>VLOOKUP(A775,INFO!$A:$C,3,0)</f>
        <v>HW228P</v>
      </c>
      <c r="W775" s="3" t="str">
        <f>VLOOKUP(V775,INFO!$C:$D,2,0)</f>
        <v>Motocicleta</v>
      </c>
      <c r="X775" s="17" t="str">
        <f>VLOOKUP(A775,INFO!A:F,5,0)</f>
        <v>SAT UIO</v>
      </c>
      <c r="Y775" s="17" t="str">
        <f>VLOOKUP(A775,INFO!A:F,6,0)</f>
        <v>Quito</v>
      </c>
    </row>
    <row r="776" spans="1:25" x14ac:dyDescent="0.25">
      <c r="A776" s="3" t="s">
        <v>78</v>
      </c>
      <c r="B776" s="8">
        <v>4.8611111111111104E-4</v>
      </c>
      <c r="C776" s="8">
        <v>4.8611111111111104E-4</v>
      </c>
      <c r="D776" s="8">
        <v>0</v>
      </c>
      <c r="E776" s="4">
        <v>0.4</v>
      </c>
      <c r="F776" s="5">
        <v>55</v>
      </c>
      <c r="G776" s="5">
        <v>34.4</v>
      </c>
      <c r="H776" s="7" t="s">
        <v>280</v>
      </c>
      <c r="I776" s="7" t="s">
        <v>123</v>
      </c>
      <c r="J776" s="42">
        <v>43375.536562499998</v>
      </c>
      <c r="K776" s="42">
        <v>43375.537048611113</v>
      </c>
      <c r="L776" s="2">
        <v>43375</v>
      </c>
      <c r="M776" s="6" t="str">
        <f t="shared" si="109"/>
        <v>octubre</v>
      </c>
      <c r="N776" s="19">
        <f t="shared" si="110"/>
        <v>40</v>
      </c>
      <c r="O776" s="7" t="str">
        <f t="shared" si="111"/>
        <v>martes</v>
      </c>
      <c r="P776" s="7">
        <f t="shared" si="112"/>
        <v>2018</v>
      </c>
      <c r="Q776" s="3" t="str">
        <f>VLOOKUP(A776,INFO!$A:$B,2,0)</f>
        <v>GUAYAQUIL</v>
      </c>
      <c r="R776" s="19">
        <v>95</v>
      </c>
      <c r="S776" s="19" t="str">
        <f t="shared" si="113"/>
        <v>Avenida 37, Guayaquil</v>
      </c>
      <c r="T776" s="19">
        <f t="shared" si="114"/>
        <v>0</v>
      </c>
      <c r="U776" s="19" t="str">
        <f t="shared" si="115"/>
        <v>Mostrar</v>
      </c>
      <c r="V776" s="3" t="str">
        <f>VLOOKUP(A776,INFO!$A:$C,3,0)</f>
        <v>II765J</v>
      </c>
      <c r="W776" s="3" t="str">
        <f>VLOOKUP(V776,INFO!$C:$D,2,0)</f>
        <v>Motocicleta</v>
      </c>
      <c r="X776" s="17" t="str">
        <f>VLOOKUP(A776,INFO!A:F,5,0)</f>
        <v>ADMINISTRACIÓN</v>
      </c>
      <c r="Y776" s="17" t="str">
        <f>VLOOKUP(A776,INFO!A:F,6,0)</f>
        <v xml:space="preserve">Byron </v>
      </c>
    </row>
    <row r="777" spans="1:25" x14ac:dyDescent="0.25">
      <c r="A777" s="3" t="s">
        <v>78</v>
      </c>
      <c r="B777" s="8">
        <v>1.3888888888888889E-4</v>
      </c>
      <c r="C777" s="8">
        <v>1.3888888888888889E-4</v>
      </c>
      <c r="D777" s="8">
        <v>0</v>
      </c>
      <c r="E777" s="4">
        <v>0.05</v>
      </c>
      <c r="F777" s="5">
        <v>44</v>
      </c>
      <c r="G777" s="5">
        <v>15.33</v>
      </c>
      <c r="H777" s="7" t="s">
        <v>281</v>
      </c>
      <c r="I777" s="7" t="s">
        <v>245</v>
      </c>
      <c r="J777" s="42">
        <v>43375.537256944444</v>
      </c>
      <c r="K777" s="42">
        <v>43375.537395833337</v>
      </c>
      <c r="L777" s="2">
        <v>43375</v>
      </c>
      <c r="M777" s="6" t="str">
        <f t="shared" si="109"/>
        <v>octubre</v>
      </c>
      <c r="N777" s="19">
        <f t="shared" si="110"/>
        <v>40</v>
      </c>
      <c r="O777" s="7" t="str">
        <f t="shared" si="111"/>
        <v>martes</v>
      </c>
      <c r="P777" s="7">
        <f t="shared" si="112"/>
        <v>2018</v>
      </c>
      <c r="Q777" s="3" t="str">
        <f>VLOOKUP(A777,INFO!$A:$B,2,0)</f>
        <v>GUAYAQUIL</v>
      </c>
      <c r="R777" s="19">
        <v>95</v>
      </c>
      <c r="S777" s="19" t="str">
        <f t="shared" si="113"/>
        <v>23A No, Guayaquil</v>
      </c>
      <c r="T777" s="19">
        <f t="shared" si="114"/>
        <v>0</v>
      </c>
      <c r="U777" s="19" t="str">
        <f t="shared" si="115"/>
        <v>Mostrar</v>
      </c>
      <c r="V777" s="3" t="str">
        <f>VLOOKUP(A777,INFO!$A:$C,3,0)</f>
        <v>II765J</v>
      </c>
      <c r="W777" s="3" t="str">
        <f>VLOOKUP(V777,INFO!$C:$D,2,0)</f>
        <v>Motocicleta</v>
      </c>
      <c r="X777" s="17" t="str">
        <f>VLOOKUP(A777,INFO!A:F,5,0)</f>
        <v>ADMINISTRACIÓN</v>
      </c>
      <c r="Y777" s="17" t="str">
        <f>VLOOKUP(A777,INFO!A:F,6,0)</f>
        <v xml:space="preserve">Byron </v>
      </c>
    </row>
    <row r="778" spans="1:25" x14ac:dyDescent="0.25">
      <c r="A778" s="3" t="s">
        <v>78</v>
      </c>
      <c r="B778" s="8">
        <v>2.5231481481481481E-3</v>
      </c>
      <c r="C778" s="8">
        <v>2.5231481481481481E-3</v>
      </c>
      <c r="D778" s="8">
        <v>0</v>
      </c>
      <c r="E778" s="4">
        <v>1.32</v>
      </c>
      <c r="F778" s="5">
        <v>40</v>
      </c>
      <c r="G778" s="5">
        <v>21.78</v>
      </c>
      <c r="H778" s="7" t="s">
        <v>245</v>
      </c>
      <c r="I778" s="7" t="s">
        <v>133</v>
      </c>
      <c r="J778" s="42">
        <v>43375.537511574075</v>
      </c>
      <c r="K778" s="42">
        <v>43375.540034722224</v>
      </c>
      <c r="L778" s="2">
        <v>43375</v>
      </c>
      <c r="M778" s="6" t="str">
        <f t="shared" si="109"/>
        <v>octubre</v>
      </c>
      <c r="N778" s="19">
        <f t="shared" si="110"/>
        <v>40</v>
      </c>
      <c r="O778" s="7" t="str">
        <f t="shared" si="111"/>
        <v>martes</v>
      </c>
      <c r="P778" s="7">
        <f t="shared" si="112"/>
        <v>2018</v>
      </c>
      <c r="Q778" s="3" t="str">
        <f>VLOOKUP(A778,INFO!$A:$B,2,0)</f>
        <v>GUAYAQUIL</v>
      </c>
      <c r="R778" s="19">
        <v>95</v>
      </c>
      <c r="S778" s="19" t="str">
        <f t="shared" si="113"/>
        <v>Avenida 38E, Guayaquil</v>
      </c>
      <c r="T778" s="19">
        <f t="shared" si="114"/>
        <v>0</v>
      </c>
      <c r="U778" s="19" t="str">
        <f t="shared" si="115"/>
        <v>Mostrar</v>
      </c>
      <c r="V778" s="3" t="str">
        <f>VLOOKUP(A778,INFO!$A:$C,3,0)</f>
        <v>II765J</v>
      </c>
      <c r="W778" s="3" t="str">
        <f>VLOOKUP(V778,INFO!$C:$D,2,0)</f>
        <v>Motocicleta</v>
      </c>
      <c r="X778" s="17" t="str">
        <f>VLOOKUP(A778,INFO!A:F,5,0)</f>
        <v>ADMINISTRACIÓN</v>
      </c>
      <c r="Y778" s="17" t="str">
        <f>VLOOKUP(A778,INFO!A:F,6,0)</f>
        <v xml:space="preserve">Byron </v>
      </c>
    </row>
    <row r="779" spans="1:25" x14ac:dyDescent="0.25">
      <c r="A779" s="3" t="s">
        <v>4</v>
      </c>
      <c r="B779" s="8">
        <v>2.3611111111111111E-3</v>
      </c>
      <c r="C779" s="8">
        <v>2.3611111111111111E-3</v>
      </c>
      <c r="D779" s="8">
        <v>0</v>
      </c>
      <c r="E779" s="4">
        <v>2.29</v>
      </c>
      <c r="F779" s="5">
        <v>62</v>
      </c>
      <c r="G779" s="5">
        <v>40.36</v>
      </c>
      <c r="H779" s="7" t="s">
        <v>17</v>
      </c>
      <c r="I779" s="7" t="s">
        <v>282</v>
      </c>
      <c r="J779" s="42">
        <v>43375.547037037039</v>
      </c>
      <c r="K779" s="42">
        <v>43375.549398148149</v>
      </c>
      <c r="L779" s="2">
        <v>43375</v>
      </c>
      <c r="M779" s="6" t="str">
        <f t="shared" si="109"/>
        <v>octubre</v>
      </c>
      <c r="N779" s="19">
        <f t="shared" si="110"/>
        <v>40</v>
      </c>
      <c r="O779" s="7" t="str">
        <f t="shared" si="111"/>
        <v>martes</v>
      </c>
      <c r="P779" s="7">
        <f t="shared" si="112"/>
        <v>2018</v>
      </c>
      <c r="Q779" s="3" t="str">
        <f>VLOOKUP(A779,INFO!$A:$B,2,0)</f>
        <v>QUITO</v>
      </c>
      <c r="R779" s="19">
        <v>95</v>
      </c>
      <c r="S779" s="19" t="str">
        <f t="shared" si="113"/>
        <v>Bartolome Sánchez 1-253, Quito</v>
      </c>
      <c r="T779" s="19">
        <f t="shared" si="114"/>
        <v>0</v>
      </c>
      <c r="U779" s="19" t="str">
        <f t="shared" si="115"/>
        <v>Mostrar</v>
      </c>
      <c r="V779" s="3" t="str">
        <f>VLOOKUP(A779,INFO!$A:$C,3,0)</f>
        <v>HW228P</v>
      </c>
      <c r="W779" s="3" t="str">
        <f>VLOOKUP(V779,INFO!$C:$D,2,0)</f>
        <v>Motocicleta</v>
      </c>
      <c r="X779" s="17" t="str">
        <f>VLOOKUP(A779,INFO!A:F,5,0)</f>
        <v>SAT UIO</v>
      </c>
      <c r="Y779" s="17" t="str">
        <f>VLOOKUP(A779,INFO!A:F,6,0)</f>
        <v>Quito</v>
      </c>
    </row>
    <row r="780" spans="1:25" x14ac:dyDescent="0.25">
      <c r="A780" s="3" t="s">
        <v>4</v>
      </c>
      <c r="B780" s="8">
        <v>4.1782407407407402E-3</v>
      </c>
      <c r="C780" s="8">
        <v>4.1782407407407402E-3</v>
      </c>
      <c r="D780" s="8">
        <v>0</v>
      </c>
      <c r="E780" s="4">
        <v>2.75</v>
      </c>
      <c r="F780" s="5">
        <v>53</v>
      </c>
      <c r="G780" s="5">
        <v>27.42</v>
      </c>
      <c r="H780" s="7" t="s">
        <v>283</v>
      </c>
      <c r="I780" s="7" t="s">
        <v>1</v>
      </c>
      <c r="J780" s="42">
        <v>43375.555069444446</v>
      </c>
      <c r="K780" s="42">
        <v>43375.559247685182</v>
      </c>
      <c r="L780" s="2">
        <v>43375</v>
      </c>
      <c r="M780" s="6" t="str">
        <f t="shared" si="109"/>
        <v>octubre</v>
      </c>
      <c r="N780" s="19">
        <f t="shared" si="110"/>
        <v>40</v>
      </c>
      <c r="O780" s="7" t="str">
        <f t="shared" si="111"/>
        <v>martes</v>
      </c>
      <c r="P780" s="7">
        <f t="shared" si="112"/>
        <v>2018</v>
      </c>
      <c r="Q780" s="3" t="str">
        <f>VLOOKUP(A780,INFO!$A:$B,2,0)</f>
        <v>QUITO</v>
      </c>
      <c r="R780" s="19">
        <v>95</v>
      </c>
      <c r="S780" s="19" t="str">
        <f t="shared" si="113"/>
        <v>Avenida 10 De Agosto 30-106, Quito</v>
      </c>
      <c r="T780" s="19">
        <f t="shared" si="114"/>
        <v>0</v>
      </c>
      <c r="U780" s="19" t="str">
        <f t="shared" si="115"/>
        <v>Mostrar</v>
      </c>
      <c r="V780" s="3" t="str">
        <f>VLOOKUP(A780,INFO!$A:$C,3,0)</f>
        <v>HW228P</v>
      </c>
      <c r="W780" s="3" t="str">
        <f>VLOOKUP(V780,INFO!$C:$D,2,0)</f>
        <v>Motocicleta</v>
      </c>
      <c r="X780" s="17" t="str">
        <f>VLOOKUP(A780,INFO!A:F,5,0)</f>
        <v>SAT UIO</v>
      </c>
      <c r="Y780" s="17" t="str">
        <f>VLOOKUP(A780,INFO!A:F,6,0)</f>
        <v>Quito</v>
      </c>
    </row>
    <row r="781" spans="1:25" x14ac:dyDescent="0.25">
      <c r="A781" s="3" t="s">
        <v>78</v>
      </c>
      <c r="B781" s="8">
        <v>2.199074074074074E-4</v>
      </c>
      <c r="C781" s="8">
        <v>2.199074074074074E-4</v>
      </c>
      <c r="D781" s="8">
        <v>0</v>
      </c>
      <c r="E781" s="4">
        <v>0.04</v>
      </c>
      <c r="F781" s="5">
        <v>27</v>
      </c>
      <c r="G781" s="5">
        <v>7.82</v>
      </c>
      <c r="H781" s="7" t="s">
        <v>24</v>
      </c>
      <c r="I781" s="7" t="s">
        <v>24</v>
      </c>
      <c r="J781" s="42">
        <v>43375.564965277779</v>
      </c>
      <c r="K781" s="42">
        <v>43375.565185185187</v>
      </c>
      <c r="L781" s="2">
        <v>43375</v>
      </c>
      <c r="M781" s="6" t="str">
        <f t="shared" si="109"/>
        <v>octubre</v>
      </c>
      <c r="N781" s="19">
        <f t="shared" si="110"/>
        <v>40</v>
      </c>
      <c r="O781" s="7" t="str">
        <f t="shared" si="111"/>
        <v>martes</v>
      </c>
      <c r="P781" s="7">
        <f t="shared" si="112"/>
        <v>2018</v>
      </c>
      <c r="Q781" s="3" t="str">
        <f>VLOOKUP(A781,INFO!$A:$B,2,0)</f>
        <v>GUAYAQUIL</v>
      </c>
      <c r="R781" s="19">
        <v>95</v>
      </c>
      <c r="S781" s="19" t="str">
        <f t="shared" si="113"/>
        <v>Durmió en Ainsa</v>
      </c>
      <c r="T781" s="19">
        <f t="shared" si="114"/>
        <v>1</v>
      </c>
      <c r="U781" s="19" t="str">
        <f t="shared" si="115"/>
        <v>Mostrar</v>
      </c>
      <c r="V781" s="3" t="str">
        <f>VLOOKUP(A781,INFO!$A:$C,3,0)</f>
        <v>II765J</v>
      </c>
      <c r="W781" s="3" t="str">
        <f>VLOOKUP(V781,INFO!$C:$D,2,0)</f>
        <v>Motocicleta</v>
      </c>
      <c r="X781" s="17" t="str">
        <f>VLOOKUP(A781,INFO!A:F,5,0)</f>
        <v>ADMINISTRACIÓN</v>
      </c>
      <c r="Y781" s="17" t="str">
        <f>VLOOKUP(A781,INFO!A:F,6,0)</f>
        <v xml:space="preserve">Byron </v>
      </c>
    </row>
    <row r="782" spans="1:25" x14ac:dyDescent="0.25">
      <c r="A782" s="3" t="s">
        <v>78</v>
      </c>
      <c r="B782" s="8">
        <v>1.1574074074074073E-4</v>
      </c>
      <c r="C782" s="8">
        <v>1.1574074074074073E-4</v>
      </c>
      <c r="D782" s="8">
        <v>0</v>
      </c>
      <c r="E782" s="4">
        <v>0</v>
      </c>
      <c r="F782" s="5">
        <v>46</v>
      </c>
      <c r="G782" s="5">
        <v>0</v>
      </c>
      <c r="H782" s="7" t="s">
        <v>24</v>
      </c>
      <c r="I782" s="7" t="s">
        <v>24</v>
      </c>
      <c r="J782" s="42">
        <v>43375.565416666665</v>
      </c>
      <c r="K782" s="42">
        <v>43375.565532407411</v>
      </c>
      <c r="L782" s="2">
        <v>43375</v>
      </c>
      <c r="M782" s="6" t="str">
        <f t="shared" si="109"/>
        <v>octubre</v>
      </c>
      <c r="N782" s="19">
        <f t="shared" si="110"/>
        <v>40</v>
      </c>
      <c r="O782" s="7" t="str">
        <f t="shared" si="111"/>
        <v>martes</v>
      </c>
      <c r="P782" s="7">
        <f t="shared" si="112"/>
        <v>2018</v>
      </c>
      <c r="Q782" s="3" t="str">
        <f>VLOOKUP(A782,INFO!$A:$B,2,0)</f>
        <v>GUAYAQUIL</v>
      </c>
      <c r="R782" s="19">
        <v>95</v>
      </c>
      <c r="S782" s="19" t="str">
        <f t="shared" si="113"/>
        <v>Durmió en Ainsa</v>
      </c>
      <c r="T782" s="19">
        <f t="shared" si="114"/>
        <v>1</v>
      </c>
      <c r="U782" s="19" t="str">
        <f t="shared" si="115"/>
        <v>Mostrar</v>
      </c>
      <c r="V782" s="3" t="str">
        <f>VLOOKUP(A782,INFO!$A:$C,3,0)</f>
        <v>II765J</v>
      </c>
      <c r="W782" s="3" t="str">
        <f>VLOOKUP(V782,INFO!$C:$D,2,0)</f>
        <v>Motocicleta</v>
      </c>
      <c r="X782" s="17" t="str">
        <f>VLOOKUP(A782,INFO!A:F,5,0)</f>
        <v>ADMINISTRACIÓN</v>
      </c>
      <c r="Y782" s="17" t="str">
        <f>VLOOKUP(A782,INFO!A:F,6,0)</f>
        <v xml:space="preserve">Byron </v>
      </c>
    </row>
    <row r="783" spans="1:25" x14ac:dyDescent="0.25">
      <c r="A783" s="3" t="s">
        <v>78</v>
      </c>
      <c r="B783" s="8">
        <v>1.1574074074074073E-4</v>
      </c>
      <c r="C783" s="8">
        <v>1.1574074074074073E-4</v>
      </c>
      <c r="D783" s="8">
        <v>0</v>
      </c>
      <c r="E783" s="4">
        <v>0</v>
      </c>
      <c r="F783" s="5">
        <v>24</v>
      </c>
      <c r="G783" s="5">
        <v>0</v>
      </c>
      <c r="H783" s="7" t="s">
        <v>24</v>
      </c>
      <c r="I783" s="7" t="s">
        <v>24</v>
      </c>
      <c r="J783" s="42">
        <v>43375.565763888888</v>
      </c>
      <c r="K783" s="42">
        <v>43375.565879629627</v>
      </c>
      <c r="L783" s="2">
        <v>43375</v>
      </c>
      <c r="M783" s="6" t="str">
        <f t="shared" si="109"/>
        <v>octubre</v>
      </c>
      <c r="N783" s="19">
        <f t="shared" si="110"/>
        <v>40</v>
      </c>
      <c r="O783" s="7" t="str">
        <f t="shared" si="111"/>
        <v>martes</v>
      </c>
      <c r="P783" s="7">
        <f t="shared" si="112"/>
        <v>2018</v>
      </c>
      <c r="Q783" s="3" t="str">
        <f>VLOOKUP(A783,INFO!$A:$B,2,0)</f>
        <v>GUAYAQUIL</v>
      </c>
      <c r="R783" s="19">
        <v>95</v>
      </c>
      <c r="S783" s="19" t="str">
        <f t="shared" si="113"/>
        <v>Durmió en Ainsa</v>
      </c>
      <c r="T783" s="19">
        <f t="shared" si="114"/>
        <v>1</v>
      </c>
      <c r="U783" s="19" t="str">
        <f t="shared" si="115"/>
        <v>Mostrar</v>
      </c>
      <c r="V783" s="3" t="str">
        <f>VLOOKUP(A783,INFO!$A:$C,3,0)</f>
        <v>II765J</v>
      </c>
      <c r="W783" s="3" t="str">
        <f>VLOOKUP(V783,INFO!$C:$D,2,0)</f>
        <v>Motocicleta</v>
      </c>
      <c r="X783" s="17" t="str">
        <f>VLOOKUP(A783,INFO!A:F,5,0)</f>
        <v>ADMINISTRACIÓN</v>
      </c>
      <c r="Y783" s="17" t="str">
        <f>VLOOKUP(A783,INFO!A:F,6,0)</f>
        <v xml:space="preserve">Byron </v>
      </c>
    </row>
    <row r="784" spans="1:25" x14ac:dyDescent="0.25">
      <c r="A784" s="3" t="s">
        <v>78</v>
      </c>
      <c r="B784" s="8">
        <v>1.1574074074074073E-4</v>
      </c>
      <c r="C784" s="8">
        <v>1.1574074074074073E-4</v>
      </c>
      <c r="D784" s="8">
        <v>0</v>
      </c>
      <c r="E784" s="4">
        <v>0</v>
      </c>
      <c r="F784" s="5">
        <v>59</v>
      </c>
      <c r="G784" s="5">
        <v>0</v>
      </c>
      <c r="H784" s="7" t="s">
        <v>24</v>
      </c>
      <c r="I784" s="7" t="s">
        <v>24</v>
      </c>
      <c r="J784" s="42">
        <v>43375.566111111111</v>
      </c>
      <c r="K784" s="42">
        <v>43375.56622685185</v>
      </c>
      <c r="L784" s="2">
        <v>43375</v>
      </c>
      <c r="M784" s="6" t="str">
        <f t="shared" si="109"/>
        <v>octubre</v>
      </c>
      <c r="N784" s="19">
        <f t="shared" si="110"/>
        <v>40</v>
      </c>
      <c r="O784" s="7" t="str">
        <f t="shared" si="111"/>
        <v>martes</v>
      </c>
      <c r="P784" s="7">
        <f t="shared" si="112"/>
        <v>2018</v>
      </c>
      <c r="Q784" s="3" t="str">
        <f>VLOOKUP(A784,INFO!$A:$B,2,0)</f>
        <v>GUAYAQUIL</v>
      </c>
      <c r="R784" s="19">
        <v>95</v>
      </c>
      <c r="S784" s="19" t="str">
        <f t="shared" si="113"/>
        <v>Durmió en Ainsa</v>
      </c>
      <c r="T784" s="19">
        <f t="shared" si="114"/>
        <v>1</v>
      </c>
      <c r="U784" s="19" t="str">
        <f t="shared" si="115"/>
        <v>Mostrar</v>
      </c>
      <c r="V784" s="3" t="str">
        <f>VLOOKUP(A784,INFO!$A:$C,3,0)</f>
        <v>II765J</v>
      </c>
      <c r="W784" s="3" t="str">
        <f>VLOOKUP(V784,INFO!$C:$D,2,0)</f>
        <v>Motocicleta</v>
      </c>
      <c r="X784" s="17" t="str">
        <f>VLOOKUP(A784,INFO!A:F,5,0)</f>
        <v>ADMINISTRACIÓN</v>
      </c>
      <c r="Y784" s="17" t="str">
        <f>VLOOKUP(A784,INFO!A:F,6,0)</f>
        <v xml:space="preserve">Byron </v>
      </c>
    </row>
    <row r="785" spans="1:25" x14ac:dyDescent="0.25">
      <c r="A785" s="3" t="s">
        <v>78</v>
      </c>
      <c r="B785" s="8">
        <v>1.1574074074074073E-4</v>
      </c>
      <c r="C785" s="8">
        <v>1.1574074074074073E-4</v>
      </c>
      <c r="D785" s="8">
        <v>0</v>
      </c>
      <c r="E785" s="4">
        <v>0</v>
      </c>
      <c r="F785" s="5">
        <v>38</v>
      </c>
      <c r="G785" s="5">
        <v>0</v>
      </c>
      <c r="H785" s="7" t="s">
        <v>24</v>
      </c>
      <c r="I785" s="7" t="s">
        <v>24</v>
      </c>
      <c r="J785" s="42">
        <v>43375.566458333335</v>
      </c>
      <c r="K785" s="42">
        <v>43375.566574074073</v>
      </c>
      <c r="L785" s="2">
        <v>43375</v>
      </c>
      <c r="M785" s="6" t="str">
        <f t="shared" si="109"/>
        <v>octubre</v>
      </c>
      <c r="N785" s="19">
        <f t="shared" si="110"/>
        <v>40</v>
      </c>
      <c r="O785" s="7" t="str">
        <f t="shared" si="111"/>
        <v>martes</v>
      </c>
      <c r="P785" s="7">
        <f t="shared" si="112"/>
        <v>2018</v>
      </c>
      <c r="Q785" s="3" t="str">
        <f>VLOOKUP(A785,INFO!$A:$B,2,0)</f>
        <v>GUAYAQUIL</v>
      </c>
      <c r="R785" s="19">
        <v>95</v>
      </c>
      <c r="S785" s="19" t="str">
        <f t="shared" si="113"/>
        <v>Durmió en Ainsa</v>
      </c>
      <c r="T785" s="19">
        <f t="shared" si="114"/>
        <v>1</v>
      </c>
      <c r="U785" s="19" t="str">
        <f t="shared" si="115"/>
        <v>Mostrar</v>
      </c>
      <c r="V785" s="3" t="str">
        <f>VLOOKUP(A785,INFO!$A:$C,3,0)</f>
        <v>II765J</v>
      </c>
      <c r="W785" s="3" t="str">
        <f>VLOOKUP(V785,INFO!$C:$D,2,0)</f>
        <v>Motocicleta</v>
      </c>
      <c r="X785" s="17" t="str">
        <f>VLOOKUP(A785,INFO!A:F,5,0)</f>
        <v>ADMINISTRACIÓN</v>
      </c>
      <c r="Y785" s="17" t="str">
        <f>VLOOKUP(A785,INFO!A:F,6,0)</f>
        <v xml:space="preserve">Byron </v>
      </c>
    </row>
    <row r="786" spans="1:25" x14ac:dyDescent="0.25">
      <c r="A786" s="3" t="s">
        <v>78</v>
      </c>
      <c r="B786" s="8">
        <v>1.1574074074074073E-4</v>
      </c>
      <c r="C786" s="8">
        <v>1.1574074074074073E-4</v>
      </c>
      <c r="D786" s="8">
        <v>0</v>
      </c>
      <c r="E786" s="4">
        <v>0</v>
      </c>
      <c r="F786" s="5">
        <v>44</v>
      </c>
      <c r="G786" s="5">
        <v>0</v>
      </c>
      <c r="H786" s="7" t="s">
        <v>24</v>
      </c>
      <c r="I786" s="7" t="s">
        <v>24</v>
      </c>
      <c r="J786" s="42">
        <v>43375.566805555558</v>
      </c>
      <c r="K786" s="42">
        <v>43375.566921296297</v>
      </c>
      <c r="L786" s="2">
        <v>43375</v>
      </c>
      <c r="M786" s="6" t="str">
        <f t="shared" si="109"/>
        <v>octubre</v>
      </c>
      <c r="N786" s="19">
        <f t="shared" si="110"/>
        <v>40</v>
      </c>
      <c r="O786" s="7" t="str">
        <f t="shared" si="111"/>
        <v>martes</v>
      </c>
      <c r="P786" s="7">
        <f t="shared" si="112"/>
        <v>2018</v>
      </c>
      <c r="Q786" s="3" t="str">
        <f>VLOOKUP(A786,INFO!$A:$B,2,0)</f>
        <v>GUAYAQUIL</v>
      </c>
      <c r="R786" s="19">
        <v>95</v>
      </c>
      <c r="S786" s="19" t="str">
        <f t="shared" si="113"/>
        <v>Durmió en Ainsa</v>
      </c>
      <c r="T786" s="19">
        <f t="shared" si="114"/>
        <v>1</v>
      </c>
      <c r="U786" s="19" t="str">
        <f t="shared" si="115"/>
        <v>Mostrar</v>
      </c>
      <c r="V786" s="3" t="str">
        <f>VLOOKUP(A786,INFO!$A:$C,3,0)</f>
        <v>II765J</v>
      </c>
      <c r="W786" s="3" t="str">
        <f>VLOOKUP(V786,INFO!$C:$D,2,0)</f>
        <v>Motocicleta</v>
      </c>
      <c r="X786" s="17" t="str">
        <f>VLOOKUP(A786,INFO!A:F,5,0)</f>
        <v>ADMINISTRACIÓN</v>
      </c>
      <c r="Y786" s="17" t="str">
        <f>VLOOKUP(A786,INFO!A:F,6,0)</f>
        <v xml:space="preserve">Byron </v>
      </c>
    </row>
    <row r="787" spans="1:25" x14ac:dyDescent="0.25">
      <c r="A787" s="3" t="s">
        <v>4</v>
      </c>
      <c r="B787" s="8">
        <v>1.1111111111111111E-3</v>
      </c>
      <c r="C787" s="8">
        <v>1.1111111111111111E-3</v>
      </c>
      <c r="D787" s="8">
        <v>0</v>
      </c>
      <c r="E787" s="4">
        <v>0.51</v>
      </c>
      <c r="F787" s="5">
        <v>40</v>
      </c>
      <c r="G787" s="5">
        <v>18.98</v>
      </c>
      <c r="H787" s="7" t="s">
        <v>18</v>
      </c>
      <c r="I787" s="7" t="s">
        <v>284</v>
      </c>
      <c r="J787" s="42">
        <v>43375.611886574072</v>
      </c>
      <c r="K787" s="42">
        <v>43375.612997685188</v>
      </c>
      <c r="L787" s="2">
        <v>43375</v>
      </c>
      <c r="M787" s="6" t="str">
        <f t="shared" si="109"/>
        <v>octubre</v>
      </c>
      <c r="N787" s="19">
        <f t="shared" si="110"/>
        <v>40</v>
      </c>
      <c r="O787" s="7" t="str">
        <f t="shared" si="111"/>
        <v>martes</v>
      </c>
      <c r="P787" s="7">
        <f t="shared" si="112"/>
        <v>2018</v>
      </c>
      <c r="Q787" s="3" t="str">
        <f>VLOOKUP(A787,INFO!$A:$B,2,0)</f>
        <v>QUITO</v>
      </c>
      <c r="R787" s="19">
        <v>95</v>
      </c>
      <c r="S787" s="19" t="str">
        <f t="shared" si="113"/>
        <v>Avenida 6 De Diciembre 71-143, Quito</v>
      </c>
      <c r="T787" s="19">
        <f t="shared" si="114"/>
        <v>0</v>
      </c>
      <c r="U787" s="19" t="str">
        <f t="shared" si="115"/>
        <v>Mostrar</v>
      </c>
      <c r="V787" s="3" t="str">
        <f>VLOOKUP(A787,INFO!$A:$C,3,0)</f>
        <v>HW228P</v>
      </c>
      <c r="W787" s="3" t="str">
        <f>VLOOKUP(V787,INFO!$C:$D,2,0)</f>
        <v>Motocicleta</v>
      </c>
      <c r="X787" s="17" t="str">
        <f>VLOOKUP(A787,INFO!A:F,5,0)</f>
        <v>SAT UIO</v>
      </c>
      <c r="Y787" s="17" t="str">
        <f>VLOOKUP(A787,INFO!A:F,6,0)</f>
        <v>Quito</v>
      </c>
    </row>
    <row r="788" spans="1:25" x14ac:dyDescent="0.25">
      <c r="A788" s="3" t="s">
        <v>4</v>
      </c>
      <c r="B788" s="8">
        <v>6.5624999999999998E-3</v>
      </c>
      <c r="C788" s="8">
        <v>6.5624999999999998E-3</v>
      </c>
      <c r="D788" s="8">
        <v>0</v>
      </c>
      <c r="E788" s="4">
        <v>3.65</v>
      </c>
      <c r="F788" s="5">
        <v>51</v>
      </c>
      <c r="G788" s="5">
        <v>23.18</v>
      </c>
      <c r="H788" s="7" t="s">
        <v>284</v>
      </c>
      <c r="I788" s="7" t="s">
        <v>285</v>
      </c>
      <c r="J788" s="42">
        <v>43375.614259259259</v>
      </c>
      <c r="K788" s="42">
        <v>43375.620821759258</v>
      </c>
      <c r="L788" s="2">
        <v>43375</v>
      </c>
      <c r="M788" s="6" t="str">
        <f t="shared" si="109"/>
        <v>octubre</v>
      </c>
      <c r="N788" s="19">
        <f t="shared" si="110"/>
        <v>40</v>
      </c>
      <c r="O788" s="7" t="str">
        <f t="shared" si="111"/>
        <v>martes</v>
      </c>
      <c r="P788" s="7">
        <f t="shared" si="112"/>
        <v>2018</v>
      </c>
      <c r="Q788" s="3" t="str">
        <f>VLOOKUP(A788,INFO!$A:$B,2,0)</f>
        <v>QUITO</v>
      </c>
      <c r="R788" s="19">
        <v>95</v>
      </c>
      <c r="S788" s="19" t="str">
        <f t="shared" si="113"/>
        <v>Las Algas 2-147, Quito</v>
      </c>
      <c r="T788" s="19">
        <f t="shared" si="114"/>
        <v>0</v>
      </c>
      <c r="U788" s="19" t="str">
        <f t="shared" si="115"/>
        <v>Mostrar</v>
      </c>
      <c r="V788" s="3" t="str">
        <f>VLOOKUP(A788,INFO!$A:$C,3,0)</f>
        <v>HW228P</v>
      </c>
      <c r="W788" s="3" t="str">
        <f>VLOOKUP(V788,INFO!$C:$D,2,0)</f>
        <v>Motocicleta</v>
      </c>
      <c r="X788" s="17" t="str">
        <f>VLOOKUP(A788,INFO!A:F,5,0)</f>
        <v>SAT UIO</v>
      </c>
      <c r="Y788" s="17" t="str">
        <f>VLOOKUP(A788,INFO!A:F,6,0)</f>
        <v>Quito</v>
      </c>
    </row>
    <row r="789" spans="1:25" x14ac:dyDescent="0.25">
      <c r="A789" s="3" t="s">
        <v>4</v>
      </c>
      <c r="B789" s="8">
        <v>2.8124999999999995E-3</v>
      </c>
      <c r="C789" s="8">
        <v>2.8124999999999995E-3</v>
      </c>
      <c r="D789" s="8">
        <v>0</v>
      </c>
      <c r="E789" s="4">
        <v>1.31</v>
      </c>
      <c r="F789" s="5">
        <v>44</v>
      </c>
      <c r="G789" s="5">
        <v>19.47</v>
      </c>
      <c r="H789" s="7" t="s">
        <v>286</v>
      </c>
      <c r="I789" s="7" t="s">
        <v>287</v>
      </c>
      <c r="J789" s="42">
        <v>43375.659328703703</v>
      </c>
      <c r="K789" s="42">
        <v>43375.662141203706</v>
      </c>
      <c r="L789" s="2">
        <v>43375</v>
      </c>
      <c r="M789" s="6" t="str">
        <f t="shared" si="109"/>
        <v>octubre</v>
      </c>
      <c r="N789" s="19">
        <f t="shared" si="110"/>
        <v>40</v>
      </c>
      <c r="O789" s="7" t="str">
        <f t="shared" si="111"/>
        <v>martes</v>
      </c>
      <c r="P789" s="7">
        <f t="shared" si="112"/>
        <v>2018</v>
      </c>
      <c r="Q789" s="3" t="str">
        <f>VLOOKUP(A789,INFO!$A:$B,2,0)</f>
        <v>QUITO</v>
      </c>
      <c r="R789" s="19">
        <v>95</v>
      </c>
      <c r="S789" s="19" t="str">
        <f t="shared" si="113"/>
        <v>Calle Antonio De Marchena 1-79, Quito</v>
      </c>
      <c r="T789" s="19">
        <f t="shared" si="114"/>
        <v>0</v>
      </c>
      <c r="U789" s="19" t="str">
        <f t="shared" si="115"/>
        <v>Mostrar</v>
      </c>
      <c r="V789" s="3" t="str">
        <f>VLOOKUP(A789,INFO!$A:$C,3,0)</f>
        <v>HW228P</v>
      </c>
      <c r="W789" s="3" t="str">
        <f>VLOOKUP(V789,INFO!$C:$D,2,0)</f>
        <v>Motocicleta</v>
      </c>
      <c r="X789" s="17" t="str">
        <f>VLOOKUP(A789,INFO!A:F,5,0)</f>
        <v>SAT UIO</v>
      </c>
      <c r="Y789" s="17" t="str">
        <f>VLOOKUP(A789,INFO!A:F,6,0)</f>
        <v>Quito</v>
      </c>
    </row>
    <row r="790" spans="1:25" x14ac:dyDescent="0.25">
      <c r="A790" s="3" t="s">
        <v>78</v>
      </c>
      <c r="B790" s="8">
        <v>5.3587962962962964E-3</v>
      </c>
      <c r="C790" s="8">
        <v>5.3587962962962964E-3</v>
      </c>
      <c r="D790" s="8">
        <v>0</v>
      </c>
      <c r="E790" s="4">
        <v>4.47</v>
      </c>
      <c r="F790" s="5">
        <v>62</v>
      </c>
      <c r="G790" s="5">
        <v>34.72</v>
      </c>
      <c r="H790" s="7" t="s">
        <v>142</v>
      </c>
      <c r="I790" s="7" t="s">
        <v>288</v>
      </c>
      <c r="J790" s="42">
        <v>43375.66065972222</v>
      </c>
      <c r="K790" s="42">
        <v>43375.666018518517</v>
      </c>
      <c r="L790" s="2">
        <v>43375</v>
      </c>
      <c r="M790" s="6" t="str">
        <f t="shared" si="109"/>
        <v>octubre</v>
      </c>
      <c r="N790" s="19">
        <f t="shared" si="110"/>
        <v>40</v>
      </c>
      <c r="O790" s="7" t="str">
        <f t="shared" si="111"/>
        <v>martes</v>
      </c>
      <c r="P790" s="7">
        <f t="shared" si="112"/>
        <v>2018</v>
      </c>
      <c r="Q790" s="3" t="str">
        <f>VLOOKUP(A790,INFO!$A:$B,2,0)</f>
        <v>GUAYAQUIL</v>
      </c>
      <c r="R790" s="19">
        <v>95</v>
      </c>
      <c r="S790" s="19" t="str">
        <f t="shared" si="113"/>
        <v>Narcisa De Jesús</v>
      </c>
      <c r="T790" s="19">
        <f t="shared" si="114"/>
        <v>0</v>
      </c>
      <c r="U790" s="19" t="str">
        <f t="shared" si="115"/>
        <v>Mostrar</v>
      </c>
      <c r="V790" s="3" t="str">
        <f>VLOOKUP(A790,INFO!$A:$C,3,0)</f>
        <v>II765J</v>
      </c>
      <c r="W790" s="3" t="str">
        <f>VLOOKUP(V790,INFO!$C:$D,2,0)</f>
        <v>Motocicleta</v>
      </c>
      <c r="X790" s="17" t="str">
        <f>VLOOKUP(A790,INFO!A:F,5,0)</f>
        <v>ADMINISTRACIÓN</v>
      </c>
      <c r="Y790" s="17" t="str">
        <f>VLOOKUP(A790,INFO!A:F,6,0)</f>
        <v xml:space="preserve">Byron </v>
      </c>
    </row>
    <row r="791" spans="1:25" x14ac:dyDescent="0.25">
      <c r="A791" s="3" t="s">
        <v>2</v>
      </c>
      <c r="B791" s="8">
        <v>4.9305555555555552E-3</v>
      </c>
      <c r="C791" s="8">
        <v>4.9305555555555552E-3</v>
      </c>
      <c r="D791" s="8">
        <v>0</v>
      </c>
      <c r="E791" s="4">
        <v>2.2000000000000002</v>
      </c>
      <c r="F791" s="5">
        <v>53</v>
      </c>
      <c r="G791" s="5">
        <v>18.57</v>
      </c>
      <c r="H791" s="7" t="s">
        <v>289</v>
      </c>
      <c r="I791" s="7" t="s">
        <v>290</v>
      </c>
      <c r="J791" s="42">
        <v>43375.663460648146</v>
      </c>
      <c r="K791" s="42">
        <v>43375.668391203704</v>
      </c>
      <c r="L791" s="2">
        <v>43375</v>
      </c>
      <c r="M791" s="6" t="str">
        <f t="shared" si="109"/>
        <v>octubre</v>
      </c>
      <c r="N791" s="19">
        <f t="shared" si="110"/>
        <v>40</v>
      </c>
      <c r="O791" s="7" t="str">
        <f t="shared" si="111"/>
        <v>martes</v>
      </c>
      <c r="P791" s="7">
        <f t="shared" si="112"/>
        <v>2018</v>
      </c>
      <c r="Q791" s="3" t="str">
        <f>VLOOKUP(A791,INFO!$A:$B,2,0)</f>
        <v>QUITO</v>
      </c>
      <c r="R791" s="19">
        <v>95</v>
      </c>
      <c r="S791" s="19" t="str">
        <f t="shared" si="113"/>
        <v>Calle Manuel Ambrosi 2-233, Quito</v>
      </c>
      <c r="T791" s="19">
        <f t="shared" si="114"/>
        <v>0</v>
      </c>
      <c r="U791" s="19" t="str">
        <f t="shared" si="115"/>
        <v>Mostrar</v>
      </c>
      <c r="V791" s="3" t="str">
        <f>VLOOKUP(A791,INFO!$A:$C,3,0)</f>
        <v>EPCW7500</v>
      </c>
      <c r="W791" s="3" t="str">
        <f>VLOOKUP(V791,INFO!$C:$D,2,0)</f>
        <v>Camioneta</v>
      </c>
      <c r="X791" s="17" t="str">
        <f>VLOOKUP(A791,INFO!A:F,5,0)</f>
        <v>SAT UIO</v>
      </c>
      <c r="Y791" s="17" t="str">
        <f>VLOOKUP(A791,INFO!A:F,6,0)</f>
        <v>Edison Arellano</v>
      </c>
    </row>
    <row r="792" spans="1:25" x14ac:dyDescent="0.25">
      <c r="A792" s="3" t="s">
        <v>78</v>
      </c>
      <c r="B792" s="8">
        <v>2.3217592592592592E-2</v>
      </c>
      <c r="C792" s="8">
        <v>2.3217592592592592E-2</v>
      </c>
      <c r="D792" s="8">
        <v>0</v>
      </c>
      <c r="E792" s="4">
        <v>24.8</v>
      </c>
      <c r="F792" s="5">
        <v>62</v>
      </c>
      <c r="G792" s="5">
        <v>44.5</v>
      </c>
      <c r="H792" s="7" t="s">
        <v>288</v>
      </c>
      <c r="I792" s="7" t="s">
        <v>132</v>
      </c>
      <c r="J792" s="42">
        <v>43375.669560185182</v>
      </c>
      <c r="K792" s="42">
        <v>43375.692777777775</v>
      </c>
      <c r="L792" s="2">
        <v>43375</v>
      </c>
      <c r="M792" s="6" t="str">
        <f t="shared" si="109"/>
        <v>octubre</v>
      </c>
      <c r="N792" s="19">
        <f t="shared" si="110"/>
        <v>40</v>
      </c>
      <c r="O792" s="7" t="str">
        <f t="shared" si="111"/>
        <v>martes</v>
      </c>
      <c r="P792" s="7">
        <f t="shared" si="112"/>
        <v>2018</v>
      </c>
      <c r="Q792" s="3" t="str">
        <f>VLOOKUP(A792,INFO!$A:$B,2,0)</f>
        <v>GUAYAQUIL</v>
      </c>
      <c r="R792" s="19">
        <v>95</v>
      </c>
      <c r="S792" s="19" t="str">
        <f t="shared" si="113"/>
        <v>Calle 23C, Guayaquil</v>
      </c>
      <c r="T792" s="19">
        <f t="shared" si="114"/>
        <v>0</v>
      </c>
      <c r="U792" s="19" t="str">
        <f t="shared" si="115"/>
        <v>Mostrar</v>
      </c>
      <c r="V792" s="3" t="str">
        <f>VLOOKUP(A792,INFO!$A:$C,3,0)</f>
        <v>II765J</v>
      </c>
      <c r="W792" s="3" t="str">
        <f>VLOOKUP(V792,INFO!$C:$D,2,0)</f>
        <v>Motocicleta</v>
      </c>
      <c r="X792" s="17" t="str">
        <f>VLOOKUP(A792,INFO!A:F,5,0)</f>
        <v>ADMINISTRACIÓN</v>
      </c>
      <c r="Y792" s="17" t="str">
        <f>VLOOKUP(A792,INFO!A:F,6,0)</f>
        <v xml:space="preserve">Byron </v>
      </c>
    </row>
    <row r="793" spans="1:25" x14ac:dyDescent="0.25">
      <c r="A793" s="3" t="s">
        <v>2</v>
      </c>
      <c r="B793" s="8">
        <v>1.6666666666666668E-3</v>
      </c>
      <c r="C793" s="8">
        <v>1.6666666666666668E-3</v>
      </c>
      <c r="D793" s="8">
        <v>0</v>
      </c>
      <c r="E793" s="4">
        <v>0.3</v>
      </c>
      <c r="F793" s="5">
        <v>20</v>
      </c>
      <c r="G793" s="5">
        <v>7.49</v>
      </c>
      <c r="H793" s="7" t="s">
        <v>291</v>
      </c>
      <c r="I793" s="7" t="s">
        <v>292</v>
      </c>
      <c r="J793" s="42">
        <v>43375.682337962964</v>
      </c>
      <c r="K793" s="42">
        <v>43375.684004629627</v>
      </c>
      <c r="L793" s="2">
        <v>43375</v>
      </c>
      <c r="M793" s="6" t="str">
        <f t="shared" si="109"/>
        <v>octubre</v>
      </c>
      <c r="N793" s="19">
        <f t="shared" si="110"/>
        <v>40</v>
      </c>
      <c r="O793" s="7" t="str">
        <f t="shared" si="111"/>
        <v>martes</v>
      </c>
      <c r="P793" s="7">
        <f t="shared" si="112"/>
        <v>2018</v>
      </c>
      <c r="Q793" s="3" t="str">
        <f>VLOOKUP(A793,INFO!$A:$B,2,0)</f>
        <v>QUITO</v>
      </c>
      <c r="R793" s="19">
        <v>95</v>
      </c>
      <c r="S793" s="19" t="str">
        <f t="shared" si="113"/>
        <v>Calle La Higuera 2-217, Quito</v>
      </c>
      <c r="T793" s="19">
        <f t="shared" si="114"/>
        <v>0</v>
      </c>
      <c r="U793" s="19" t="str">
        <f t="shared" si="115"/>
        <v>Mostrar</v>
      </c>
      <c r="V793" s="3" t="str">
        <f>VLOOKUP(A793,INFO!$A:$C,3,0)</f>
        <v>EPCW7500</v>
      </c>
      <c r="W793" s="3" t="str">
        <f>VLOOKUP(V793,INFO!$C:$D,2,0)</f>
        <v>Camioneta</v>
      </c>
      <c r="X793" s="17" t="str">
        <f>VLOOKUP(A793,INFO!A:F,5,0)</f>
        <v>SAT UIO</v>
      </c>
      <c r="Y793" s="17" t="str">
        <f>VLOOKUP(A793,INFO!A:F,6,0)</f>
        <v>Edison Arellano</v>
      </c>
    </row>
    <row r="794" spans="1:25" x14ac:dyDescent="0.25">
      <c r="A794" s="3" t="s">
        <v>78</v>
      </c>
      <c r="B794" s="8">
        <v>1.0185185185185186E-3</v>
      </c>
      <c r="C794" s="8">
        <v>1.0185185185185186E-3</v>
      </c>
      <c r="D794" s="8">
        <v>0</v>
      </c>
      <c r="E794" s="4">
        <v>0.4</v>
      </c>
      <c r="F794" s="5">
        <v>31</v>
      </c>
      <c r="G794" s="5">
        <v>16.16</v>
      </c>
      <c r="H794" s="7" t="s">
        <v>132</v>
      </c>
      <c r="I794" s="7" t="s">
        <v>130</v>
      </c>
      <c r="J794" s="42">
        <v>43375.698136574072</v>
      </c>
      <c r="K794" s="42">
        <v>43375.699155092596</v>
      </c>
      <c r="L794" s="2">
        <v>43375</v>
      </c>
      <c r="M794" s="6" t="str">
        <f t="shared" si="109"/>
        <v>octubre</v>
      </c>
      <c r="N794" s="19">
        <f t="shared" si="110"/>
        <v>40</v>
      </c>
      <c r="O794" s="7" t="str">
        <f t="shared" si="111"/>
        <v>martes</v>
      </c>
      <c r="P794" s="7">
        <f t="shared" si="112"/>
        <v>2018</v>
      </c>
      <c r="Q794" s="3" t="str">
        <f>VLOOKUP(A794,INFO!$A:$B,2,0)</f>
        <v>GUAYAQUIL</v>
      </c>
      <c r="R794" s="19">
        <v>95</v>
      </c>
      <c r="S794" s="19" t="str">
        <f t="shared" si="113"/>
        <v>Avenida 43 No, Guayaquil</v>
      </c>
      <c r="T794" s="19">
        <f t="shared" si="114"/>
        <v>0</v>
      </c>
      <c r="U794" s="19" t="str">
        <f t="shared" si="115"/>
        <v>Mostrar</v>
      </c>
      <c r="V794" s="3" t="str">
        <f>VLOOKUP(A794,INFO!$A:$C,3,0)</f>
        <v>II765J</v>
      </c>
      <c r="W794" s="3" t="str">
        <f>VLOOKUP(V794,INFO!$C:$D,2,0)</f>
        <v>Motocicleta</v>
      </c>
      <c r="X794" s="17" t="str">
        <f>VLOOKUP(A794,INFO!A:F,5,0)</f>
        <v>ADMINISTRACIÓN</v>
      </c>
      <c r="Y794" s="17" t="str">
        <f>VLOOKUP(A794,INFO!A:F,6,0)</f>
        <v xml:space="preserve">Byron </v>
      </c>
    </row>
    <row r="795" spans="1:25" x14ac:dyDescent="0.25">
      <c r="A795" s="3" t="s">
        <v>122</v>
      </c>
      <c r="B795" s="8">
        <v>2.1307870370370369E-2</v>
      </c>
      <c r="C795" s="8">
        <v>2.1296296296296299E-2</v>
      </c>
      <c r="D795" s="8">
        <v>1.1574074074074073E-5</v>
      </c>
      <c r="E795" s="4">
        <v>22.95</v>
      </c>
      <c r="F795" s="5">
        <v>83</v>
      </c>
      <c r="G795" s="5">
        <v>44.88</v>
      </c>
      <c r="H795" s="7" t="s">
        <v>293</v>
      </c>
      <c r="I795" s="7" t="s">
        <v>77</v>
      </c>
      <c r="J795" s="42">
        <v>43375.778240740743</v>
      </c>
      <c r="K795" s="42">
        <v>43375.79954861111</v>
      </c>
      <c r="L795" s="2">
        <v>43375</v>
      </c>
      <c r="M795" s="6" t="str">
        <f t="shared" si="109"/>
        <v>octubre</v>
      </c>
      <c r="N795" s="19">
        <f t="shared" si="110"/>
        <v>40</v>
      </c>
      <c r="O795" s="7" t="str">
        <f t="shared" si="111"/>
        <v>martes</v>
      </c>
      <c r="P795" s="7">
        <f t="shared" si="112"/>
        <v>2018</v>
      </c>
      <c r="Q795" s="3" t="str">
        <f>VLOOKUP(A795,INFO!$A:$B,2,0)</f>
        <v>GUAYAQUIL</v>
      </c>
      <c r="R795" s="19">
        <v>95</v>
      </c>
      <c r="S795" s="19" t="str">
        <f t="shared" si="113"/>
        <v>E25, Camilo Ponce Enríquez</v>
      </c>
      <c r="T795" s="19">
        <f t="shared" si="114"/>
        <v>0</v>
      </c>
      <c r="U795" s="19" t="str">
        <f t="shared" si="115"/>
        <v>Mostrar</v>
      </c>
      <c r="V795" s="3" t="str">
        <f>VLOOKUP(A795,INFO!$A:$C,3,0)</f>
        <v>EHCN0517</v>
      </c>
      <c r="W795" s="3" t="str">
        <f>VLOOKUP(V795,INFO!$C:$D,2,0)</f>
        <v>Camioneta</v>
      </c>
      <c r="X795" s="17" t="str">
        <f>VLOOKUP(A795,INFO!A:F,5,0)</f>
        <v>POSTVENTA</v>
      </c>
      <c r="Y795" s="17" t="str">
        <f>VLOOKUP(A795,INFO!A:F,6,0)</f>
        <v>Marcelo Murillo</v>
      </c>
    </row>
    <row r="796" spans="1:25" x14ac:dyDescent="0.25">
      <c r="A796" s="3" t="s">
        <v>78</v>
      </c>
      <c r="B796" s="8">
        <v>3.8310185185185183E-3</v>
      </c>
      <c r="C796" s="8">
        <v>3.7962962962962963E-3</v>
      </c>
      <c r="D796" s="8">
        <v>3.4722222222222222E-5</v>
      </c>
      <c r="E796" s="4">
        <v>1.1499999999999999</v>
      </c>
      <c r="F796" s="5">
        <v>31</v>
      </c>
      <c r="G796" s="5">
        <v>12.54</v>
      </c>
      <c r="H796" s="7" t="s">
        <v>279</v>
      </c>
      <c r="I796" s="7" t="s">
        <v>294</v>
      </c>
      <c r="J796" s="42">
        <v>43375.481562499997</v>
      </c>
      <c r="K796" s="42">
        <v>43375.485393518517</v>
      </c>
      <c r="L796" s="2">
        <v>43375</v>
      </c>
      <c r="M796" s="6" t="str">
        <f t="shared" si="109"/>
        <v>octubre</v>
      </c>
      <c r="N796" s="19">
        <f t="shared" si="110"/>
        <v>40</v>
      </c>
      <c r="O796" s="7" t="str">
        <f t="shared" si="111"/>
        <v>martes</v>
      </c>
      <c r="P796" s="7">
        <f t="shared" si="112"/>
        <v>2018</v>
      </c>
      <c r="Q796" s="3" t="str">
        <f>VLOOKUP(A796,INFO!$A:$B,2,0)</f>
        <v>GUAYAQUIL</v>
      </c>
      <c r="R796" s="19">
        <v>95</v>
      </c>
      <c r="S796" s="19" t="str">
        <f t="shared" si="113"/>
        <v>Puente Via Daule, Guayaquil</v>
      </c>
      <c r="T796" s="19">
        <f t="shared" si="114"/>
        <v>0</v>
      </c>
      <c r="U796" s="19" t="str">
        <f t="shared" si="115"/>
        <v>Mostrar</v>
      </c>
      <c r="V796" s="3" t="str">
        <f>VLOOKUP(A796,INFO!$A:$C,3,0)</f>
        <v>II765J</v>
      </c>
      <c r="W796" s="3" t="str">
        <f>VLOOKUP(V796,INFO!$C:$D,2,0)</f>
        <v>Motocicleta</v>
      </c>
      <c r="X796" s="17" t="str">
        <f>VLOOKUP(A796,INFO!A:F,5,0)</f>
        <v>ADMINISTRACIÓN</v>
      </c>
      <c r="Y796" s="17" t="str">
        <f>VLOOKUP(A796,INFO!A:F,6,0)</f>
        <v xml:space="preserve">Byron </v>
      </c>
    </row>
    <row r="797" spans="1:25" x14ac:dyDescent="0.25">
      <c r="A797" s="3" t="s">
        <v>51</v>
      </c>
      <c r="B797" s="8">
        <v>3.4722222222222222E-5</v>
      </c>
      <c r="C797" s="8">
        <v>0</v>
      </c>
      <c r="D797" s="8">
        <v>3.4722222222222222E-5</v>
      </c>
      <c r="E797" s="4">
        <v>0</v>
      </c>
      <c r="F797" s="5">
        <v>0</v>
      </c>
      <c r="G797" s="5">
        <v>0</v>
      </c>
      <c r="H797" s="7" t="s">
        <v>18</v>
      </c>
      <c r="I797" s="7" t="s">
        <v>18</v>
      </c>
      <c r="J797" s="42">
        <v>43375.735983796294</v>
      </c>
      <c r="K797" s="42">
        <v>43375.736018518517</v>
      </c>
      <c r="L797" s="2">
        <v>43375</v>
      </c>
      <c r="M797" s="6" t="str">
        <f t="shared" si="109"/>
        <v>octubre</v>
      </c>
      <c r="N797" s="19">
        <f t="shared" si="110"/>
        <v>40</v>
      </c>
      <c r="O797" s="7" t="str">
        <f t="shared" si="111"/>
        <v>martes</v>
      </c>
      <c r="P797" s="7">
        <f t="shared" si="112"/>
        <v>2018</v>
      </c>
      <c r="Q797" s="3" t="str">
        <f>VLOOKUP(A797,INFO!$A:$B,2,0)</f>
        <v>QUITO</v>
      </c>
      <c r="R797" s="19">
        <v>95</v>
      </c>
      <c r="S797" s="19" t="str">
        <f t="shared" si="113"/>
        <v>Calle De Los Cipreses 2-158, Quito</v>
      </c>
      <c r="T797" s="19">
        <f t="shared" si="114"/>
        <v>1</v>
      </c>
      <c r="U797" s="19" t="str">
        <f t="shared" si="115"/>
        <v>Mostrar</v>
      </c>
      <c r="V797" s="3" t="str">
        <f>VLOOKUP(A797,INFO!$A:$C,3,0)</f>
        <v>EPCT8869</v>
      </c>
      <c r="W797" s="3" t="str">
        <f>VLOOKUP(V797,INFO!$C:$D,2,0)</f>
        <v>Camioneta</v>
      </c>
      <c r="X797" s="17" t="str">
        <f>VLOOKUP(A797,INFO!A:F,5,0)</f>
        <v>SAT UIO</v>
      </c>
      <c r="Y797" s="17" t="str">
        <f>VLOOKUP(A797,INFO!A:F,6,0)</f>
        <v>Norberto Congo</v>
      </c>
    </row>
    <row r="798" spans="1:25" x14ac:dyDescent="0.25">
      <c r="A798" s="3" t="s">
        <v>23</v>
      </c>
      <c r="B798" s="8">
        <v>3.2812500000000001E-2</v>
      </c>
      <c r="C798" s="8">
        <v>1.8726851851851852E-2</v>
      </c>
      <c r="D798" s="8">
        <v>1.4085648148148151E-2</v>
      </c>
      <c r="E798" s="4">
        <v>15.99</v>
      </c>
      <c r="F798" s="5">
        <v>94</v>
      </c>
      <c r="G798" s="5">
        <v>20.3</v>
      </c>
      <c r="H798" s="7" t="s">
        <v>24</v>
      </c>
      <c r="I798" s="7" t="s">
        <v>202</v>
      </c>
      <c r="J798" s="42">
        <v>43375.000925925924</v>
      </c>
      <c r="K798" s="42">
        <v>43375.033738425926</v>
      </c>
      <c r="L798" s="2">
        <v>43375</v>
      </c>
      <c r="M798" s="6" t="str">
        <f t="shared" si="109"/>
        <v>octubre</v>
      </c>
      <c r="N798" s="19">
        <f t="shared" si="110"/>
        <v>40</v>
      </c>
      <c r="O798" s="7" t="str">
        <f t="shared" si="111"/>
        <v>martes</v>
      </c>
      <c r="P798" s="7">
        <f t="shared" si="112"/>
        <v>2018</v>
      </c>
      <c r="Q798" s="3" t="str">
        <f>VLOOKUP(A798,INFO!$A:$B,2,0)</f>
        <v>GUAYAQUIL</v>
      </c>
      <c r="R798" s="19">
        <v>95</v>
      </c>
      <c r="S798" s="19" t="str">
        <f t="shared" si="113"/>
        <v>16 No, Guayaquil</v>
      </c>
      <c r="T798" s="19">
        <f t="shared" si="114"/>
        <v>1</v>
      </c>
      <c r="U798" s="19" t="str">
        <f t="shared" si="115"/>
        <v>Mostrar</v>
      </c>
      <c r="V798" s="3" t="str">
        <f>VLOOKUP(A798,INFO!$A:$C,3,0)</f>
        <v>EGSF6029</v>
      </c>
      <c r="W798" s="3" t="str">
        <f>VLOOKUP(V798,INFO!$C:$D,2,0)</f>
        <v>Camioneta</v>
      </c>
      <c r="X798" s="17" t="str">
        <f>VLOOKUP(A798,INFO!A:F,5,0)</f>
        <v>POSTVENTA</v>
      </c>
      <c r="Y798" s="17" t="str">
        <f>VLOOKUP(A798,INFO!A:F,6,0)</f>
        <v>Jacob Soriano</v>
      </c>
    </row>
    <row r="799" spans="1:25" x14ac:dyDescent="0.25">
      <c r="A799" s="3" t="s">
        <v>68</v>
      </c>
      <c r="B799" s="8">
        <v>2.7893518518518519E-3</v>
      </c>
      <c r="C799" s="8">
        <v>2.7083333333333334E-3</v>
      </c>
      <c r="D799" s="8">
        <v>8.1018518518518516E-5</v>
      </c>
      <c r="E799" s="4">
        <v>0.62</v>
      </c>
      <c r="F799" s="5">
        <v>29</v>
      </c>
      <c r="G799" s="5">
        <v>9.2899999999999991</v>
      </c>
      <c r="H799" s="7" t="s">
        <v>188</v>
      </c>
      <c r="I799" s="7" t="s">
        <v>72</v>
      </c>
      <c r="J799" s="42">
        <v>43375.691145833334</v>
      </c>
      <c r="K799" s="42">
        <v>43375.693935185183</v>
      </c>
      <c r="L799" s="2">
        <v>43375</v>
      </c>
      <c r="M799" s="6" t="str">
        <f t="shared" si="109"/>
        <v>octubre</v>
      </c>
      <c r="N799" s="19">
        <f t="shared" si="110"/>
        <v>40</v>
      </c>
      <c r="O799" s="7" t="str">
        <f t="shared" si="111"/>
        <v>martes</v>
      </c>
      <c r="P799" s="7">
        <f t="shared" si="112"/>
        <v>2018</v>
      </c>
      <c r="Q799" s="3" t="str">
        <f>VLOOKUP(A799,INFO!$A:$B,2,0)</f>
        <v>QUITO</v>
      </c>
      <c r="R799" s="19">
        <v>95</v>
      </c>
      <c r="S799" s="19" t="str">
        <f t="shared" si="113"/>
        <v>Avenida Juan Tanca Marengo, Guayaquil</v>
      </c>
      <c r="T799" s="19">
        <f t="shared" si="114"/>
        <v>0</v>
      </c>
      <c r="U799" s="19" t="str">
        <f t="shared" si="115"/>
        <v>Mostrar</v>
      </c>
      <c r="V799" s="3" t="str">
        <f>VLOOKUP(A799,INFO!$A:$C,3,0)</f>
        <v>EGSK6338</v>
      </c>
      <c r="W799" s="3" t="str">
        <f>VLOOKUP(V799,INFO!$C:$D,2,0)</f>
        <v>Automovil</v>
      </c>
      <c r="X799" s="17" t="str">
        <f>VLOOKUP(A799,INFO!A:F,5,0)</f>
        <v>VENTAS</v>
      </c>
      <c r="Y799" s="17" t="str">
        <f>VLOOKUP(A799,INFO!A:F,6,0)</f>
        <v>Josue Guillen</v>
      </c>
    </row>
    <row r="800" spans="1:25" x14ac:dyDescent="0.25">
      <c r="A800" s="3" t="s">
        <v>59</v>
      </c>
      <c r="B800" s="8">
        <v>7.6388888888888893E-4</v>
      </c>
      <c r="C800" s="8">
        <v>6.7129629629629625E-4</v>
      </c>
      <c r="D800" s="8">
        <v>9.2592592592592588E-5</v>
      </c>
      <c r="E800" s="4">
        <v>0.05</v>
      </c>
      <c r="F800" s="5">
        <v>9</v>
      </c>
      <c r="G800" s="5">
        <v>2.5</v>
      </c>
      <c r="H800" s="7" t="s">
        <v>24</v>
      </c>
      <c r="I800" s="7" t="s">
        <v>24</v>
      </c>
      <c r="J800" s="42">
        <v>43375.464872685188</v>
      </c>
      <c r="K800" s="42">
        <v>43375.465636574074</v>
      </c>
      <c r="L800" s="2">
        <v>43375</v>
      </c>
      <c r="M800" s="6" t="str">
        <f t="shared" si="109"/>
        <v>octubre</v>
      </c>
      <c r="N800" s="19">
        <f t="shared" si="110"/>
        <v>40</v>
      </c>
      <c r="O800" s="7" t="str">
        <f t="shared" si="111"/>
        <v>martes</v>
      </c>
      <c r="P800" s="7">
        <f t="shared" si="112"/>
        <v>2018</v>
      </c>
      <c r="Q800" s="3" t="str">
        <f>VLOOKUP(A800,INFO!$A:$B,2,0)</f>
        <v>GUAYAQUIL</v>
      </c>
      <c r="R800" s="19">
        <v>95</v>
      </c>
      <c r="S800" s="19" t="str">
        <f t="shared" si="113"/>
        <v>Durmió en Ainsa</v>
      </c>
      <c r="T800" s="19">
        <f t="shared" si="114"/>
        <v>1</v>
      </c>
      <c r="U800" s="19" t="str">
        <f t="shared" si="115"/>
        <v>Mostrar</v>
      </c>
      <c r="V800" s="3" t="str">
        <f>VLOOKUP(A800,INFO!$A:$C,3,0)</f>
        <v>EPCI6941</v>
      </c>
      <c r="W800" s="3" t="str">
        <f>VLOOKUP(V800,INFO!$C:$D,2,0)</f>
        <v>Camioneta</v>
      </c>
      <c r="X800" s="17" t="str">
        <f>VLOOKUP(A800,INFO!A:F,5,0)</f>
        <v>POSTVENTA</v>
      </c>
      <c r="Y800" s="17" t="str">
        <f>VLOOKUP(A800,INFO!A:F,6,0)</f>
        <v>Michael Resabala</v>
      </c>
    </row>
    <row r="801" spans="1:25" x14ac:dyDescent="0.25">
      <c r="A801" s="3" t="s">
        <v>28</v>
      </c>
      <c r="B801" s="8">
        <v>9.2592592592592588E-5</v>
      </c>
      <c r="C801" s="8">
        <v>0</v>
      </c>
      <c r="D801" s="8">
        <v>9.2592592592592588E-5</v>
      </c>
      <c r="E801" s="4">
        <v>0</v>
      </c>
      <c r="F801" s="5">
        <v>0</v>
      </c>
      <c r="G801" s="5">
        <v>0</v>
      </c>
      <c r="H801" s="7" t="s">
        <v>24</v>
      </c>
      <c r="I801" s="7" t="s">
        <v>24</v>
      </c>
      <c r="J801" s="42">
        <v>43375.538506944446</v>
      </c>
      <c r="K801" s="42">
        <v>43375.538599537038</v>
      </c>
      <c r="L801" s="2">
        <v>43375</v>
      </c>
      <c r="M801" s="6" t="str">
        <f t="shared" si="109"/>
        <v>octubre</v>
      </c>
      <c r="N801" s="19">
        <f t="shared" si="110"/>
        <v>40</v>
      </c>
      <c r="O801" s="7" t="str">
        <f t="shared" si="111"/>
        <v>martes</v>
      </c>
      <c r="P801" s="7">
        <f t="shared" si="112"/>
        <v>2018</v>
      </c>
      <c r="Q801" s="3" t="str">
        <f>VLOOKUP(A801,INFO!$A:$B,2,0)</f>
        <v>GUAYAQUIL</v>
      </c>
      <c r="R801" s="19">
        <v>95</v>
      </c>
      <c r="S801" s="19" t="str">
        <f t="shared" si="113"/>
        <v>Durmió en Ainsa</v>
      </c>
      <c r="T801" s="19">
        <f t="shared" si="114"/>
        <v>1</v>
      </c>
      <c r="U801" s="19" t="str">
        <f t="shared" si="115"/>
        <v>Mostrar</v>
      </c>
      <c r="V801" s="3" t="str">
        <f>VLOOKUP(A801,INFO!$A:$C,3,0)</f>
        <v>EPCW1831</v>
      </c>
      <c r="W801" s="3" t="str">
        <f>VLOOKUP(V801,INFO!$C:$D,2,0)</f>
        <v>Camioneta</v>
      </c>
      <c r="X801" s="17" t="str">
        <f>VLOOKUP(A801,INFO!A:F,5,0)</f>
        <v>POSTVENTA</v>
      </c>
      <c r="Y801" s="17" t="str">
        <f>VLOOKUP(A801,INFO!A:F,6,0)</f>
        <v>Jose Luis vargas</v>
      </c>
    </row>
    <row r="802" spans="1:25" x14ac:dyDescent="0.25">
      <c r="A802" s="3" t="s">
        <v>2</v>
      </c>
      <c r="B802" s="8">
        <v>1.0416666666666667E-4</v>
      </c>
      <c r="C802" s="8">
        <v>0</v>
      </c>
      <c r="D802" s="8">
        <v>1.0416666666666667E-4</v>
      </c>
      <c r="E802" s="4">
        <v>0</v>
      </c>
      <c r="F802" s="5">
        <v>0</v>
      </c>
      <c r="G802" s="5">
        <v>0</v>
      </c>
      <c r="H802" s="7" t="s">
        <v>291</v>
      </c>
      <c r="I802" s="7" t="s">
        <v>291</v>
      </c>
      <c r="J802" s="42">
        <v>43375.682106481479</v>
      </c>
      <c r="K802" s="42">
        <v>43375.682210648149</v>
      </c>
      <c r="L802" s="2">
        <v>43375</v>
      </c>
      <c r="M802" s="6" t="str">
        <f t="shared" si="109"/>
        <v>octubre</v>
      </c>
      <c r="N802" s="19">
        <f t="shared" si="110"/>
        <v>40</v>
      </c>
      <c r="O802" s="7" t="str">
        <f t="shared" si="111"/>
        <v>martes</v>
      </c>
      <c r="P802" s="7">
        <f t="shared" si="112"/>
        <v>2018</v>
      </c>
      <c r="Q802" s="3" t="str">
        <f>VLOOKUP(A802,INFO!$A:$B,2,0)</f>
        <v>QUITO</v>
      </c>
      <c r="R802" s="19">
        <v>95</v>
      </c>
      <c r="S802" s="19" t="str">
        <f t="shared" si="113"/>
        <v>Avenida Eloy Alfaro 2-249, Quito</v>
      </c>
      <c r="T802" s="19">
        <f t="shared" si="114"/>
        <v>1</v>
      </c>
      <c r="U802" s="19" t="str">
        <f t="shared" si="115"/>
        <v>Mostrar</v>
      </c>
      <c r="V802" s="3" t="str">
        <f>VLOOKUP(A802,INFO!$A:$C,3,0)</f>
        <v>EPCW7500</v>
      </c>
      <c r="W802" s="3" t="str">
        <f>VLOOKUP(V802,INFO!$C:$D,2,0)</f>
        <v>Camioneta</v>
      </c>
      <c r="X802" s="17" t="str">
        <f>VLOOKUP(A802,INFO!A:F,5,0)</f>
        <v>SAT UIO</v>
      </c>
      <c r="Y802" s="17" t="str">
        <f>VLOOKUP(A802,INFO!A:F,6,0)</f>
        <v>Edison Arellano</v>
      </c>
    </row>
    <row r="803" spans="1:25" x14ac:dyDescent="0.25">
      <c r="A803" s="3" t="s">
        <v>122</v>
      </c>
      <c r="B803" s="8">
        <v>1.0416666666666667E-4</v>
      </c>
      <c r="C803" s="8">
        <v>0</v>
      </c>
      <c r="D803" s="8">
        <v>1.0416666666666667E-4</v>
      </c>
      <c r="E803" s="4">
        <v>0</v>
      </c>
      <c r="F803" s="5">
        <v>0</v>
      </c>
      <c r="G803" s="5">
        <v>0</v>
      </c>
      <c r="H803" s="7" t="s">
        <v>293</v>
      </c>
      <c r="I803" s="7" t="s">
        <v>293</v>
      </c>
      <c r="J803" s="42">
        <v>43375.776331018518</v>
      </c>
      <c r="K803" s="42">
        <v>43375.776435185187</v>
      </c>
      <c r="L803" s="2">
        <v>43375</v>
      </c>
      <c r="M803" s="6" t="str">
        <f t="shared" si="109"/>
        <v>octubre</v>
      </c>
      <c r="N803" s="19">
        <f t="shared" si="110"/>
        <v>40</v>
      </c>
      <c r="O803" s="7" t="str">
        <f t="shared" si="111"/>
        <v>martes</v>
      </c>
      <c r="P803" s="7">
        <f t="shared" si="112"/>
        <v>2018</v>
      </c>
      <c r="Q803" s="3" t="str">
        <f>VLOOKUP(A803,INFO!$A:$B,2,0)</f>
        <v>GUAYAQUIL</v>
      </c>
      <c r="R803" s="19">
        <v>95</v>
      </c>
      <c r="S803" s="19" t="str">
        <f t="shared" si="113"/>
        <v>E25, El Guabo</v>
      </c>
      <c r="T803" s="19">
        <f t="shared" si="114"/>
        <v>1</v>
      </c>
      <c r="U803" s="19" t="str">
        <f t="shared" si="115"/>
        <v>Mostrar</v>
      </c>
      <c r="V803" s="3" t="str">
        <f>VLOOKUP(A803,INFO!$A:$C,3,0)</f>
        <v>EHCN0517</v>
      </c>
      <c r="W803" s="3" t="str">
        <f>VLOOKUP(V803,INFO!$C:$D,2,0)</f>
        <v>Camioneta</v>
      </c>
      <c r="X803" s="17" t="str">
        <f>VLOOKUP(A803,INFO!A:F,5,0)</f>
        <v>POSTVENTA</v>
      </c>
      <c r="Y803" s="17" t="str">
        <f>VLOOKUP(A803,INFO!A:F,6,0)</f>
        <v>Marcelo Murillo</v>
      </c>
    </row>
    <row r="804" spans="1:25" x14ac:dyDescent="0.25">
      <c r="A804" s="3" t="s">
        <v>51</v>
      </c>
      <c r="B804" s="8">
        <v>1.1574074074074073E-4</v>
      </c>
      <c r="C804" s="8">
        <v>0</v>
      </c>
      <c r="D804" s="8">
        <v>1.1574074074074073E-4</v>
      </c>
      <c r="E804" s="4">
        <v>0</v>
      </c>
      <c r="F804" s="5">
        <v>0</v>
      </c>
      <c r="G804" s="5">
        <v>0</v>
      </c>
      <c r="H804" s="7" t="s">
        <v>1</v>
      </c>
      <c r="I804" s="7" t="s">
        <v>1</v>
      </c>
      <c r="J804" s="42">
        <v>43375.130925925929</v>
      </c>
      <c r="K804" s="42">
        <v>43375.131041666667</v>
      </c>
      <c r="L804" s="2">
        <v>43375</v>
      </c>
      <c r="M804" s="6" t="str">
        <f t="shared" ref="M804:M835" si="116">TEXT(L804,"mmmm")</f>
        <v>octubre</v>
      </c>
      <c r="N804" s="19">
        <f t="shared" ref="N804:N835" si="117">IF(O804="domingo",WEEKNUM(L804)-1,WEEKNUM(L804))</f>
        <v>40</v>
      </c>
      <c r="O804" s="7" t="str">
        <f t="shared" ref="O804:O835" si="118">TEXT(L804,"dddd")</f>
        <v>martes</v>
      </c>
      <c r="P804" s="7">
        <f t="shared" ref="P804:P835" si="119">YEAR(L804)</f>
        <v>2018</v>
      </c>
      <c r="Q804" s="3" t="str">
        <f>VLOOKUP(A804,INFO!$A:$B,2,0)</f>
        <v>QUITO</v>
      </c>
      <c r="R804" s="19">
        <v>95</v>
      </c>
      <c r="S804" s="19" t="str">
        <f t="shared" ref="S804:S835" si="120">IF(AND(T804=1,OR(I804=$Z$2,I804=$Z$3)),$Z$4,I804)</f>
        <v>Avenida 10 De Agosto 30-106, Quito</v>
      </c>
      <c r="T804" s="19">
        <f t="shared" ref="T804:T835" si="121">IF(OR(H804=I804,H804=$Z$2,H804=$Z$3),1,0)</f>
        <v>1</v>
      </c>
      <c r="U804" s="19" t="str">
        <f t="shared" ref="U804:U835" si="122">IF(AND(C804=$AA$2,D804=$AA$2),"No Mostrar","Mostrar")</f>
        <v>Mostrar</v>
      </c>
      <c r="V804" s="3" t="str">
        <f>VLOOKUP(A804,INFO!$A:$C,3,0)</f>
        <v>EPCT8869</v>
      </c>
      <c r="W804" s="3" t="str">
        <f>VLOOKUP(V804,INFO!$C:$D,2,0)</f>
        <v>Camioneta</v>
      </c>
      <c r="X804" s="17" t="str">
        <f>VLOOKUP(A804,INFO!A:F,5,0)</f>
        <v>SAT UIO</v>
      </c>
      <c r="Y804" s="17" t="str">
        <f>VLOOKUP(A804,INFO!A:F,6,0)</f>
        <v>Norberto Congo</v>
      </c>
    </row>
    <row r="805" spans="1:25" x14ac:dyDescent="0.25">
      <c r="A805" s="3" t="s">
        <v>78</v>
      </c>
      <c r="B805" s="8">
        <v>3.3564814814814812E-4</v>
      </c>
      <c r="C805" s="8">
        <v>2.199074074074074E-4</v>
      </c>
      <c r="D805" s="8">
        <v>1.1574074074074073E-4</v>
      </c>
      <c r="E805" s="4">
        <v>0.03</v>
      </c>
      <c r="F805" s="5">
        <v>9</v>
      </c>
      <c r="G805" s="5">
        <v>3.18</v>
      </c>
      <c r="H805" s="7" t="s">
        <v>24</v>
      </c>
      <c r="I805" s="7" t="s">
        <v>24</v>
      </c>
      <c r="J805" s="42">
        <v>43375.564502314817</v>
      </c>
      <c r="K805" s="42">
        <v>43375.564837962964</v>
      </c>
      <c r="L805" s="2">
        <v>43375</v>
      </c>
      <c r="M805" s="6" t="str">
        <f t="shared" si="116"/>
        <v>octubre</v>
      </c>
      <c r="N805" s="19">
        <f t="shared" si="117"/>
        <v>40</v>
      </c>
      <c r="O805" s="7" t="str">
        <f t="shared" si="118"/>
        <v>martes</v>
      </c>
      <c r="P805" s="7">
        <f t="shared" si="119"/>
        <v>2018</v>
      </c>
      <c r="Q805" s="3" t="str">
        <f>VLOOKUP(A805,INFO!$A:$B,2,0)</f>
        <v>GUAYAQUIL</v>
      </c>
      <c r="R805" s="19">
        <v>95</v>
      </c>
      <c r="S805" s="19" t="str">
        <f t="shared" si="120"/>
        <v>Durmió en Ainsa</v>
      </c>
      <c r="T805" s="19">
        <f t="shared" si="121"/>
        <v>1</v>
      </c>
      <c r="U805" s="19" t="str">
        <f t="shared" si="122"/>
        <v>Mostrar</v>
      </c>
      <c r="V805" s="3" t="str">
        <f>VLOOKUP(A805,INFO!$A:$C,3,0)</f>
        <v>II765J</v>
      </c>
      <c r="W805" s="3" t="str">
        <f>VLOOKUP(V805,INFO!$C:$D,2,0)</f>
        <v>Motocicleta</v>
      </c>
      <c r="X805" s="17" t="str">
        <f>VLOOKUP(A805,INFO!A:F,5,0)</f>
        <v>ADMINISTRACIÓN</v>
      </c>
      <c r="Y805" s="17" t="str">
        <f>VLOOKUP(A805,INFO!A:F,6,0)</f>
        <v xml:space="preserve">Byron </v>
      </c>
    </row>
    <row r="806" spans="1:25" x14ac:dyDescent="0.25">
      <c r="A806" s="3" t="s">
        <v>36</v>
      </c>
      <c r="B806" s="8">
        <v>1.273148148148148E-4</v>
      </c>
      <c r="C806" s="8">
        <v>0</v>
      </c>
      <c r="D806" s="8">
        <v>1.273148148148148E-4</v>
      </c>
      <c r="E806" s="4">
        <v>0</v>
      </c>
      <c r="F806" s="5">
        <v>0</v>
      </c>
      <c r="G806" s="5">
        <v>0.3</v>
      </c>
      <c r="H806" s="7" t="s">
        <v>293</v>
      </c>
      <c r="I806" s="7" t="s">
        <v>293</v>
      </c>
      <c r="J806" s="42">
        <v>43375.468229166669</v>
      </c>
      <c r="K806" s="42">
        <v>43375.468356481484</v>
      </c>
      <c r="L806" s="2">
        <v>43375</v>
      </c>
      <c r="M806" s="6" t="str">
        <f t="shared" si="116"/>
        <v>octubre</v>
      </c>
      <c r="N806" s="19">
        <f t="shared" si="117"/>
        <v>40</v>
      </c>
      <c r="O806" s="7" t="str">
        <f t="shared" si="118"/>
        <v>martes</v>
      </c>
      <c r="P806" s="7">
        <f t="shared" si="119"/>
        <v>2018</v>
      </c>
      <c r="Q806" s="3" t="str">
        <f>VLOOKUP(A806,INFO!$A:$B,2,0)</f>
        <v>GUAYAQUIL</v>
      </c>
      <c r="R806" s="19">
        <v>95</v>
      </c>
      <c r="S806" s="19" t="str">
        <f t="shared" si="120"/>
        <v>E25, El Guabo</v>
      </c>
      <c r="T806" s="19">
        <f t="shared" si="121"/>
        <v>1</v>
      </c>
      <c r="U806" s="19" t="str">
        <f t="shared" si="122"/>
        <v>Mostrar</v>
      </c>
      <c r="V806" s="3" t="str">
        <f>VLOOKUP(A806,INFO!$A:$C,3,0)</f>
        <v>EPCA4311</v>
      </c>
      <c r="W806" s="3" t="str">
        <f>VLOOKUP(V806,INFO!$C:$D,2,0)</f>
        <v>Plataforma</v>
      </c>
      <c r="X806" s="17" t="str">
        <f>VLOOKUP(A806,INFO!A:F,5,0)</f>
        <v>LOGÍSTICA</v>
      </c>
      <c r="Y806" s="17" t="str">
        <f>VLOOKUP(A806,INFO!A:F,6,0)</f>
        <v>Cristobal Murillo</v>
      </c>
    </row>
    <row r="807" spans="1:25" x14ac:dyDescent="0.25">
      <c r="A807" s="3" t="s">
        <v>78</v>
      </c>
      <c r="B807" s="8">
        <v>1.5046296296296297E-4</v>
      </c>
      <c r="C807" s="8">
        <v>0</v>
      </c>
      <c r="D807" s="8">
        <v>1.5046296296296297E-4</v>
      </c>
      <c r="E807" s="4">
        <v>0</v>
      </c>
      <c r="F807" s="5">
        <v>0</v>
      </c>
      <c r="G807" s="5">
        <v>0.79</v>
      </c>
      <c r="H807" s="7" t="s">
        <v>24</v>
      </c>
      <c r="I807" s="7" t="s">
        <v>24</v>
      </c>
      <c r="J807" s="42">
        <v>43375.564340277779</v>
      </c>
      <c r="K807" s="42">
        <v>43375.56449074074</v>
      </c>
      <c r="L807" s="2">
        <v>43375</v>
      </c>
      <c r="M807" s="6" t="str">
        <f t="shared" si="116"/>
        <v>octubre</v>
      </c>
      <c r="N807" s="19">
        <f t="shared" si="117"/>
        <v>40</v>
      </c>
      <c r="O807" s="7" t="str">
        <f t="shared" si="118"/>
        <v>martes</v>
      </c>
      <c r="P807" s="7">
        <f t="shared" si="119"/>
        <v>2018</v>
      </c>
      <c r="Q807" s="3" t="str">
        <f>VLOOKUP(A807,INFO!$A:$B,2,0)</f>
        <v>GUAYAQUIL</v>
      </c>
      <c r="R807" s="19">
        <v>95</v>
      </c>
      <c r="S807" s="19" t="str">
        <f t="shared" si="120"/>
        <v>Durmió en Ainsa</v>
      </c>
      <c r="T807" s="19">
        <f t="shared" si="121"/>
        <v>1</v>
      </c>
      <c r="U807" s="19" t="str">
        <f t="shared" si="122"/>
        <v>Mostrar</v>
      </c>
      <c r="V807" s="3" t="str">
        <f>VLOOKUP(A807,INFO!$A:$C,3,0)</f>
        <v>II765J</v>
      </c>
      <c r="W807" s="3" t="str">
        <f>VLOOKUP(V807,INFO!$C:$D,2,0)</f>
        <v>Motocicleta</v>
      </c>
      <c r="X807" s="17" t="str">
        <f>VLOOKUP(A807,INFO!A:F,5,0)</f>
        <v>ADMINISTRACIÓN</v>
      </c>
      <c r="Y807" s="17" t="str">
        <f>VLOOKUP(A807,INFO!A:F,6,0)</f>
        <v xml:space="preserve">Byron </v>
      </c>
    </row>
    <row r="808" spans="1:25" x14ac:dyDescent="0.25">
      <c r="A808" s="3" t="s">
        <v>36</v>
      </c>
      <c r="B808" s="8">
        <v>1.7361111111111112E-4</v>
      </c>
      <c r="C808" s="8">
        <v>0</v>
      </c>
      <c r="D808" s="8">
        <v>1.7361111111111112E-4</v>
      </c>
      <c r="E808" s="4">
        <v>0</v>
      </c>
      <c r="F808" s="5">
        <v>0</v>
      </c>
      <c r="G808" s="5">
        <v>0.31</v>
      </c>
      <c r="H808" s="7" t="s">
        <v>24</v>
      </c>
      <c r="I808" s="7" t="s">
        <v>24</v>
      </c>
      <c r="J808" s="42">
        <v>43375.233657407407</v>
      </c>
      <c r="K808" s="42">
        <v>43375.233831018515</v>
      </c>
      <c r="L808" s="2">
        <v>43375</v>
      </c>
      <c r="M808" s="6" t="str">
        <f t="shared" si="116"/>
        <v>octubre</v>
      </c>
      <c r="N808" s="19">
        <f t="shared" si="117"/>
        <v>40</v>
      </c>
      <c r="O808" s="7" t="str">
        <f t="shared" si="118"/>
        <v>martes</v>
      </c>
      <c r="P808" s="7">
        <f t="shared" si="119"/>
        <v>2018</v>
      </c>
      <c r="Q808" s="3" t="str">
        <f>VLOOKUP(A808,INFO!$A:$B,2,0)</f>
        <v>GUAYAQUIL</v>
      </c>
      <c r="R808" s="19">
        <v>95</v>
      </c>
      <c r="S808" s="19" t="str">
        <f t="shared" si="120"/>
        <v>Durmió en Ainsa</v>
      </c>
      <c r="T808" s="19">
        <f t="shared" si="121"/>
        <v>1</v>
      </c>
      <c r="U808" s="19" t="str">
        <f t="shared" si="122"/>
        <v>Mostrar</v>
      </c>
      <c r="V808" s="3" t="str">
        <f>VLOOKUP(A808,INFO!$A:$C,3,0)</f>
        <v>EPCA4311</v>
      </c>
      <c r="W808" s="3" t="str">
        <f>VLOOKUP(V808,INFO!$C:$D,2,0)</f>
        <v>Plataforma</v>
      </c>
      <c r="X808" s="17" t="str">
        <f>VLOOKUP(A808,INFO!A:F,5,0)</f>
        <v>LOGÍSTICA</v>
      </c>
      <c r="Y808" s="17" t="str">
        <f>VLOOKUP(A808,INFO!A:F,6,0)</f>
        <v>Cristobal Murillo</v>
      </c>
    </row>
    <row r="809" spans="1:25" x14ac:dyDescent="0.25">
      <c r="A809" s="3" t="s">
        <v>23</v>
      </c>
      <c r="B809" s="8">
        <v>1.2847222222222223E-3</v>
      </c>
      <c r="C809" s="8">
        <v>9.6064814814814808E-4</v>
      </c>
      <c r="D809" s="8">
        <v>3.2407407407407406E-4</v>
      </c>
      <c r="E809" s="4">
        <v>0.02</v>
      </c>
      <c r="F809" s="5">
        <v>3</v>
      </c>
      <c r="G809" s="5">
        <v>0.72</v>
      </c>
      <c r="H809" s="7" t="s">
        <v>202</v>
      </c>
      <c r="I809" s="7" t="s">
        <v>72</v>
      </c>
      <c r="J809" s="42">
        <v>43375.034201388888</v>
      </c>
      <c r="K809" s="42">
        <v>43375.035486111112</v>
      </c>
      <c r="L809" s="2">
        <v>43375</v>
      </c>
      <c r="M809" s="6" t="str">
        <f t="shared" si="116"/>
        <v>octubre</v>
      </c>
      <c r="N809" s="19">
        <f t="shared" si="117"/>
        <v>40</v>
      </c>
      <c r="O809" s="7" t="str">
        <f t="shared" si="118"/>
        <v>martes</v>
      </c>
      <c r="P809" s="7">
        <f t="shared" si="119"/>
        <v>2018</v>
      </c>
      <c r="Q809" s="3" t="str">
        <f>VLOOKUP(A809,INFO!$A:$B,2,0)</f>
        <v>GUAYAQUIL</v>
      </c>
      <c r="R809" s="19">
        <v>95</v>
      </c>
      <c r="S809" s="19" t="str">
        <f t="shared" si="120"/>
        <v>Avenida Juan Tanca Marengo, Guayaquil</v>
      </c>
      <c r="T809" s="19">
        <f t="shared" si="121"/>
        <v>0</v>
      </c>
      <c r="U809" s="19" t="str">
        <f t="shared" si="122"/>
        <v>Mostrar</v>
      </c>
      <c r="V809" s="3" t="str">
        <f>VLOOKUP(A809,INFO!$A:$C,3,0)</f>
        <v>EGSF6029</v>
      </c>
      <c r="W809" s="3" t="str">
        <f>VLOOKUP(V809,INFO!$C:$D,2,0)</f>
        <v>Camioneta</v>
      </c>
      <c r="X809" s="17" t="str">
        <f>VLOOKUP(A809,INFO!A:F,5,0)</f>
        <v>POSTVENTA</v>
      </c>
      <c r="Y809" s="17" t="str">
        <f>VLOOKUP(A809,INFO!A:F,6,0)</f>
        <v>Jacob Soriano</v>
      </c>
    </row>
    <row r="810" spans="1:25" x14ac:dyDescent="0.25">
      <c r="A810" s="3" t="s">
        <v>4</v>
      </c>
      <c r="B810" s="8">
        <v>5.162037037037037E-3</v>
      </c>
      <c r="C810" s="8">
        <v>4.8263888888888887E-3</v>
      </c>
      <c r="D810" s="8">
        <v>3.3564814814814812E-4</v>
      </c>
      <c r="E810" s="4">
        <v>3.57</v>
      </c>
      <c r="F810" s="5">
        <v>55</v>
      </c>
      <c r="G810" s="5">
        <v>28.8</v>
      </c>
      <c r="H810" s="7" t="s">
        <v>295</v>
      </c>
      <c r="I810" s="7" t="s">
        <v>286</v>
      </c>
      <c r="J810" s="42">
        <v>43375.648981481485</v>
      </c>
      <c r="K810" s="42">
        <v>43375.654143518521</v>
      </c>
      <c r="L810" s="2">
        <v>43375</v>
      </c>
      <c r="M810" s="6" t="str">
        <f t="shared" si="116"/>
        <v>octubre</v>
      </c>
      <c r="N810" s="19">
        <f t="shared" si="117"/>
        <v>40</v>
      </c>
      <c r="O810" s="7" t="str">
        <f t="shared" si="118"/>
        <v>martes</v>
      </c>
      <c r="P810" s="7">
        <f t="shared" si="119"/>
        <v>2018</v>
      </c>
      <c r="Q810" s="3" t="str">
        <f>VLOOKUP(A810,INFO!$A:$B,2,0)</f>
        <v>QUITO</v>
      </c>
      <c r="R810" s="19">
        <v>95</v>
      </c>
      <c r="S810" s="19" t="str">
        <f t="shared" si="120"/>
        <v>Calle 9 De Octubre 1-167, Quito</v>
      </c>
      <c r="T810" s="19">
        <f t="shared" si="121"/>
        <v>0</v>
      </c>
      <c r="U810" s="19" t="str">
        <f t="shared" si="122"/>
        <v>Mostrar</v>
      </c>
      <c r="V810" s="3" t="str">
        <f>VLOOKUP(A810,INFO!$A:$C,3,0)</f>
        <v>HW228P</v>
      </c>
      <c r="W810" s="3" t="str">
        <f>VLOOKUP(V810,INFO!$C:$D,2,0)</f>
        <v>Motocicleta</v>
      </c>
      <c r="X810" s="17" t="str">
        <f>VLOOKUP(A810,INFO!A:F,5,0)</f>
        <v>SAT UIO</v>
      </c>
      <c r="Y810" s="17" t="str">
        <f>VLOOKUP(A810,INFO!A:F,6,0)</f>
        <v>Quito</v>
      </c>
    </row>
    <row r="811" spans="1:25" x14ac:dyDescent="0.25">
      <c r="A811" s="3" t="s">
        <v>4</v>
      </c>
      <c r="B811" s="8">
        <v>1.1666666666666667E-2</v>
      </c>
      <c r="C811" s="8">
        <v>1.1319444444444444E-2</v>
      </c>
      <c r="D811" s="8">
        <v>3.4722222222222224E-4</v>
      </c>
      <c r="E811" s="4">
        <v>10.7</v>
      </c>
      <c r="F811" s="5">
        <v>64</v>
      </c>
      <c r="G811" s="5">
        <v>38.21</v>
      </c>
      <c r="H811" s="7" t="s">
        <v>296</v>
      </c>
      <c r="I811" s="7" t="s">
        <v>126</v>
      </c>
      <c r="J811" s="42">
        <v>43375.474675925929</v>
      </c>
      <c r="K811" s="42">
        <v>43375.486342592594</v>
      </c>
      <c r="L811" s="2">
        <v>43375</v>
      </c>
      <c r="M811" s="6" t="str">
        <f t="shared" si="116"/>
        <v>octubre</v>
      </c>
      <c r="N811" s="19">
        <f t="shared" si="117"/>
        <v>40</v>
      </c>
      <c r="O811" s="7" t="str">
        <f t="shared" si="118"/>
        <v>martes</v>
      </c>
      <c r="P811" s="7">
        <f t="shared" si="119"/>
        <v>2018</v>
      </c>
      <c r="Q811" s="3" t="str">
        <f>VLOOKUP(A811,INFO!$A:$B,2,0)</f>
        <v>QUITO</v>
      </c>
      <c r="R811" s="19">
        <v>95</v>
      </c>
      <c r="S811" s="19" t="str">
        <f t="shared" si="120"/>
        <v>Galo Plaza Lasso 2-114, Quito</v>
      </c>
      <c r="T811" s="19">
        <f t="shared" si="121"/>
        <v>0</v>
      </c>
      <c r="U811" s="19" t="str">
        <f t="shared" si="122"/>
        <v>Mostrar</v>
      </c>
      <c r="V811" s="3" t="str">
        <f>VLOOKUP(A811,INFO!$A:$C,3,0)</f>
        <v>HW228P</v>
      </c>
      <c r="W811" s="3" t="str">
        <f>VLOOKUP(V811,INFO!$C:$D,2,0)</f>
        <v>Motocicleta</v>
      </c>
      <c r="X811" s="17" t="str">
        <f>VLOOKUP(A811,INFO!A:F,5,0)</f>
        <v>SAT UIO</v>
      </c>
      <c r="Y811" s="17" t="str">
        <f>VLOOKUP(A811,INFO!A:F,6,0)</f>
        <v>Quito</v>
      </c>
    </row>
    <row r="812" spans="1:25" x14ac:dyDescent="0.25">
      <c r="A812" s="3" t="s">
        <v>78</v>
      </c>
      <c r="B812" s="8">
        <v>5.3819444444444453E-3</v>
      </c>
      <c r="C812" s="8">
        <v>5.0347222222222225E-3</v>
      </c>
      <c r="D812" s="8">
        <v>3.4722222222222224E-4</v>
      </c>
      <c r="E812" s="4">
        <v>2.64</v>
      </c>
      <c r="F812" s="5">
        <v>51</v>
      </c>
      <c r="G812" s="5">
        <v>20.399999999999999</v>
      </c>
      <c r="H812" s="7" t="s">
        <v>133</v>
      </c>
      <c r="I812" s="7" t="s">
        <v>24</v>
      </c>
      <c r="J812" s="42">
        <v>43375.552511574075</v>
      </c>
      <c r="K812" s="42">
        <v>43375.557893518519</v>
      </c>
      <c r="L812" s="2">
        <v>43375</v>
      </c>
      <c r="M812" s="6" t="str">
        <f t="shared" si="116"/>
        <v>octubre</v>
      </c>
      <c r="N812" s="19">
        <f t="shared" si="117"/>
        <v>40</v>
      </c>
      <c r="O812" s="7" t="str">
        <f t="shared" si="118"/>
        <v>martes</v>
      </c>
      <c r="P812" s="7">
        <f t="shared" si="119"/>
        <v>2018</v>
      </c>
      <c r="Q812" s="3" t="str">
        <f>VLOOKUP(A812,INFO!$A:$B,2,0)</f>
        <v>GUAYAQUIL</v>
      </c>
      <c r="R812" s="19">
        <v>95</v>
      </c>
      <c r="S812" s="19" t="str">
        <f t="shared" si="120"/>
        <v>Avenida 40 No, Guayaquil</v>
      </c>
      <c r="T812" s="19">
        <f t="shared" si="121"/>
        <v>0</v>
      </c>
      <c r="U812" s="19" t="str">
        <f t="shared" si="122"/>
        <v>Mostrar</v>
      </c>
      <c r="V812" s="3" t="str">
        <f>VLOOKUP(A812,INFO!$A:$C,3,0)</f>
        <v>II765J</v>
      </c>
      <c r="W812" s="3" t="str">
        <f>VLOOKUP(V812,INFO!$C:$D,2,0)</f>
        <v>Motocicleta</v>
      </c>
      <c r="X812" s="17" t="str">
        <f>VLOOKUP(A812,INFO!A:F,5,0)</f>
        <v>ADMINISTRACIÓN</v>
      </c>
      <c r="Y812" s="17" t="str">
        <f>VLOOKUP(A812,INFO!A:F,6,0)</f>
        <v xml:space="preserve">Byron </v>
      </c>
    </row>
    <row r="813" spans="1:25" x14ac:dyDescent="0.25">
      <c r="A813" s="3" t="s">
        <v>78</v>
      </c>
      <c r="B813" s="8">
        <v>3.0752314814814816E-2</v>
      </c>
      <c r="C813" s="8">
        <v>3.0405092592592591E-2</v>
      </c>
      <c r="D813" s="8">
        <v>3.4722222222222224E-4</v>
      </c>
      <c r="E813" s="4">
        <v>8.17</v>
      </c>
      <c r="F813" s="5">
        <v>55</v>
      </c>
      <c r="G813" s="5">
        <v>11.06</v>
      </c>
      <c r="H813" s="7" t="s">
        <v>164</v>
      </c>
      <c r="I813" s="7" t="s">
        <v>71</v>
      </c>
      <c r="J813" s="42">
        <v>43375.567152777781</v>
      </c>
      <c r="K813" s="42">
        <v>43375.597905092596</v>
      </c>
      <c r="L813" s="2">
        <v>43375</v>
      </c>
      <c r="M813" s="6" t="str">
        <f t="shared" si="116"/>
        <v>octubre</v>
      </c>
      <c r="N813" s="19">
        <f t="shared" si="117"/>
        <v>40</v>
      </c>
      <c r="O813" s="7" t="str">
        <f t="shared" si="118"/>
        <v>martes</v>
      </c>
      <c r="P813" s="7">
        <f t="shared" si="119"/>
        <v>2018</v>
      </c>
      <c r="Q813" s="3" t="str">
        <f>VLOOKUP(A813,INFO!$A:$B,2,0)</f>
        <v>GUAYAQUIL</v>
      </c>
      <c r="R813" s="19">
        <v>95</v>
      </c>
      <c r="S813" s="19" t="str">
        <f t="shared" si="120"/>
        <v>Avenida Agustín Freire Icaza, Guayaquil</v>
      </c>
      <c r="T813" s="19">
        <f t="shared" si="121"/>
        <v>0</v>
      </c>
      <c r="U813" s="19" t="str">
        <f t="shared" si="122"/>
        <v>Mostrar</v>
      </c>
      <c r="V813" s="3" t="str">
        <f>VLOOKUP(A813,INFO!$A:$C,3,0)</f>
        <v>II765J</v>
      </c>
      <c r="W813" s="3" t="str">
        <f>VLOOKUP(V813,INFO!$C:$D,2,0)</f>
        <v>Motocicleta</v>
      </c>
      <c r="X813" s="17" t="str">
        <f>VLOOKUP(A813,INFO!A:F,5,0)</f>
        <v>ADMINISTRACIÓN</v>
      </c>
      <c r="Y813" s="17" t="str">
        <f>VLOOKUP(A813,INFO!A:F,6,0)</f>
        <v xml:space="preserve">Byron </v>
      </c>
    </row>
    <row r="814" spans="1:25" x14ac:dyDescent="0.25">
      <c r="A814" s="3" t="s">
        <v>4</v>
      </c>
      <c r="B814" s="8">
        <v>7.1643518518518514E-3</v>
      </c>
      <c r="C814" s="8">
        <v>6.8171296296296287E-3</v>
      </c>
      <c r="D814" s="8">
        <v>3.4722222222222224E-4</v>
      </c>
      <c r="E814" s="4">
        <v>4.34</v>
      </c>
      <c r="F814" s="5">
        <v>62</v>
      </c>
      <c r="G814" s="5">
        <v>25.26</v>
      </c>
      <c r="H814" s="7" t="s">
        <v>285</v>
      </c>
      <c r="I814" s="7" t="s">
        <v>297</v>
      </c>
      <c r="J814" s="42">
        <v>43375.624409722222</v>
      </c>
      <c r="K814" s="42">
        <v>43375.631574074076</v>
      </c>
      <c r="L814" s="2">
        <v>43375</v>
      </c>
      <c r="M814" s="6" t="str">
        <f t="shared" si="116"/>
        <v>octubre</v>
      </c>
      <c r="N814" s="19">
        <f t="shared" si="117"/>
        <v>40</v>
      </c>
      <c r="O814" s="7" t="str">
        <f t="shared" si="118"/>
        <v>martes</v>
      </c>
      <c r="P814" s="7">
        <f t="shared" si="119"/>
        <v>2018</v>
      </c>
      <c r="Q814" s="3" t="str">
        <f>VLOOKUP(A814,INFO!$A:$B,2,0)</f>
        <v>QUITO</v>
      </c>
      <c r="R814" s="19">
        <v>95</v>
      </c>
      <c r="S814" s="19" t="str">
        <f t="shared" si="120"/>
        <v>Calle Arroyo Del Rio Carlos 1-111, Quito</v>
      </c>
      <c r="T814" s="19">
        <f t="shared" si="121"/>
        <v>0</v>
      </c>
      <c r="U814" s="19" t="str">
        <f t="shared" si="122"/>
        <v>Mostrar</v>
      </c>
      <c r="V814" s="3" t="str">
        <f>VLOOKUP(A814,INFO!$A:$C,3,0)</f>
        <v>HW228P</v>
      </c>
      <c r="W814" s="3" t="str">
        <f>VLOOKUP(V814,INFO!$C:$D,2,0)</f>
        <v>Motocicleta</v>
      </c>
      <c r="X814" s="17" t="str">
        <f>VLOOKUP(A814,INFO!A:F,5,0)</f>
        <v>SAT UIO</v>
      </c>
      <c r="Y814" s="17" t="str">
        <f>VLOOKUP(A814,INFO!A:F,6,0)</f>
        <v>Quito</v>
      </c>
    </row>
    <row r="815" spans="1:25" x14ac:dyDescent="0.25">
      <c r="A815" s="3" t="s">
        <v>78</v>
      </c>
      <c r="B815" s="8">
        <v>8.2175925925925917E-4</v>
      </c>
      <c r="C815" s="8">
        <v>4.7453703703703704E-4</v>
      </c>
      <c r="D815" s="8">
        <v>3.4722222222222224E-4</v>
      </c>
      <c r="E815" s="4">
        <v>7.0000000000000007E-2</v>
      </c>
      <c r="F815" s="5">
        <v>9</v>
      </c>
      <c r="G815" s="5">
        <v>3.45</v>
      </c>
      <c r="H815" s="7" t="s">
        <v>24</v>
      </c>
      <c r="I815" s="7" t="s">
        <v>24</v>
      </c>
      <c r="J815" s="42">
        <v>43375.72519675926</v>
      </c>
      <c r="K815" s="42">
        <v>43375.726018518515</v>
      </c>
      <c r="L815" s="2">
        <v>43375</v>
      </c>
      <c r="M815" s="6" t="str">
        <f t="shared" si="116"/>
        <v>octubre</v>
      </c>
      <c r="N815" s="19">
        <f t="shared" si="117"/>
        <v>40</v>
      </c>
      <c r="O815" s="7" t="str">
        <f t="shared" si="118"/>
        <v>martes</v>
      </c>
      <c r="P815" s="7">
        <f t="shared" si="119"/>
        <v>2018</v>
      </c>
      <c r="Q815" s="3" t="str">
        <f>VLOOKUP(A815,INFO!$A:$B,2,0)</f>
        <v>GUAYAQUIL</v>
      </c>
      <c r="R815" s="19">
        <v>95</v>
      </c>
      <c r="S815" s="19" t="str">
        <f t="shared" si="120"/>
        <v>Durmió en Ainsa</v>
      </c>
      <c r="T815" s="19">
        <f t="shared" si="121"/>
        <v>1</v>
      </c>
      <c r="U815" s="19" t="str">
        <f t="shared" si="122"/>
        <v>Mostrar</v>
      </c>
      <c r="V815" s="3" t="str">
        <f>VLOOKUP(A815,INFO!$A:$C,3,0)</f>
        <v>II765J</v>
      </c>
      <c r="W815" s="3" t="str">
        <f>VLOOKUP(V815,INFO!$C:$D,2,0)</f>
        <v>Motocicleta</v>
      </c>
      <c r="X815" s="17" t="str">
        <f>VLOOKUP(A815,INFO!A:F,5,0)</f>
        <v>ADMINISTRACIÓN</v>
      </c>
      <c r="Y815" s="17" t="str">
        <f>VLOOKUP(A815,INFO!A:F,6,0)</f>
        <v xml:space="preserve">Byron </v>
      </c>
    </row>
    <row r="816" spans="1:25" x14ac:dyDescent="0.25">
      <c r="A816" s="3" t="s">
        <v>78</v>
      </c>
      <c r="B816" s="8">
        <v>1.5856481481481482E-2</v>
      </c>
      <c r="C816" s="8">
        <v>1.5509259259259257E-2</v>
      </c>
      <c r="D816" s="8">
        <v>3.4722222222222224E-4</v>
      </c>
      <c r="E816" s="4">
        <v>9.93</v>
      </c>
      <c r="F816" s="5">
        <v>61</v>
      </c>
      <c r="G816" s="5">
        <v>26.1</v>
      </c>
      <c r="H816" s="7" t="s">
        <v>24</v>
      </c>
      <c r="I816" s="7" t="s">
        <v>72</v>
      </c>
      <c r="J816" s="42">
        <v>43375.726655092592</v>
      </c>
      <c r="K816" s="42">
        <v>43375.742511574077</v>
      </c>
      <c r="L816" s="2">
        <v>43375</v>
      </c>
      <c r="M816" s="6" t="str">
        <f t="shared" si="116"/>
        <v>octubre</v>
      </c>
      <c r="N816" s="19">
        <f t="shared" si="117"/>
        <v>40</v>
      </c>
      <c r="O816" s="7" t="str">
        <f t="shared" si="118"/>
        <v>martes</v>
      </c>
      <c r="P816" s="7">
        <f t="shared" si="119"/>
        <v>2018</v>
      </c>
      <c r="Q816" s="3" t="str">
        <f>VLOOKUP(A816,INFO!$A:$B,2,0)</f>
        <v>GUAYAQUIL</v>
      </c>
      <c r="R816" s="19">
        <v>95</v>
      </c>
      <c r="S816" s="19" t="str">
        <f t="shared" si="120"/>
        <v>Durmió en Ainsa</v>
      </c>
      <c r="T816" s="19">
        <f t="shared" si="121"/>
        <v>1</v>
      </c>
      <c r="U816" s="19" t="str">
        <f t="shared" si="122"/>
        <v>Mostrar</v>
      </c>
      <c r="V816" s="3" t="str">
        <f>VLOOKUP(A816,INFO!$A:$C,3,0)</f>
        <v>II765J</v>
      </c>
      <c r="W816" s="3" t="str">
        <f>VLOOKUP(V816,INFO!$C:$D,2,0)</f>
        <v>Motocicleta</v>
      </c>
      <c r="X816" s="17" t="str">
        <f>VLOOKUP(A816,INFO!A:F,5,0)</f>
        <v>ADMINISTRACIÓN</v>
      </c>
      <c r="Y816" s="17" t="str">
        <f>VLOOKUP(A816,INFO!A:F,6,0)</f>
        <v xml:space="preserve">Byron </v>
      </c>
    </row>
    <row r="817" spans="1:25" x14ac:dyDescent="0.25">
      <c r="A817" s="3" t="s">
        <v>4</v>
      </c>
      <c r="B817" s="8">
        <v>2.6388888888888885E-3</v>
      </c>
      <c r="C817" s="8">
        <v>2.2685185185185182E-3</v>
      </c>
      <c r="D817" s="8">
        <v>3.7037037037037035E-4</v>
      </c>
      <c r="E817" s="4">
        <v>0.97</v>
      </c>
      <c r="F817" s="5">
        <v>51</v>
      </c>
      <c r="G817" s="5">
        <v>15.28</v>
      </c>
      <c r="H817" s="7" t="s">
        <v>287</v>
      </c>
      <c r="I817" s="7" t="s">
        <v>298</v>
      </c>
      <c r="J817" s="42">
        <v>43375.667361111111</v>
      </c>
      <c r="K817" s="42">
        <v>43375.67</v>
      </c>
      <c r="L817" s="2">
        <v>43375</v>
      </c>
      <c r="M817" s="6" t="str">
        <f t="shared" si="116"/>
        <v>octubre</v>
      </c>
      <c r="N817" s="19">
        <f t="shared" si="117"/>
        <v>40</v>
      </c>
      <c r="O817" s="7" t="str">
        <f t="shared" si="118"/>
        <v>martes</v>
      </c>
      <c r="P817" s="7">
        <f t="shared" si="119"/>
        <v>2018</v>
      </c>
      <c r="Q817" s="3" t="str">
        <f>VLOOKUP(A817,INFO!$A:$B,2,0)</f>
        <v>QUITO</v>
      </c>
      <c r="R817" s="19">
        <v>95</v>
      </c>
      <c r="S817" s="19" t="str">
        <f t="shared" si="120"/>
        <v>Avenida Cristobal Colón 2-177, Quito</v>
      </c>
      <c r="T817" s="19">
        <f t="shared" si="121"/>
        <v>0</v>
      </c>
      <c r="U817" s="19" t="str">
        <f t="shared" si="122"/>
        <v>Mostrar</v>
      </c>
      <c r="V817" s="3" t="str">
        <f>VLOOKUP(A817,INFO!$A:$C,3,0)</f>
        <v>HW228P</v>
      </c>
      <c r="W817" s="3" t="str">
        <f>VLOOKUP(V817,INFO!$C:$D,2,0)</f>
        <v>Motocicleta</v>
      </c>
      <c r="X817" s="17" t="str">
        <f>VLOOKUP(A817,INFO!A:F,5,0)</f>
        <v>SAT UIO</v>
      </c>
      <c r="Y817" s="17" t="str">
        <f>VLOOKUP(A817,INFO!A:F,6,0)</f>
        <v>Quito</v>
      </c>
    </row>
    <row r="818" spans="1:25" x14ac:dyDescent="0.25">
      <c r="A818" s="3" t="s">
        <v>74</v>
      </c>
      <c r="B818" s="8">
        <v>3.8194444444444446E-4</v>
      </c>
      <c r="C818" s="8">
        <v>0</v>
      </c>
      <c r="D818" s="8">
        <v>3.8194444444444446E-4</v>
      </c>
      <c r="E818" s="4">
        <v>0</v>
      </c>
      <c r="F818" s="5">
        <v>0</v>
      </c>
      <c r="G818" s="5">
        <v>0.25</v>
      </c>
      <c r="H818" s="7" t="s">
        <v>152</v>
      </c>
      <c r="I818" s="7" t="s">
        <v>152</v>
      </c>
      <c r="J818" s="42">
        <v>43375.405370370368</v>
      </c>
      <c r="K818" s="42">
        <v>43375.405752314815</v>
      </c>
      <c r="L818" s="2">
        <v>43375</v>
      </c>
      <c r="M818" s="6" t="str">
        <f t="shared" si="116"/>
        <v>octubre</v>
      </c>
      <c r="N818" s="19">
        <f t="shared" si="117"/>
        <v>40</v>
      </c>
      <c r="O818" s="7" t="str">
        <f t="shared" si="118"/>
        <v>martes</v>
      </c>
      <c r="P818" s="7">
        <f t="shared" si="119"/>
        <v>2018</v>
      </c>
      <c r="Q818" s="3" t="str">
        <f>VLOOKUP(A818,INFO!$A:$B,2,0)</f>
        <v>GUAYAQUIL</v>
      </c>
      <c r="R818" s="19">
        <v>95</v>
      </c>
      <c r="S818" s="19" t="str">
        <f t="shared" si="120"/>
        <v>Santa Martha</v>
      </c>
      <c r="T818" s="19">
        <f t="shared" si="121"/>
        <v>1</v>
      </c>
      <c r="U818" s="19" t="str">
        <f t="shared" si="122"/>
        <v>Mostrar</v>
      </c>
      <c r="V818" s="3" t="str">
        <f>VLOOKUP(A818,INFO!$A:$C,3,0)</f>
        <v>EGSI9191</v>
      </c>
      <c r="W818" s="3" t="str">
        <f>VLOOKUP(V818,INFO!$C:$D,2,0)</f>
        <v>Camioneta</v>
      </c>
      <c r="X818" s="17" t="str">
        <f>VLOOKUP(A818,INFO!A:F,5,0)</f>
        <v>POSTVENTA</v>
      </c>
      <c r="Y818" s="17" t="str">
        <f>VLOOKUP(A818,INFO!A:F,6,0)</f>
        <v>Patricio Olaya</v>
      </c>
    </row>
    <row r="819" spans="1:25" x14ac:dyDescent="0.25">
      <c r="A819" s="3" t="s">
        <v>2</v>
      </c>
      <c r="B819" s="8">
        <v>3.9351851851851852E-4</v>
      </c>
      <c r="C819" s="8">
        <v>0</v>
      </c>
      <c r="D819" s="8">
        <v>3.9351851851851852E-4</v>
      </c>
      <c r="E819" s="4">
        <v>0</v>
      </c>
      <c r="F819" s="5">
        <v>0</v>
      </c>
      <c r="G819" s="5">
        <v>0</v>
      </c>
      <c r="H819" s="7" t="s">
        <v>292</v>
      </c>
      <c r="I819" s="7" t="s">
        <v>292</v>
      </c>
      <c r="J819" s="42">
        <v>43375.702777777777</v>
      </c>
      <c r="K819" s="42">
        <v>43375.7031712963</v>
      </c>
      <c r="L819" s="2">
        <v>43375</v>
      </c>
      <c r="M819" s="6" t="str">
        <f t="shared" si="116"/>
        <v>octubre</v>
      </c>
      <c r="N819" s="19">
        <f t="shared" si="117"/>
        <v>40</v>
      </c>
      <c r="O819" s="7" t="str">
        <f t="shared" si="118"/>
        <v>martes</v>
      </c>
      <c r="P819" s="7">
        <f t="shared" si="119"/>
        <v>2018</v>
      </c>
      <c r="Q819" s="3" t="str">
        <f>VLOOKUP(A819,INFO!$A:$B,2,0)</f>
        <v>QUITO</v>
      </c>
      <c r="R819" s="19">
        <v>95</v>
      </c>
      <c r="S819" s="19" t="str">
        <f t="shared" si="120"/>
        <v>Calle La Higuera 2-217, Quito</v>
      </c>
      <c r="T819" s="19">
        <f t="shared" si="121"/>
        <v>1</v>
      </c>
      <c r="U819" s="19" t="str">
        <f t="shared" si="122"/>
        <v>Mostrar</v>
      </c>
      <c r="V819" s="3" t="str">
        <f>VLOOKUP(A819,INFO!$A:$C,3,0)</f>
        <v>EPCW7500</v>
      </c>
      <c r="W819" s="3" t="str">
        <f>VLOOKUP(V819,INFO!$C:$D,2,0)</f>
        <v>Camioneta</v>
      </c>
      <c r="X819" s="17" t="str">
        <f>VLOOKUP(A819,INFO!A:F,5,0)</f>
        <v>SAT UIO</v>
      </c>
      <c r="Y819" s="17" t="str">
        <f>VLOOKUP(A819,INFO!A:F,6,0)</f>
        <v>Edison Arellano</v>
      </c>
    </row>
    <row r="820" spans="1:25" x14ac:dyDescent="0.25">
      <c r="A820" s="3" t="s">
        <v>2</v>
      </c>
      <c r="B820" s="8">
        <v>4.0509259259259258E-4</v>
      </c>
      <c r="C820" s="8">
        <v>0</v>
      </c>
      <c r="D820" s="8">
        <v>4.0509259259259258E-4</v>
      </c>
      <c r="E820" s="4">
        <v>0</v>
      </c>
      <c r="F820" s="5">
        <v>0</v>
      </c>
      <c r="G820" s="5">
        <v>0</v>
      </c>
      <c r="H820" s="7" t="s">
        <v>289</v>
      </c>
      <c r="I820" s="7" t="s">
        <v>289</v>
      </c>
      <c r="J820" s="42">
        <v>43375.662812499999</v>
      </c>
      <c r="K820" s="42">
        <v>43375.663217592592</v>
      </c>
      <c r="L820" s="2">
        <v>43375</v>
      </c>
      <c r="M820" s="6" t="str">
        <f t="shared" si="116"/>
        <v>octubre</v>
      </c>
      <c r="N820" s="19">
        <f t="shared" si="117"/>
        <v>40</v>
      </c>
      <c r="O820" s="7" t="str">
        <f t="shared" si="118"/>
        <v>martes</v>
      </c>
      <c r="P820" s="7">
        <f t="shared" si="119"/>
        <v>2018</v>
      </c>
      <c r="Q820" s="3" t="str">
        <f>VLOOKUP(A820,INFO!$A:$B,2,0)</f>
        <v>QUITO</v>
      </c>
      <c r="R820" s="19">
        <v>95</v>
      </c>
      <c r="S820" s="19" t="str">
        <f t="shared" si="120"/>
        <v>Chediak, Quito</v>
      </c>
      <c r="T820" s="19">
        <f t="shared" si="121"/>
        <v>1</v>
      </c>
      <c r="U820" s="19" t="str">
        <f t="shared" si="122"/>
        <v>Mostrar</v>
      </c>
      <c r="V820" s="3" t="str">
        <f>VLOOKUP(A820,INFO!$A:$C,3,0)</f>
        <v>EPCW7500</v>
      </c>
      <c r="W820" s="3" t="str">
        <f>VLOOKUP(V820,INFO!$C:$D,2,0)</f>
        <v>Camioneta</v>
      </c>
      <c r="X820" s="17" t="str">
        <f>VLOOKUP(A820,INFO!A:F,5,0)</f>
        <v>SAT UIO</v>
      </c>
      <c r="Y820" s="17" t="str">
        <f>VLOOKUP(A820,INFO!A:F,6,0)</f>
        <v>Edison Arellano</v>
      </c>
    </row>
    <row r="821" spans="1:25" x14ac:dyDescent="0.25">
      <c r="A821" s="3" t="s">
        <v>78</v>
      </c>
      <c r="B821" s="8">
        <v>3.9814814814814817E-3</v>
      </c>
      <c r="C821" s="8">
        <v>3.3912037037037036E-3</v>
      </c>
      <c r="D821" s="8">
        <v>5.9027777777777778E-4</v>
      </c>
      <c r="E821" s="4">
        <v>1.58</v>
      </c>
      <c r="F821" s="5">
        <v>46</v>
      </c>
      <c r="G821" s="5">
        <v>16.559999999999999</v>
      </c>
      <c r="H821" s="7" t="s">
        <v>130</v>
      </c>
      <c r="I821" s="7" t="s">
        <v>24</v>
      </c>
      <c r="J821" s="42">
        <v>43375.712384259263</v>
      </c>
      <c r="K821" s="42">
        <v>43375.716365740744</v>
      </c>
      <c r="L821" s="2">
        <v>43375</v>
      </c>
      <c r="M821" s="6" t="str">
        <f t="shared" si="116"/>
        <v>octubre</v>
      </c>
      <c r="N821" s="19">
        <f t="shared" si="117"/>
        <v>40</v>
      </c>
      <c r="O821" s="7" t="str">
        <f t="shared" si="118"/>
        <v>martes</v>
      </c>
      <c r="P821" s="7">
        <f t="shared" si="119"/>
        <v>2018</v>
      </c>
      <c r="Q821" s="3" t="str">
        <f>VLOOKUP(A821,INFO!$A:$B,2,0)</f>
        <v>GUAYAQUIL</v>
      </c>
      <c r="R821" s="19">
        <v>95</v>
      </c>
      <c r="S821" s="19" t="str">
        <f t="shared" si="120"/>
        <v>Avenida 40 No, Guayaquil</v>
      </c>
      <c r="T821" s="19">
        <f t="shared" si="121"/>
        <v>0</v>
      </c>
      <c r="U821" s="19" t="str">
        <f t="shared" si="122"/>
        <v>Mostrar</v>
      </c>
      <c r="V821" s="3" t="str">
        <f>VLOOKUP(A821,INFO!$A:$C,3,0)</f>
        <v>II765J</v>
      </c>
      <c r="W821" s="3" t="str">
        <f>VLOOKUP(V821,INFO!$C:$D,2,0)</f>
        <v>Motocicleta</v>
      </c>
      <c r="X821" s="17" t="str">
        <f>VLOOKUP(A821,INFO!A:F,5,0)</f>
        <v>ADMINISTRACIÓN</v>
      </c>
      <c r="Y821" s="17" t="str">
        <f>VLOOKUP(A821,INFO!A:F,6,0)</f>
        <v xml:space="preserve">Byron </v>
      </c>
    </row>
    <row r="822" spans="1:25" x14ac:dyDescent="0.25">
      <c r="A822" s="3" t="s">
        <v>29</v>
      </c>
      <c r="B822" s="8">
        <v>1.2731481481481483E-3</v>
      </c>
      <c r="C822" s="8">
        <v>6.7129629629629625E-4</v>
      </c>
      <c r="D822" s="8">
        <v>6.018518518518519E-4</v>
      </c>
      <c r="E822" s="4">
        <v>0.02</v>
      </c>
      <c r="F822" s="5">
        <v>5</v>
      </c>
      <c r="G822" s="5">
        <v>0.75</v>
      </c>
      <c r="H822" s="7" t="s">
        <v>24</v>
      </c>
      <c r="I822" s="7" t="s">
        <v>24</v>
      </c>
      <c r="J822" s="42">
        <v>43375.468275462961</v>
      </c>
      <c r="K822" s="42">
        <v>43375.469548611109</v>
      </c>
      <c r="L822" s="2">
        <v>43375</v>
      </c>
      <c r="M822" s="6" t="str">
        <f t="shared" si="116"/>
        <v>octubre</v>
      </c>
      <c r="N822" s="19">
        <f t="shared" si="117"/>
        <v>40</v>
      </c>
      <c r="O822" s="7" t="str">
        <f t="shared" si="118"/>
        <v>martes</v>
      </c>
      <c r="P822" s="7">
        <f t="shared" si="119"/>
        <v>2018</v>
      </c>
      <c r="Q822" s="3" t="str">
        <f>VLOOKUP(A822,INFO!$A:$B,2,0)</f>
        <v>GUAYAQUIL</v>
      </c>
      <c r="R822" s="19">
        <v>95</v>
      </c>
      <c r="S822" s="19" t="str">
        <f t="shared" si="120"/>
        <v>Durmió en Ainsa</v>
      </c>
      <c r="T822" s="19">
        <f t="shared" si="121"/>
        <v>1</v>
      </c>
      <c r="U822" s="19" t="str">
        <f t="shared" si="122"/>
        <v>Mostrar</v>
      </c>
      <c r="V822" s="3" t="str">
        <f>VLOOKUP(A822,INFO!$A:$C,3,0)</f>
        <v>EPCW6826</v>
      </c>
      <c r="W822" s="3" t="str">
        <f>VLOOKUP(V822,INFO!$C:$D,2,0)</f>
        <v>Camioneta</v>
      </c>
      <c r="X822" s="17" t="str">
        <f>VLOOKUP(A822,INFO!A:F,5,0)</f>
        <v>POSTVENTA</v>
      </c>
      <c r="Y822" s="17" t="str">
        <f>VLOOKUP(A822,INFO!A:F,6,0)</f>
        <v>Danny Salazar</v>
      </c>
    </row>
    <row r="823" spans="1:25" x14ac:dyDescent="0.25">
      <c r="A823" s="3" t="s">
        <v>4</v>
      </c>
      <c r="B823" s="8">
        <v>6.7708333333333336E-3</v>
      </c>
      <c r="C823" s="8">
        <v>6.0995370370370361E-3</v>
      </c>
      <c r="D823" s="8">
        <v>6.7129629629629625E-4</v>
      </c>
      <c r="E823" s="4">
        <v>2.96</v>
      </c>
      <c r="F823" s="5">
        <v>42</v>
      </c>
      <c r="G823" s="5">
        <v>18.22</v>
      </c>
      <c r="H823" s="7" t="s">
        <v>297</v>
      </c>
      <c r="I823" s="7" t="s">
        <v>299</v>
      </c>
      <c r="J823" s="42">
        <v>43375.633217592593</v>
      </c>
      <c r="K823" s="42">
        <v>43375.639988425923</v>
      </c>
      <c r="L823" s="2">
        <v>43375</v>
      </c>
      <c r="M823" s="6" t="str">
        <f t="shared" si="116"/>
        <v>octubre</v>
      </c>
      <c r="N823" s="19">
        <f t="shared" si="117"/>
        <v>40</v>
      </c>
      <c r="O823" s="7" t="str">
        <f t="shared" si="118"/>
        <v>martes</v>
      </c>
      <c r="P823" s="7">
        <f t="shared" si="119"/>
        <v>2018</v>
      </c>
      <c r="Q823" s="3" t="str">
        <f>VLOOKUP(A823,INFO!$A:$B,2,0)</f>
        <v>QUITO</v>
      </c>
      <c r="R823" s="19">
        <v>95</v>
      </c>
      <c r="S823" s="19" t="str">
        <f t="shared" si="120"/>
        <v>Avenida 10 De Agosto 2-54, Quito</v>
      </c>
      <c r="T823" s="19">
        <f t="shared" si="121"/>
        <v>0</v>
      </c>
      <c r="U823" s="19" t="str">
        <f t="shared" si="122"/>
        <v>Mostrar</v>
      </c>
      <c r="V823" s="3" t="str">
        <f>VLOOKUP(A823,INFO!$A:$C,3,0)</f>
        <v>HW228P</v>
      </c>
      <c r="W823" s="3" t="str">
        <f>VLOOKUP(V823,INFO!$C:$D,2,0)</f>
        <v>Motocicleta</v>
      </c>
      <c r="X823" s="17" t="str">
        <f>VLOOKUP(A823,INFO!A:F,5,0)</f>
        <v>SAT UIO</v>
      </c>
      <c r="Y823" s="17" t="str">
        <f>VLOOKUP(A823,INFO!A:F,6,0)</f>
        <v>Quito</v>
      </c>
    </row>
    <row r="824" spans="1:25" x14ac:dyDescent="0.25">
      <c r="A824" s="3" t="s">
        <v>78</v>
      </c>
      <c r="B824" s="8">
        <v>3.6805555555555554E-3</v>
      </c>
      <c r="C824" s="8">
        <v>2.9861111111111113E-3</v>
      </c>
      <c r="D824" s="8">
        <v>6.9444444444444447E-4</v>
      </c>
      <c r="E824" s="4">
        <v>1.34</v>
      </c>
      <c r="F824" s="5">
        <v>46</v>
      </c>
      <c r="G824" s="5">
        <v>15.13</v>
      </c>
      <c r="H824" s="7" t="s">
        <v>132</v>
      </c>
      <c r="I824" s="7" t="s">
        <v>24</v>
      </c>
      <c r="J824" s="42">
        <v>43375.425069444442</v>
      </c>
      <c r="K824" s="42">
        <v>43375.428749999999</v>
      </c>
      <c r="L824" s="2">
        <v>43375</v>
      </c>
      <c r="M824" s="6" t="str">
        <f t="shared" si="116"/>
        <v>octubre</v>
      </c>
      <c r="N824" s="19">
        <f t="shared" si="117"/>
        <v>40</v>
      </c>
      <c r="O824" s="7" t="str">
        <f t="shared" si="118"/>
        <v>martes</v>
      </c>
      <c r="P824" s="7">
        <f t="shared" si="119"/>
        <v>2018</v>
      </c>
      <c r="Q824" s="3" t="str">
        <f>VLOOKUP(A824,INFO!$A:$B,2,0)</f>
        <v>GUAYAQUIL</v>
      </c>
      <c r="R824" s="19">
        <v>95</v>
      </c>
      <c r="S824" s="19" t="str">
        <f t="shared" si="120"/>
        <v>Avenida 40 No, Guayaquil</v>
      </c>
      <c r="T824" s="19">
        <f t="shared" si="121"/>
        <v>0</v>
      </c>
      <c r="U824" s="19" t="str">
        <f t="shared" si="122"/>
        <v>Mostrar</v>
      </c>
      <c r="V824" s="3" t="str">
        <f>VLOOKUP(A824,INFO!$A:$C,3,0)</f>
        <v>II765J</v>
      </c>
      <c r="W824" s="3" t="str">
        <f>VLOOKUP(V824,INFO!$C:$D,2,0)</f>
        <v>Motocicleta</v>
      </c>
      <c r="X824" s="17" t="str">
        <f>VLOOKUP(A824,INFO!A:F,5,0)</f>
        <v>ADMINISTRACIÓN</v>
      </c>
      <c r="Y824" s="17" t="str">
        <f>VLOOKUP(A824,INFO!A:F,6,0)</f>
        <v xml:space="preserve">Byron </v>
      </c>
    </row>
    <row r="825" spans="1:25" x14ac:dyDescent="0.25">
      <c r="A825" s="3" t="s">
        <v>4</v>
      </c>
      <c r="B825" s="8">
        <v>5.3125000000000004E-3</v>
      </c>
      <c r="C825" s="8">
        <v>4.6180555555555558E-3</v>
      </c>
      <c r="D825" s="8">
        <v>6.9444444444444447E-4</v>
      </c>
      <c r="E825" s="4">
        <v>2.69</v>
      </c>
      <c r="F825" s="5">
        <v>53</v>
      </c>
      <c r="G825" s="5">
        <v>21.11</v>
      </c>
      <c r="H825" s="7" t="s">
        <v>300</v>
      </c>
      <c r="I825" s="7" t="s">
        <v>296</v>
      </c>
      <c r="J825" s="42">
        <v>43375.45584490741</v>
      </c>
      <c r="K825" s="42">
        <v>43375.461157407408</v>
      </c>
      <c r="L825" s="2">
        <v>43375</v>
      </c>
      <c r="M825" s="6" t="str">
        <f t="shared" si="116"/>
        <v>octubre</v>
      </c>
      <c r="N825" s="19">
        <f t="shared" si="117"/>
        <v>40</v>
      </c>
      <c r="O825" s="7" t="str">
        <f t="shared" si="118"/>
        <v>martes</v>
      </c>
      <c r="P825" s="7">
        <f t="shared" si="119"/>
        <v>2018</v>
      </c>
      <c r="Q825" s="3" t="str">
        <f>VLOOKUP(A825,INFO!$A:$B,2,0)</f>
        <v>QUITO</v>
      </c>
      <c r="R825" s="19">
        <v>95</v>
      </c>
      <c r="S825" s="19" t="str">
        <f t="shared" si="120"/>
        <v>Avenida 10 De Agosto 2-96, Quito</v>
      </c>
      <c r="T825" s="19">
        <f t="shared" si="121"/>
        <v>0</v>
      </c>
      <c r="U825" s="19" t="str">
        <f t="shared" si="122"/>
        <v>Mostrar</v>
      </c>
      <c r="V825" s="3" t="str">
        <f>VLOOKUP(A825,INFO!$A:$C,3,0)</f>
        <v>HW228P</v>
      </c>
      <c r="W825" s="3" t="str">
        <f>VLOOKUP(V825,INFO!$C:$D,2,0)</f>
        <v>Motocicleta</v>
      </c>
      <c r="X825" s="17" t="str">
        <f>VLOOKUP(A825,INFO!A:F,5,0)</f>
        <v>SAT UIO</v>
      </c>
      <c r="Y825" s="17" t="str">
        <f>VLOOKUP(A825,INFO!A:F,6,0)</f>
        <v>Quito</v>
      </c>
    </row>
    <row r="826" spans="1:25" x14ac:dyDescent="0.25">
      <c r="A826" s="3" t="s">
        <v>36</v>
      </c>
      <c r="B826" s="8">
        <v>7.0601851851851847E-4</v>
      </c>
      <c r="C826" s="8">
        <v>0</v>
      </c>
      <c r="D826" s="8">
        <v>7.0601851851851847E-4</v>
      </c>
      <c r="E826" s="4">
        <v>0</v>
      </c>
      <c r="F826" s="5">
        <v>0</v>
      </c>
      <c r="G826" s="5">
        <v>0.22</v>
      </c>
      <c r="H826" s="7" t="s">
        <v>24</v>
      </c>
      <c r="I826" s="7" t="s">
        <v>24</v>
      </c>
      <c r="J826" s="42">
        <v>43375.246041666665</v>
      </c>
      <c r="K826" s="42">
        <v>43375.246747685182</v>
      </c>
      <c r="L826" s="2">
        <v>43375</v>
      </c>
      <c r="M826" s="6" t="str">
        <f t="shared" si="116"/>
        <v>octubre</v>
      </c>
      <c r="N826" s="19">
        <f t="shared" si="117"/>
        <v>40</v>
      </c>
      <c r="O826" s="7" t="str">
        <f t="shared" si="118"/>
        <v>martes</v>
      </c>
      <c r="P826" s="7">
        <f t="shared" si="119"/>
        <v>2018</v>
      </c>
      <c r="Q826" s="3" t="str">
        <f>VLOOKUP(A826,INFO!$A:$B,2,0)</f>
        <v>GUAYAQUIL</v>
      </c>
      <c r="R826" s="19">
        <v>95</v>
      </c>
      <c r="S826" s="19" t="str">
        <f t="shared" si="120"/>
        <v>Durmió en Ainsa</v>
      </c>
      <c r="T826" s="19">
        <f t="shared" si="121"/>
        <v>1</v>
      </c>
      <c r="U826" s="19" t="str">
        <f t="shared" si="122"/>
        <v>Mostrar</v>
      </c>
      <c r="V826" s="3" t="str">
        <f>VLOOKUP(A826,INFO!$A:$C,3,0)</f>
        <v>EPCA4311</v>
      </c>
      <c r="W826" s="3" t="str">
        <f>VLOOKUP(V826,INFO!$C:$D,2,0)</f>
        <v>Plataforma</v>
      </c>
      <c r="X826" s="17" t="str">
        <f>VLOOKUP(A826,INFO!A:F,5,0)</f>
        <v>LOGÍSTICA</v>
      </c>
      <c r="Y826" s="17" t="str">
        <f>VLOOKUP(A826,INFO!A:F,6,0)</f>
        <v>Cristobal Murillo</v>
      </c>
    </row>
    <row r="827" spans="1:25" x14ac:dyDescent="0.25">
      <c r="A827" s="3" t="s">
        <v>68</v>
      </c>
      <c r="B827" s="8">
        <v>2.6041666666666665E-3</v>
      </c>
      <c r="C827" s="8">
        <v>1.8981481481481482E-3</v>
      </c>
      <c r="D827" s="8">
        <v>7.0601851851851847E-4</v>
      </c>
      <c r="E827" s="4">
        <v>0.74</v>
      </c>
      <c r="F827" s="5">
        <v>57</v>
      </c>
      <c r="G827" s="5">
        <v>11.92</v>
      </c>
      <c r="H827" s="7" t="s">
        <v>71</v>
      </c>
      <c r="I827" s="7" t="s">
        <v>137</v>
      </c>
      <c r="J827" s="42">
        <v>43375.562152777777</v>
      </c>
      <c r="K827" s="42">
        <v>43375.564756944441</v>
      </c>
      <c r="L827" s="2">
        <v>43375</v>
      </c>
      <c r="M827" s="6" t="str">
        <f t="shared" si="116"/>
        <v>octubre</v>
      </c>
      <c r="N827" s="19">
        <f t="shared" si="117"/>
        <v>40</v>
      </c>
      <c r="O827" s="7" t="str">
        <f t="shared" si="118"/>
        <v>martes</v>
      </c>
      <c r="P827" s="7">
        <f t="shared" si="119"/>
        <v>2018</v>
      </c>
      <c r="Q827" s="3" t="str">
        <f>VLOOKUP(A827,INFO!$A:$B,2,0)</f>
        <v>QUITO</v>
      </c>
      <c r="R827" s="19">
        <v>95</v>
      </c>
      <c r="S827" s="19" t="str">
        <f t="shared" si="120"/>
        <v>12, Guayaquil</v>
      </c>
      <c r="T827" s="19">
        <f t="shared" si="121"/>
        <v>0</v>
      </c>
      <c r="U827" s="19" t="str">
        <f t="shared" si="122"/>
        <v>Mostrar</v>
      </c>
      <c r="V827" s="3" t="str">
        <f>VLOOKUP(A827,INFO!$A:$C,3,0)</f>
        <v>EGSK6338</v>
      </c>
      <c r="W827" s="3" t="str">
        <f>VLOOKUP(V827,INFO!$C:$D,2,0)</f>
        <v>Automovil</v>
      </c>
      <c r="X827" s="17" t="str">
        <f>VLOOKUP(A827,INFO!A:F,5,0)</f>
        <v>VENTAS</v>
      </c>
      <c r="Y827" s="17" t="str">
        <f>VLOOKUP(A827,INFO!A:F,6,0)</f>
        <v>Josue Guillen</v>
      </c>
    </row>
    <row r="828" spans="1:25" x14ac:dyDescent="0.25">
      <c r="A828" s="3" t="s">
        <v>68</v>
      </c>
      <c r="B828" s="8">
        <v>2.7546296296296294E-3</v>
      </c>
      <c r="C828" s="8">
        <v>2.0486111111111113E-3</v>
      </c>
      <c r="D828" s="8">
        <v>7.0601851851851847E-4</v>
      </c>
      <c r="E828" s="4">
        <v>0.64</v>
      </c>
      <c r="F828" s="5">
        <v>27</v>
      </c>
      <c r="G828" s="5">
        <v>9.67</v>
      </c>
      <c r="H828" s="7" t="s">
        <v>137</v>
      </c>
      <c r="I828" s="7" t="s">
        <v>72</v>
      </c>
      <c r="J828" s="42">
        <v>43375.590601851851</v>
      </c>
      <c r="K828" s="42">
        <v>43375.593356481484</v>
      </c>
      <c r="L828" s="2">
        <v>43375</v>
      </c>
      <c r="M828" s="6" t="str">
        <f t="shared" si="116"/>
        <v>octubre</v>
      </c>
      <c r="N828" s="19">
        <f t="shared" si="117"/>
        <v>40</v>
      </c>
      <c r="O828" s="7" t="str">
        <f t="shared" si="118"/>
        <v>martes</v>
      </c>
      <c r="P828" s="7">
        <f t="shared" si="119"/>
        <v>2018</v>
      </c>
      <c r="Q828" s="3" t="str">
        <f>VLOOKUP(A828,INFO!$A:$B,2,0)</f>
        <v>QUITO</v>
      </c>
      <c r="R828" s="19">
        <v>95</v>
      </c>
      <c r="S828" s="19" t="str">
        <f t="shared" si="120"/>
        <v>Avenida Juan Tanca Marengo, Guayaquil</v>
      </c>
      <c r="T828" s="19">
        <f t="shared" si="121"/>
        <v>0</v>
      </c>
      <c r="U828" s="19" t="str">
        <f t="shared" si="122"/>
        <v>Mostrar</v>
      </c>
      <c r="V828" s="3" t="str">
        <f>VLOOKUP(A828,INFO!$A:$C,3,0)</f>
        <v>EGSK6338</v>
      </c>
      <c r="W828" s="3" t="str">
        <f>VLOOKUP(V828,INFO!$C:$D,2,0)</f>
        <v>Automovil</v>
      </c>
      <c r="X828" s="17" t="str">
        <f>VLOOKUP(A828,INFO!A:F,5,0)</f>
        <v>VENTAS</v>
      </c>
      <c r="Y828" s="17" t="str">
        <f>VLOOKUP(A828,INFO!A:F,6,0)</f>
        <v>Josue Guillen</v>
      </c>
    </row>
    <row r="829" spans="1:25" x14ac:dyDescent="0.25">
      <c r="A829" s="3" t="s">
        <v>68</v>
      </c>
      <c r="B829" s="8">
        <v>1.2581018518518519E-2</v>
      </c>
      <c r="C829" s="8">
        <v>9.0277777777777787E-3</v>
      </c>
      <c r="D829" s="8">
        <v>7.0601851851851847E-4</v>
      </c>
      <c r="E829" s="4">
        <v>8.2799999999999994</v>
      </c>
      <c r="F829" s="5">
        <v>68</v>
      </c>
      <c r="G829" s="5">
        <v>27.42</v>
      </c>
      <c r="H829" s="7" t="s">
        <v>301</v>
      </c>
      <c r="I829" s="7" t="s">
        <v>72</v>
      </c>
      <c r="J829" s="42">
        <v>43375.880196759259</v>
      </c>
      <c r="K829" s="42">
        <v>43375.892777777779</v>
      </c>
      <c r="L829" s="2">
        <v>43375</v>
      </c>
      <c r="M829" s="6" t="str">
        <f t="shared" si="116"/>
        <v>octubre</v>
      </c>
      <c r="N829" s="19">
        <f t="shared" si="117"/>
        <v>40</v>
      </c>
      <c r="O829" s="7" t="str">
        <f t="shared" si="118"/>
        <v>martes</v>
      </c>
      <c r="P829" s="7">
        <f t="shared" si="119"/>
        <v>2018</v>
      </c>
      <c r="Q829" s="3" t="str">
        <f>VLOOKUP(A829,INFO!$A:$B,2,0)</f>
        <v>QUITO</v>
      </c>
      <c r="R829" s="19">
        <v>95</v>
      </c>
      <c r="S829" s="19" t="str">
        <f t="shared" si="120"/>
        <v>Avenida Juan Tanca Marengo, Guayaquil</v>
      </c>
      <c r="T829" s="19">
        <f t="shared" si="121"/>
        <v>0</v>
      </c>
      <c r="U829" s="19" t="str">
        <f t="shared" si="122"/>
        <v>Mostrar</v>
      </c>
      <c r="V829" s="3" t="str">
        <f>VLOOKUP(A829,INFO!$A:$C,3,0)</f>
        <v>EGSK6338</v>
      </c>
      <c r="W829" s="3" t="str">
        <f>VLOOKUP(V829,INFO!$C:$D,2,0)</f>
        <v>Automovil</v>
      </c>
      <c r="X829" s="17" t="str">
        <f>VLOOKUP(A829,INFO!A:F,5,0)</f>
        <v>VENTAS</v>
      </c>
      <c r="Y829" s="17" t="str">
        <f>VLOOKUP(A829,INFO!A:F,6,0)</f>
        <v>Josue Guillen</v>
      </c>
    </row>
    <row r="830" spans="1:25" x14ac:dyDescent="0.25">
      <c r="A830" s="3" t="s">
        <v>2</v>
      </c>
      <c r="B830" s="8">
        <v>1.0995370370370371E-3</v>
      </c>
      <c r="C830" s="8">
        <v>3.2407407407407406E-4</v>
      </c>
      <c r="D830" s="8">
        <v>7.7546296296296304E-4</v>
      </c>
      <c r="E830" s="4">
        <v>0.06</v>
      </c>
      <c r="F830" s="5">
        <v>3</v>
      </c>
      <c r="G830" s="5">
        <v>2.4300000000000002</v>
      </c>
      <c r="H830" s="7" t="s">
        <v>290</v>
      </c>
      <c r="I830" s="7" t="s">
        <v>291</v>
      </c>
      <c r="J830" s="42">
        <v>43375.66982638889</v>
      </c>
      <c r="K830" s="42">
        <v>43375.670925925922</v>
      </c>
      <c r="L830" s="2">
        <v>43375</v>
      </c>
      <c r="M830" s="6" t="str">
        <f t="shared" si="116"/>
        <v>octubre</v>
      </c>
      <c r="N830" s="19">
        <f t="shared" si="117"/>
        <v>40</v>
      </c>
      <c r="O830" s="7" t="str">
        <f t="shared" si="118"/>
        <v>martes</v>
      </c>
      <c r="P830" s="7">
        <f t="shared" si="119"/>
        <v>2018</v>
      </c>
      <c r="Q830" s="3" t="str">
        <f>VLOOKUP(A830,INFO!$A:$B,2,0)</f>
        <v>QUITO</v>
      </c>
      <c r="R830" s="19">
        <v>95</v>
      </c>
      <c r="S830" s="19" t="str">
        <f t="shared" si="120"/>
        <v>Avenida Eloy Alfaro 2-249, Quito</v>
      </c>
      <c r="T830" s="19">
        <f t="shared" si="121"/>
        <v>0</v>
      </c>
      <c r="U830" s="19" t="str">
        <f t="shared" si="122"/>
        <v>Mostrar</v>
      </c>
      <c r="V830" s="3" t="str">
        <f>VLOOKUP(A830,INFO!$A:$C,3,0)</f>
        <v>EPCW7500</v>
      </c>
      <c r="W830" s="3" t="str">
        <f>VLOOKUP(V830,INFO!$C:$D,2,0)</f>
        <v>Camioneta</v>
      </c>
      <c r="X830" s="17" t="str">
        <f>VLOOKUP(A830,INFO!A:F,5,0)</f>
        <v>SAT UIO</v>
      </c>
      <c r="Y830" s="17" t="str">
        <f>VLOOKUP(A830,INFO!A:F,6,0)</f>
        <v>Edison Arellano</v>
      </c>
    </row>
    <row r="831" spans="1:25" x14ac:dyDescent="0.25">
      <c r="A831" s="3" t="s">
        <v>78</v>
      </c>
      <c r="B831" s="8">
        <v>1.1377314814814814E-2</v>
      </c>
      <c r="C831" s="8">
        <v>1.050925925925926E-2</v>
      </c>
      <c r="D831" s="8">
        <v>8.6805555555555551E-4</v>
      </c>
      <c r="E831" s="4">
        <v>10.210000000000001</v>
      </c>
      <c r="F831" s="5">
        <v>68</v>
      </c>
      <c r="G831" s="5">
        <v>37.380000000000003</v>
      </c>
      <c r="H831" s="7" t="s">
        <v>24</v>
      </c>
      <c r="I831" s="7" t="s">
        <v>142</v>
      </c>
      <c r="J831" s="42">
        <v>43375.437986111108</v>
      </c>
      <c r="K831" s="42">
        <v>43375.449363425927</v>
      </c>
      <c r="L831" s="2">
        <v>43375</v>
      </c>
      <c r="M831" s="6" t="str">
        <f t="shared" si="116"/>
        <v>octubre</v>
      </c>
      <c r="N831" s="19">
        <f t="shared" si="117"/>
        <v>40</v>
      </c>
      <c r="O831" s="7" t="str">
        <f t="shared" si="118"/>
        <v>martes</v>
      </c>
      <c r="P831" s="7">
        <f t="shared" si="119"/>
        <v>2018</v>
      </c>
      <c r="Q831" s="3" t="str">
        <f>VLOOKUP(A831,INFO!$A:$B,2,0)</f>
        <v>GUAYAQUIL</v>
      </c>
      <c r="R831" s="19">
        <v>95</v>
      </c>
      <c r="S831" s="19" t="str">
        <f t="shared" si="120"/>
        <v>Guayaquil Daule, Guayaquil</v>
      </c>
      <c r="T831" s="19">
        <f t="shared" si="121"/>
        <v>1</v>
      </c>
      <c r="U831" s="19" t="str">
        <f t="shared" si="122"/>
        <v>Mostrar</v>
      </c>
      <c r="V831" s="3" t="str">
        <f>VLOOKUP(A831,INFO!$A:$C,3,0)</f>
        <v>II765J</v>
      </c>
      <c r="W831" s="3" t="str">
        <f>VLOOKUP(V831,INFO!$C:$D,2,0)</f>
        <v>Motocicleta</v>
      </c>
      <c r="X831" s="17" t="str">
        <f>VLOOKUP(A831,INFO!A:F,5,0)</f>
        <v>ADMINISTRACIÓN</v>
      </c>
      <c r="Y831" s="17" t="str">
        <f>VLOOKUP(A831,INFO!A:F,6,0)</f>
        <v xml:space="preserve">Byron </v>
      </c>
    </row>
    <row r="832" spans="1:25" x14ac:dyDescent="0.25">
      <c r="A832" s="3" t="s">
        <v>78</v>
      </c>
      <c r="B832" s="8">
        <v>6.4930555555555549E-3</v>
      </c>
      <c r="C832" s="8">
        <v>5.5324074074074069E-3</v>
      </c>
      <c r="D832" s="8">
        <v>9.6064814814814808E-4</v>
      </c>
      <c r="E832" s="4">
        <v>2</v>
      </c>
      <c r="F832" s="5">
        <v>33</v>
      </c>
      <c r="G832" s="5">
        <v>12.81</v>
      </c>
      <c r="H832" s="7" t="s">
        <v>71</v>
      </c>
      <c r="I832" s="7" t="s">
        <v>256</v>
      </c>
      <c r="J832" s="42">
        <v>43375.599675925929</v>
      </c>
      <c r="K832" s="42">
        <v>43375.606168981481</v>
      </c>
      <c r="L832" s="2">
        <v>43375</v>
      </c>
      <c r="M832" s="6" t="str">
        <f t="shared" si="116"/>
        <v>octubre</v>
      </c>
      <c r="N832" s="19">
        <f t="shared" si="117"/>
        <v>40</v>
      </c>
      <c r="O832" s="7" t="str">
        <f t="shared" si="118"/>
        <v>martes</v>
      </c>
      <c r="P832" s="7">
        <f t="shared" si="119"/>
        <v>2018</v>
      </c>
      <c r="Q832" s="3" t="str">
        <f>VLOOKUP(A832,INFO!$A:$B,2,0)</f>
        <v>GUAYAQUIL</v>
      </c>
      <c r="R832" s="19">
        <v>95</v>
      </c>
      <c r="S832" s="19" t="str">
        <f t="shared" si="120"/>
        <v>Guillermo Rolando Pareja, Guayaquil</v>
      </c>
      <c r="T832" s="19">
        <f t="shared" si="121"/>
        <v>0</v>
      </c>
      <c r="U832" s="19" t="str">
        <f t="shared" si="122"/>
        <v>Mostrar</v>
      </c>
      <c r="V832" s="3" t="str">
        <f>VLOOKUP(A832,INFO!$A:$C,3,0)</f>
        <v>II765J</v>
      </c>
      <c r="W832" s="3" t="str">
        <f>VLOOKUP(V832,INFO!$C:$D,2,0)</f>
        <v>Motocicleta</v>
      </c>
      <c r="X832" s="17" t="str">
        <f>VLOOKUP(A832,INFO!A:F,5,0)</f>
        <v>ADMINISTRACIÓN</v>
      </c>
      <c r="Y832" s="17" t="str">
        <f>VLOOKUP(A832,INFO!A:F,6,0)</f>
        <v xml:space="preserve">Byron </v>
      </c>
    </row>
    <row r="833" spans="1:25" x14ac:dyDescent="0.25">
      <c r="A833" s="3" t="s">
        <v>28</v>
      </c>
      <c r="B833" s="8">
        <v>2.4189814814814816E-3</v>
      </c>
      <c r="C833" s="8">
        <v>1.3888888888888889E-3</v>
      </c>
      <c r="D833" s="8">
        <v>1.0300925925925926E-3</v>
      </c>
      <c r="E833" s="4">
        <v>0.11</v>
      </c>
      <c r="F833" s="5">
        <v>9</v>
      </c>
      <c r="G833" s="5">
        <v>1.89</v>
      </c>
      <c r="H833" s="7" t="s">
        <v>24</v>
      </c>
      <c r="I833" s="7" t="s">
        <v>24</v>
      </c>
      <c r="J833" s="42">
        <v>43375.742569444446</v>
      </c>
      <c r="K833" s="42">
        <v>43375.744988425926</v>
      </c>
      <c r="L833" s="2">
        <v>43375</v>
      </c>
      <c r="M833" s="6" t="str">
        <f t="shared" si="116"/>
        <v>octubre</v>
      </c>
      <c r="N833" s="19">
        <f t="shared" si="117"/>
        <v>40</v>
      </c>
      <c r="O833" s="7" t="str">
        <f t="shared" si="118"/>
        <v>martes</v>
      </c>
      <c r="P833" s="7">
        <f t="shared" si="119"/>
        <v>2018</v>
      </c>
      <c r="Q833" s="3" t="str">
        <f>VLOOKUP(A833,INFO!$A:$B,2,0)</f>
        <v>GUAYAQUIL</v>
      </c>
      <c r="R833" s="19">
        <v>95</v>
      </c>
      <c r="S833" s="19" t="str">
        <f t="shared" si="120"/>
        <v>Durmió en Ainsa</v>
      </c>
      <c r="T833" s="19">
        <f t="shared" si="121"/>
        <v>1</v>
      </c>
      <c r="U833" s="19" t="str">
        <f t="shared" si="122"/>
        <v>Mostrar</v>
      </c>
      <c r="V833" s="3" t="str">
        <f>VLOOKUP(A833,INFO!$A:$C,3,0)</f>
        <v>EPCW1831</v>
      </c>
      <c r="W833" s="3" t="str">
        <f>VLOOKUP(V833,INFO!$C:$D,2,0)</f>
        <v>Camioneta</v>
      </c>
      <c r="X833" s="17" t="str">
        <f>VLOOKUP(A833,INFO!A:F,5,0)</f>
        <v>POSTVENTA</v>
      </c>
      <c r="Y833" s="17" t="str">
        <f>VLOOKUP(A833,INFO!A:F,6,0)</f>
        <v>Jose Luis vargas</v>
      </c>
    </row>
    <row r="834" spans="1:25" x14ac:dyDescent="0.25">
      <c r="A834" s="3" t="s">
        <v>78</v>
      </c>
      <c r="B834" s="8">
        <v>1.6377314814814813E-2</v>
      </c>
      <c r="C834" s="8">
        <v>5.5555555555555558E-3</v>
      </c>
      <c r="D834" s="8">
        <v>1.0416666666666667E-3</v>
      </c>
      <c r="E834" s="4">
        <v>4.71</v>
      </c>
      <c r="F834" s="5">
        <v>53</v>
      </c>
      <c r="G834" s="5">
        <v>11.99</v>
      </c>
      <c r="H834" s="7" t="s">
        <v>3</v>
      </c>
      <c r="I834" s="7" t="s">
        <v>278</v>
      </c>
      <c r="J834" s="42">
        <v>43375.388206018521</v>
      </c>
      <c r="K834" s="42">
        <v>43375.404583333337</v>
      </c>
      <c r="L834" s="2">
        <v>43375</v>
      </c>
      <c r="M834" s="6" t="str">
        <f t="shared" si="116"/>
        <v>octubre</v>
      </c>
      <c r="N834" s="19">
        <f t="shared" si="117"/>
        <v>40</v>
      </c>
      <c r="O834" s="7" t="str">
        <f t="shared" si="118"/>
        <v>martes</v>
      </c>
      <c r="P834" s="7">
        <f t="shared" si="119"/>
        <v>2018</v>
      </c>
      <c r="Q834" s="3" t="str">
        <f>VLOOKUP(A834,INFO!$A:$B,2,0)</f>
        <v>GUAYAQUIL</v>
      </c>
      <c r="R834" s="19">
        <v>95</v>
      </c>
      <c r="S834" s="19" t="str">
        <f t="shared" si="120"/>
        <v>José Antonio Gomez Gault, Guayaquil</v>
      </c>
      <c r="T834" s="19">
        <f t="shared" si="121"/>
        <v>0</v>
      </c>
      <c r="U834" s="19" t="str">
        <f t="shared" si="122"/>
        <v>Mostrar</v>
      </c>
      <c r="V834" s="3" t="str">
        <f>VLOOKUP(A834,INFO!$A:$C,3,0)</f>
        <v>II765J</v>
      </c>
      <c r="W834" s="3" t="str">
        <f>VLOOKUP(V834,INFO!$C:$D,2,0)</f>
        <v>Motocicleta</v>
      </c>
      <c r="X834" s="17" t="str">
        <f>VLOOKUP(A834,INFO!A:F,5,0)</f>
        <v>ADMINISTRACIÓN</v>
      </c>
      <c r="Y834" s="17" t="str">
        <f>VLOOKUP(A834,INFO!A:F,6,0)</f>
        <v xml:space="preserve">Byron </v>
      </c>
    </row>
    <row r="835" spans="1:25" x14ac:dyDescent="0.25">
      <c r="A835" s="3" t="s">
        <v>70</v>
      </c>
      <c r="B835" s="8">
        <v>5.3935185185185188E-3</v>
      </c>
      <c r="C835" s="8">
        <v>4.3518518518518515E-3</v>
      </c>
      <c r="D835" s="8">
        <v>1.0416666666666667E-3</v>
      </c>
      <c r="E835" s="4">
        <v>3.07</v>
      </c>
      <c r="F835" s="5">
        <v>59</v>
      </c>
      <c r="G835" s="5">
        <v>23.75</v>
      </c>
      <c r="H835" s="7" t="s">
        <v>72</v>
      </c>
      <c r="I835" s="7" t="s">
        <v>129</v>
      </c>
      <c r="J835" s="42">
        <v>43375.426712962966</v>
      </c>
      <c r="K835" s="42">
        <v>43375.432106481479</v>
      </c>
      <c r="L835" s="2">
        <v>43375</v>
      </c>
      <c r="M835" s="6" t="str">
        <f t="shared" si="116"/>
        <v>octubre</v>
      </c>
      <c r="N835" s="19">
        <f t="shared" si="117"/>
        <v>40</v>
      </c>
      <c r="O835" s="7" t="str">
        <f t="shared" si="118"/>
        <v>martes</v>
      </c>
      <c r="P835" s="7">
        <f t="shared" si="119"/>
        <v>2018</v>
      </c>
      <c r="Q835" s="3" t="str">
        <f>VLOOKUP(A835,INFO!$A:$B,2,0)</f>
        <v>QUITO</v>
      </c>
      <c r="R835" s="19">
        <v>95</v>
      </c>
      <c r="S835" s="19" t="str">
        <f t="shared" si="120"/>
        <v>Avenida 39 No, Guayaquil</v>
      </c>
      <c r="T835" s="19">
        <f t="shared" si="121"/>
        <v>1</v>
      </c>
      <c r="U835" s="19" t="str">
        <f t="shared" si="122"/>
        <v>Mostrar</v>
      </c>
      <c r="V835" s="3" t="str">
        <f>VLOOKUP(A835,INFO!$A:$C,3,0)</f>
        <v>EPCZ3313</v>
      </c>
      <c r="W835" s="3" t="str">
        <f>VLOOKUP(V835,INFO!$C:$D,2,0)</f>
        <v>Automovil</v>
      </c>
      <c r="X835" s="17" t="str">
        <f>VLOOKUP(A835,INFO!A:F,5,0)</f>
        <v>VENTAS</v>
      </c>
      <c r="Y835" s="17" t="str">
        <f>VLOOKUP(A835,INFO!A:F,6,0)</f>
        <v>Fernando Maldonado</v>
      </c>
    </row>
    <row r="836" spans="1:25" x14ac:dyDescent="0.25">
      <c r="A836" s="3" t="s">
        <v>4</v>
      </c>
      <c r="B836" s="8">
        <v>7.7337962962962969E-2</v>
      </c>
      <c r="C836" s="8">
        <v>7.6296296296296293E-2</v>
      </c>
      <c r="D836" s="8">
        <v>1.0416666666666667E-3</v>
      </c>
      <c r="E836" s="4">
        <v>19.850000000000001</v>
      </c>
      <c r="F836" s="5">
        <v>74</v>
      </c>
      <c r="G836" s="5">
        <v>10.7</v>
      </c>
      <c r="H836" s="7" t="s">
        <v>298</v>
      </c>
      <c r="I836" s="7" t="s">
        <v>1</v>
      </c>
      <c r="J836" s="42">
        <v>43375.672071759262</v>
      </c>
      <c r="K836" s="42">
        <v>43375.749409722222</v>
      </c>
      <c r="L836" s="2">
        <v>43375</v>
      </c>
      <c r="M836" s="6" t="str">
        <f t="shared" ref="M836:M867" si="123">TEXT(L836,"mmmm")</f>
        <v>octubre</v>
      </c>
      <c r="N836" s="19">
        <f t="shared" ref="N836:N867" si="124">IF(O836="domingo",WEEKNUM(L836)-1,WEEKNUM(L836))</f>
        <v>40</v>
      </c>
      <c r="O836" s="7" t="str">
        <f t="shared" ref="O836:O867" si="125">TEXT(L836,"dddd")</f>
        <v>martes</v>
      </c>
      <c r="P836" s="7">
        <f t="shared" ref="P836:P867" si="126">YEAR(L836)</f>
        <v>2018</v>
      </c>
      <c r="Q836" s="3" t="str">
        <f>VLOOKUP(A836,INFO!$A:$B,2,0)</f>
        <v>QUITO</v>
      </c>
      <c r="R836" s="19">
        <v>95</v>
      </c>
      <c r="S836" s="19" t="str">
        <f t="shared" ref="S836:S867" si="127">IF(AND(T836=1,OR(I836=$Z$2,I836=$Z$3)),$Z$4,I836)</f>
        <v>Avenida 10 De Agosto 30-106, Quito</v>
      </c>
      <c r="T836" s="19">
        <f t="shared" ref="T836:T867" si="128">IF(OR(H836=I836,H836=$Z$2,H836=$Z$3),1,0)</f>
        <v>0</v>
      </c>
      <c r="U836" s="19" t="str">
        <f t="shared" ref="U836:U867" si="129">IF(AND(C836=$AA$2,D836=$AA$2),"No Mostrar","Mostrar")</f>
        <v>Mostrar</v>
      </c>
      <c r="V836" s="3" t="str">
        <f>VLOOKUP(A836,INFO!$A:$C,3,0)</f>
        <v>HW228P</v>
      </c>
      <c r="W836" s="3" t="str">
        <f>VLOOKUP(V836,INFO!$C:$D,2,0)</f>
        <v>Motocicleta</v>
      </c>
      <c r="X836" s="17" t="str">
        <f>VLOOKUP(A836,INFO!A:F,5,0)</f>
        <v>SAT UIO</v>
      </c>
      <c r="Y836" s="17" t="str">
        <f>VLOOKUP(A836,INFO!A:F,6,0)</f>
        <v>Quito</v>
      </c>
    </row>
    <row r="837" spans="1:25" x14ac:dyDescent="0.25">
      <c r="A837" s="3" t="s">
        <v>70</v>
      </c>
      <c r="B837" s="8">
        <v>2.9745370370370373E-3</v>
      </c>
      <c r="C837" s="8">
        <v>1.8750000000000001E-3</v>
      </c>
      <c r="D837" s="8">
        <v>1.0995370370370371E-3</v>
      </c>
      <c r="E837" s="4">
        <v>1.19</v>
      </c>
      <c r="F837" s="5">
        <v>81</v>
      </c>
      <c r="G837" s="5">
        <v>16.72</v>
      </c>
      <c r="H837" s="7" t="s">
        <v>72</v>
      </c>
      <c r="I837" s="7" t="s">
        <v>72</v>
      </c>
      <c r="J837" s="42">
        <v>43375.408865740741</v>
      </c>
      <c r="K837" s="42">
        <v>43375.411840277775</v>
      </c>
      <c r="L837" s="2">
        <v>43375</v>
      </c>
      <c r="M837" s="6" t="str">
        <f t="shared" si="123"/>
        <v>octubre</v>
      </c>
      <c r="N837" s="19">
        <f t="shared" si="124"/>
        <v>40</v>
      </c>
      <c r="O837" s="7" t="str">
        <f t="shared" si="125"/>
        <v>martes</v>
      </c>
      <c r="P837" s="7">
        <f t="shared" si="126"/>
        <v>2018</v>
      </c>
      <c r="Q837" s="3" t="str">
        <f>VLOOKUP(A837,INFO!$A:$B,2,0)</f>
        <v>QUITO</v>
      </c>
      <c r="R837" s="19">
        <v>95</v>
      </c>
      <c r="S837" s="19" t="str">
        <f t="shared" si="127"/>
        <v>Durmió en Ainsa</v>
      </c>
      <c r="T837" s="19">
        <f t="shared" si="128"/>
        <v>1</v>
      </c>
      <c r="U837" s="19" t="str">
        <f t="shared" si="129"/>
        <v>Mostrar</v>
      </c>
      <c r="V837" s="3" t="str">
        <f>VLOOKUP(A837,INFO!$A:$C,3,0)</f>
        <v>EPCZ3313</v>
      </c>
      <c r="W837" s="3" t="str">
        <f>VLOOKUP(V837,INFO!$C:$D,2,0)</f>
        <v>Automovil</v>
      </c>
      <c r="X837" s="17" t="str">
        <f>VLOOKUP(A837,INFO!A:F,5,0)</f>
        <v>VENTAS</v>
      </c>
      <c r="Y837" s="17" t="str">
        <f>VLOOKUP(A837,INFO!A:F,6,0)</f>
        <v>Fernando Maldonado</v>
      </c>
    </row>
    <row r="838" spans="1:25" x14ac:dyDescent="0.25">
      <c r="A838" s="3" t="s">
        <v>68</v>
      </c>
      <c r="B838" s="8">
        <v>4.0277777777777777E-3</v>
      </c>
      <c r="C838" s="8">
        <v>2.7199074074074074E-3</v>
      </c>
      <c r="D838" s="8">
        <v>1.3078703703703705E-3</v>
      </c>
      <c r="E838" s="4">
        <v>1.17</v>
      </c>
      <c r="F838" s="5">
        <v>38</v>
      </c>
      <c r="G838" s="5">
        <v>12.06</v>
      </c>
      <c r="H838" s="7" t="s">
        <v>72</v>
      </c>
      <c r="I838" s="7" t="s">
        <v>71</v>
      </c>
      <c r="J838" s="42">
        <v>43375.555451388886</v>
      </c>
      <c r="K838" s="42">
        <v>43375.559479166666</v>
      </c>
      <c r="L838" s="2">
        <v>43375</v>
      </c>
      <c r="M838" s="6" t="str">
        <f t="shared" si="123"/>
        <v>octubre</v>
      </c>
      <c r="N838" s="19">
        <f t="shared" si="124"/>
        <v>40</v>
      </c>
      <c r="O838" s="7" t="str">
        <f t="shared" si="125"/>
        <v>martes</v>
      </c>
      <c r="P838" s="7">
        <f t="shared" si="126"/>
        <v>2018</v>
      </c>
      <c r="Q838" s="3" t="str">
        <f>VLOOKUP(A838,INFO!$A:$B,2,0)</f>
        <v>QUITO</v>
      </c>
      <c r="R838" s="19">
        <v>95</v>
      </c>
      <c r="S838" s="19" t="str">
        <f t="shared" si="127"/>
        <v>Avenida Agustín Freire Icaza, Guayaquil</v>
      </c>
      <c r="T838" s="19">
        <f t="shared" si="128"/>
        <v>1</v>
      </c>
      <c r="U838" s="19" t="str">
        <f t="shared" si="129"/>
        <v>Mostrar</v>
      </c>
      <c r="V838" s="3" t="str">
        <f>VLOOKUP(A838,INFO!$A:$C,3,0)</f>
        <v>EGSK6338</v>
      </c>
      <c r="W838" s="3" t="str">
        <f>VLOOKUP(V838,INFO!$C:$D,2,0)</f>
        <v>Automovil</v>
      </c>
      <c r="X838" s="17" t="str">
        <f>VLOOKUP(A838,INFO!A:F,5,0)</f>
        <v>VENTAS</v>
      </c>
      <c r="Y838" s="17" t="str">
        <f>VLOOKUP(A838,INFO!A:F,6,0)</f>
        <v>Josue Guillen</v>
      </c>
    </row>
    <row r="839" spans="1:25" x14ac:dyDescent="0.25">
      <c r="A839" s="3" t="s">
        <v>74</v>
      </c>
      <c r="B839" s="8">
        <v>9.1666666666666667E-3</v>
      </c>
      <c r="C839" s="8">
        <v>7.789351851851852E-3</v>
      </c>
      <c r="D839" s="8">
        <v>1.3773148148148147E-3</v>
      </c>
      <c r="E839" s="4">
        <v>6.19</v>
      </c>
      <c r="F839" s="5">
        <v>92</v>
      </c>
      <c r="G839" s="5">
        <v>28.12</v>
      </c>
      <c r="H839" s="7" t="s">
        <v>152</v>
      </c>
      <c r="I839" s="7" t="s">
        <v>77</v>
      </c>
      <c r="J839" s="42">
        <v>43375.556261574071</v>
      </c>
      <c r="K839" s="42">
        <v>43375.565428240741</v>
      </c>
      <c r="L839" s="2">
        <v>43375</v>
      </c>
      <c r="M839" s="6" t="str">
        <f t="shared" si="123"/>
        <v>octubre</v>
      </c>
      <c r="N839" s="19">
        <f t="shared" si="124"/>
        <v>40</v>
      </c>
      <c r="O839" s="7" t="str">
        <f t="shared" si="125"/>
        <v>martes</v>
      </c>
      <c r="P839" s="7">
        <f t="shared" si="126"/>
        <v>2018</v>
      </c>
      <c r="Q839" s="3" t="str">
        <f>VLOOKUP(A839,INFO!$A:$B,2,0)</f>
        <v>GUAYAQUIL</v>
      </c>
      <c r="R839" s="19">
        <v>95</v>
      </c>
      <c r="S839" s="19" t="str">
        <f t="shared" si="127"/>
        <v>E25, Camilo Ponce Enríquez</v>
      </c>
      <c r="T839" s="19">
        <f t="shared" si="128"/>
        <v>0</v>
      </c>
      <c r="U839" s="19" t="str">
        <f t="shared" si="129"/>
        <v>Mostrar</v>
      </c>
      <c r="V839" s="3" t="str">
        <f>VLOOKUP(A839,INFO!$A:$C,3,0)</f>
        <v>EGSI9191</v>
      </c>
      <c r="W839" s="3" t="str">
        <f>VLOOKUP(V839,INFO!$C:$D,2,0)</f>
        <v>Camioneta</v>
      </c>
      <c r="X839" s="17" t="str">
        <f>VLOOKUP(A839,INFO!A:F,5,0)</f>
        <v>POSTVENTA</v>
      </c>
      <c r="Y839" s="17" t="str">
        <f>VLOOKUP(A839,INFO!A:F,6,0)</f>
        <v>Patricio Olaya</v>
      </c>
    </row>
    <row r="840" spans="1:25" x14ac:dyDescent="0.25">
      <c r="A840" s="3" t="s">
        <v>23</v>
      </c>
      <c r="B840" s="8">
        <v>1.0034722222222221E-2</v>
      </c>
      <c r="C840" s="8">
        <v>7.9629629629629634E-3</v>
      </c>
      <c r="D840" s="8">
        <v>2.0717592592592593E-3</v>
      </c>
      <c r="E840" s="4">
        <v>7.01</v>
      </c>
      <c r="F840" s="5">
        <v>92</v>
      </c>
      <c r="G840" s="5">
        <v>29.1</v>
      </c>
      <c r="H840" s="7" t="s">
        <v>72</v>
      </c>
      <c r="I840" s="7" t="s">
        <v>24</v>
      </c>
      <c r="J840" s="42">
        <v>43375.333310185182</v>
      </c>
      <c r="K840" s="42">
        <v>43375.343344907407</v>
      </c>
      <c r="L840" s="2">
        <v>43375</v>
      </c>
      <c r="M840" s="6" t="str">
        <f t="shared" si="123"/>
        <v>octubre</v>
      </c>
      <c r="N840" s="19">
        <f t="shared" si="124"/>
        <v>40</v>
      </c>
      <c r="O840" s="7" t="str">
        <f t="shared" si="125"/>
        <v>martes</v>
      </c>
      <c r="P840" s="7">
        <f t="shared" si="126"/>
        <v>2018</v>
      </c>
      <c r="Q840" s="3" t="str">
        <f>VLOOKUP(A840,INFO!$A:$B,2,0)</f>
        <v>GUAYAQUIL</v>
      </c>
      <c r="R840" s="19">
        <v>95</v>
      </c>
      <c r="S840" s="19" t="str">
        <f t="shared" si="127"/>
        <v>Durmió en Ainsa</v>
      </c>
      <c r="T840" s="19">
        <f t="shared" si="128"/>
        <v>1</v>
      </c>
      <c r="U840" s="19" t="str">
        <f t="shared" si="129"/>
        <v>Mostrar</v>
      </c>
      <c r="V840" s="3" t="str">
        <f>VLOOKUP(A840,INFO!$A:$C,3,0)</f>
        <v>EGSF6029</v>
      </c>
      <c r="W840" s="3" t="str">
        <f>VLOOKUP(V840,INFO!$C:$D,2,0)</f>
        <v>Camioneta</v>
      </c>
      <c r="X840" s="17" t="str">
        <f>VLOOKUP(A840,INFO!A:F,5,0)</f>
        <v>POSTVENTA</v>
      </c>
      <c r="Y840" s="17" t="str">
        <f>VLOOKUP(A840,INFO!A:F,6,0)</f>
        <v>Jacob Soriano</v>
      </c>
    </row>
    <row r="841" spans="1:25" x14ac:dyDescent="0.25">
      <c r="A841" s="3" t="s">
        <v>78</v>
      </c>
      <c r="B841" s="8">
        <v>3.0891203703703702E-2</v>
      </c>
      <c r="C841" s="8">
        <v>2.9178240740740741E-2</v>
      </c>
      <c r="D841" s="8">
        <v>1.712962962962963E-3</v>
      </c>
      <c r="E841" s="4">
        <v>27.74</v>
      </c>
      <c r="F841" s="5">
        <v>70</v>
      </c>
      <c r="G841" s="5">
        <v>37.42</v>
      </c>
      <c r="H841" s="7" t="s">
        <v>256</v>
      </c>
      <c r="I841" s="7" t="s">
        <v>142</v>
      </c>
      <c r="J841" s="42">
        <v>43375.608171296299</v>
      </c>
      <c r="K841" s="42">
        <v>43375.639062499999</v>
      </c>
      <c r="L841" s="2">
        <v>43375</v>
      </c>
      <c r="M841" s="6" t="str">
        <f t="shared" si="123"/>
        <v>octubre</v>
      </c>
      <c r="N841" s="19">
        <f t="shared" si="124"/>
        <v>40</v>
      </c>
      <c r="O841" s="7" t="str">
        <f t="shared" si="125"/>
        <v>martes</v>
      </c>
      <c r="P841" s="7">
        <f t="shared" si="126"/>
        <v>2018</v>
      </c>
      <c r="Q841" s="3" t="str">
        <f>VLOOKUP(A841,INFO!$A:$B,2,0)</f>
        <v>GUAYAQUIL</v>
      </c>
      <c r="R841" s="19">
        <v>95</v>
      </c>
      <c r="S841" s="19" t="str">
        <f t="shared" si="127"/>
        <v>Guayaquil Daule, Guayaquil</v>
      </c>
      <c r="T841" s="19">
        <f t="shared" si="128"/>
        <v>0</v>
      </c>
      <c r="U841" s="19" t="str">
        <f t="shared" si="129"/>
        <v>Mostrar</v>
      </c>
      <c r="V841" s="3" t="str">
        <f>VLOOKUP(A841,INFO!$A:$C,3,0)</f>
        <v>II765J</v>
      </c>
      <c r="W841" s="3" t="str">
        <f>VLOOKUP(V841,INFO!$C:$D,2,0)</f>
        <v>Motocicleta</v>
      </c>
      <c r="X841" s="17" t="str">
        <f>VLOOKUP(A841,INFO!A:F,5,0)</f>
        <v>ADMINISTRACIÓN</v>
      </c>
      <c r="Y841" s="17" t="str">
        <f>VLOOKUP(A841,INFO!A:F,6,0)</f>
        <v xml:space="preserve">Byron </v>
      </c>
    </row>
    <row r="842" spans="1:25" x14ac:dyDescent="0.25">
      <c r="A842" s="3" t="s">
        <v>28</v>
      </c>
      <c r="B842" s="8">
        <v>5.4513888888888884E-3</v>
      </c>
      <c r="C842" s="8">
        <v>3.7152777777777774E-3</v>
      </c>
      <c r="D842" s="8">
        <v>1.736111111111111E-3</v>
      </c>
      <c r="E842" s="4">
        <v>0.9</v>
      </c>
      <c r="F842" s="5">
        <v>37</v>
      </c>
      <c r="G842" s="5">
        <v>6.87</v>
      </c>
      <c r="H842" s="7" t="s">
        <v>24</v>
      </c>
      <c r="I842" s="7" t="s">
        <v>24</v>
      </c>
      <c r="J842" s="42">
        <v>43375.484826388885</v>
      </c>
      <c r="K842" s="42">
        <v>43375.490277777775</v>
      </c>
      <c r="L842" s="2">
        <v>43375</v>
      </c>
      <c r="M842" s="6" t="str">
        <f t="shared" si="123"/>
        <v>octubre</v>
      </c>
      <c r="N842" s="19">
        <f t="shared" si="124"/>
        <v>40</v>
      </c>
      <c r="O842" s="7" t="str">
        <f t="shared" si="125"/>
        <v>martes</v>
      </c>
      <c r="P842" s="7">
        <f t="shared" si="126"/>
        <v>2018</v>
      </c>
      <c r="Q842" s="3" t="str">
        <f>VLOOKUP(A842,INFO!$A:$B,2,0)</f>
        <v>GUAYAQUIL</v>
      </c>
      <c r="R842" s="19">
        <v>95</v>
      </c>
      <c r="S842" s="19" t="str">
        <f t="shared" si="127"/>
        <v>Durmió en Ainsa</v>
      </c>
      <c r="T842" s="19">
        <f t="shared" si="128"/>
        <v>1</v>
      </c>
      <c r="U842" s="19" t="str">
        <f t="shared" si="129"/>
        <v>Mostrar</v>
      </c>
      <c r="V842" s="3" t="str">
        <f>VLOOKUP(A842,INFO!$A:$C,3,0)</f>
        <v>EPCW1831</v>
      </c>
      <c r="W842" s="3" t="str">
        <f>VLOOKUP(V842,INFO!$C:$D,2,0)</f>
        <v>Camioneta</v>
      </c>
      <c r="X842" s="17" t="str">
        <f>VLOOKUP(A842,INFO!A:F,5,0)</f>
        <v>POSTVENTA</v>
      </c>
      <c r="Y842" s="17" t="str">
        <f>VLOOKUP(A842,INFO!A:F,6,0)</f>
        <v>Jose Luis vargas</v>
      </c>
    </row>
    <row r="843" spans="1:25" x14ac:dyDescent="0.25">
      <c r="A843" s="3" t="s">
        <v>36</v>
      </c>
      <c r="B843" s="8">
        <v>1.1284722222222222E-2</v>
      </c>
      <c r="C843" s="8">
        <v>9.5486111111111101E-3</v>
      </c>
      <c r="D843" s="8">
        <v>1.736111111111111E-3</v>
      </c>
      <c r="E843" s="4">
        <v>8.84</v>
      </c>
      <c r="F843" s="5">
        <v>64</v>
      </c>
      <c r="G843" s="5">
        <v>32.630000000000003</v>
      </c>
      <c r="H843" s="7" t="s">
        <v>302</v>
      </c>
      <c r="I843" s="7" t="s">
        <v>293</v>
      </c>
      <c r="J843" s="42">
        <v>43375.565196759257</v>
      </c>
      <c r="K843" s="42">
        <v>43375.576481481483</v>
      </c>
      <c r="L843" s="2">
        <v>43375</v>
      </c>
      <c r="M843" s="6" t="str">
        <f t="shared" si="123"/>
        <v>octubre</v>
      </c>
      <c r="N843" s="19">
        <f t="shared" si="124"/>
        <v>40</v>
      </c>
      <c r="O843" s="7" t="str">
        <f t="shared" si="125"/>
        <v>martes</v>
      </c>
      <c r="P843" s="7">
        <f t="shared" si="126"/>
        <v>2018</v>
      </c>
      <c r="Q843" s="3" t="str">
        <f>VLOOKUP(A843,INFO!$A:$B,2,0)</f>
        <v>GUAYAQUIL</v>
      </c>
      <c r="R843" s="19">
        <v>95</v>
      </c>
      <c r="S843" s="19" t="str">
        <f t="shared" si="127"/>
        <v>E25, El Guabo</v>
      </c>
      <c r="T843" s="19">
        <f t="shared" si="128"/>
        <v>0</v>
      </c>
      <c r="U843" s="19" t="str">
        <f t="shared" si="129"/>
        <v>Mostrar</v>
      </c>
      <c r="V843" s="3" t="str">
        <f>VLOOKUP(A843,INFO!$A:$C,3,0)</f>
        <v>EPCA4311</v>
      </c>
      <c r="W843" s="3" t="str">
        <f>VLOOKUP(V843,INFO!$C:$D,2,0)</f>
        <v>Plataforma</v>
      </c>
      <c r="X843" s="17" t="str">
        <f>VLOOKUP(A843,INFO!A:F,5,0)</f>
        <v>LOGÍSTICA</v>
      </c>
      <c r="Y843" s="17" t="str">
        <f>VLOOKUP(A843,INFO!A:F,6,0)</f>
        <v>Cristobal Murillo</v>
      </c>
    </row>
    <row r="844" spans="1:25" x14ac:dyDescent="0.25">
      <c r="A844" s="3" t="s">
        <v>68</v>
      </c>
      <c r="B844" s="8">
        <v>7.1180555555555554E-3</v>
      </c>
      <c r="C844" s="8">
        <v>5.347222222222222E-3</v>
      </c>
      <c r="D844" s="8">
        <v>1.7708333333333332E-3</v>
      </c>
      <c r="E844" s="4">
        <v>2.68</v>
      </c>
      <c r="F844" s="5">
        <v>48</v>
      </c>
      <c r="G844" s="5">
        <v>15.72</v>
      </c>
      <c r="H844" s="7" t="s">
        <v>72</v>
      </c>
      <c r="I844" s="7" t="s">
        <v>301</v>
      </c>
      <c r="J844" s="42">
        <v>43375.75037037037</v>
      </c>
      <c r="K844" s="42">
        <v>43375.757488425923</v>
      </c>
      <c r="L844" s="2">
        <v>43375</v>
      </c>
      <c r="M844" s="6" t="str">
        <f t="shared" si="123"/>
        <v>octubre</v>
      </c>
      <c r="N844" s="19">
        <f t="shared" si="124"/>
        <v>40</v>
      </c>
      <c r="O844" s="7" t="str">
        <f t="shared" si="125"/>
        <v>martes</v>
      </c>
      <c r="P844" s="7">
        <f t="shared" si="126"/>
        <v>2018</v>
      </c>
      <c r="Q844" s="3" t="str">
        <f>VLOOKUP(A844,INFO!$A:$B,2,0)</f>
        <v>QUITO</v>
      </c>
      <c r="R844" s="19">
        <v>95</v>
      </c>
      <c r="S844" s="19" t="str">
        <f t="shared" si="127"/>
        <v>Avenida Francisco De Orellana, Guayaquil</v>
      </c>
      <c r="T844" s="19">
        <f t="shared" si="128"/>
        <v>1</v>
      </c>
      <c r="U844" s="19" t="str">
        <f t="shared" si="129"/>
        <v>Mostrar</v>
      </c>
      <c r="V844" s="3" t="str">
        <f>VLOOKUP(A844,INFO!$A:$C,3,0)</f>
        <v>EGSK6338</v>
      </c>
      <c r="W844" s="3" t="str">
        <f>VLOOKUP(V844,INFO!$C:$D,2,0)</f>
        <v>Automovil</v>
      </c>
      <c r="X844" s="17" t="str">
        <f>VLOOKUP(A844,INFO!A:F,5,0)</f>
        <v>VENTAS</v>
      </c>
      <c r="Y844" s="17" t="str">
        <f>VLOOKUP(A844,INFO!A:F,6,0)</f>
        <v>Josue Guillen</v>
      </c>
    </row>
    <row r="845" spans="1:25" x14ac:dyDescent="0.25">
      <c r="A845" s="3" t="s">
        <v>78</v>
      </c>
      <c r="B845" s="8">
        <v>1.2430555555555554E-2</v>
      </c>
      <c r="C845" s="8">
        <v>1.0625000000000001E-2</v>
      </c>
      <c r="D845" s="8">
        <v>1.8055555555555557E-3</v>
      </c>
      <c r="E845" s="4">
        <v>7.21</v>
      </c>
      <c r="F845" s="5">
        <v>62</v>
      </c>
      <c r="G845" s="5">
        <v>24.18</v>
      </c>
      <c r="H845" s="7" t="s">
        <v>294</v>
      </c>
      <c r="I845" s="7" t="s">
        <v>256</v>
      </c>
      <c r="J845" s="42">
        <v>43375.489988425928</v>
      </c>
      <c r="K845" s="42">
        <v>43375.502418981479</v>
      </c>
      <c r="L845" s="2">
        <v>43375</v>
      </c>
      <c r="M845" s="6" t="str">
        <f t="shared" si="123"/>
        <v>octubre</v>
      </c>
      <c r="N845" s="19">
        <f t="shared" si="124"/>
        <v>40</v>
      </c>
      <c r="O845" s="7" t="str">
        <f t="shared" si="125"/>
        <v>martes</v>
      </c>
      <c r="P845" s="7">
        <f t="shared" si="126"/>
        <v>2018</v>
      </c>
      <c r="Q845" s="3" t="str">
        <f>VLOOKUP(A845,INFO!$A:$B,2,0)</f>
        <v>GUAYAQUIL</v>
      </c>
      <c r="R845" s="19">
        <v>95</v>
      </c>
      <c r="S845" s="19" t="str">
        <f t="shared" si="127"/>
        <v>Guillermo Rolando Pareja, Guayaquil</v>
      </c>
      <c r="T845" s="19">
        <f t="shared" si="128"/>
        <v>0</v>
      </c>
      <c r="U845" s="19" t="str">
        <f t="shared" si="129"/>
        <v>Mostrar</v>
      </c>
      <c r="V845" s="3" t="str">
        <f>VLOOKUP(A845,INFO!$A:$C,3,0)</f>
        <v>II765J</v>
      </c>
      <c r="W845" s="3" t="str">
        <f>VLOOKUP(V845,INFO!$C:$D,2,0)</f>
        <v>Motocicleta</v>
      </c>
      <c r="X845" s="17" t="str">
        <f>VLOOKUP(A845,INFO!A:F,5,0)</f>
        <v>ADMINISTRACIÓN</v>
      </c>
      <c r="Y845" s="17" t="str">
        <f>VLOOKUP(A845,INFO!A:F,6,0)</f>
        <v xml:space="preserve">Byron </v>
      </c>
    </row>
    <row r="846" spans="1:25" x14ac:dyDescent="0.25">
      <c r="A846" s="3" t="s">
        <v>36</v>
      </c>
      <c r="B846" s="8">
        <v>1.6886574074074075E-2</v>
      </c>
      <c r="C846" s="8">
        <v>1.494212962962963E-2</v>
      </c>
      <c r="D846" s="8">
        <v>1.9444444444444442E-3</v>
      </c>
      <c r="E846" s="4">
        <v>14.3</v>
      </c>
      <c r="F846" s="5">
        <v>72</v>
      </c>
      <c r="G846" s="5">
        <v>35.270000000000003</v>
      </c>
      <c r="H846" s="7" t="s">
        <v>303</v>
      </c>
      <c r="I846" s="7" t="s">
        <v>302</v>
      </c>
      <c r="J846" s="42">
        <v>43375.547453703701</v>
      </c>
      <c r="K846" s="42">
        <v>43375.564340277779</v>
      </c>
      <c r="L846" s="2">
        <v>43375</v>
      </c>
      <c r="M846" s="6" t="str">
        <f t="shared" si="123"/>
        <v>octubre</v>
      </c>
      <c r="N846" s="19">
        <f t="shared" si="124"/>
        <v>40</v>
      </c>
      <c r="O846" s="7" t="str">
        <f t="shared" si="125"/>
        <v>martes</v>
      </c>
      <c r="P846" s="7">
        <f t="shared" si="126"/>
        <v>2018</v>
      </c>
      <c r="Q846" s="3" t="str">
        <f>VLOOKUP(A846,INFO!$A:$B,2,0)</f>
        <v>GUAYAQUIL</v>
      </c>
      <c r="R846" s="19">
        <v>95</v>
      </c>
      <c r="S846" s="19" t="str">
        <f t="shared" si="127"/>
        <v>E50, El Cambio</v>
      </c>
      <c r="T846" s="19">
        <f t="shared" si="128"/>
        <v>0</v>
      </c>
      <c r="U846" s="19" t="str">
        <f t="shared" si="129"/>
        <v>Mostrar</v>
      </c>
      <c r="V846" s="3" t="str">
        <f>VLOOKUP(A846,INFO!$A:$C,3,0)</f>
        <v>EPCA4311</v>
      </c>
      <c r="W846" s="3" t="str">
        <f>VLOOKUP(V846,INFO!$C:$D,2,0)</f>
        <v>Plataforma</v>
      </c>
      <c r="X846" s="17" t="str">
        <f>VLOOKUP(A846,INFO!A:F,5,0)</f>
        <v>LOGÍSTICA</v>
      </c>
      <c r="Y846" s="17" t="str">
        <f>VLOOKUP(A846,INFO!A:F,6,0)</f>
        <v>Cristobal Murillo</v>
      </c>
    </row>
    <row r="847" spans="1:25" x14ac:dyDescent="0.25">
      <c r="A847" s="3" t="s">
        <v>36</v>
      </c>
      <c r="B847" s="8">
        <v>3.5081018518518518E-2</v>
      </c>
      <c r="C847" s="8">
        <v>3.3043981481481487E-2</v>
      </c>
      <c r="D847" s="8">
        <v>2.0370370370370373E-3</v>
      </c>
      <c r="E847" s="4">
        <v>38.6</v>
      </c>
      <c r="F847" s="5">
        <v>88</v>
      </c>
      <c r="G847" s="5">
        <v>45.84</v>
      </c>
      <c r="H847" s="7" t="s">
        <v>24</v>
      </c>
      <c r="I847" s="7" t="s">
        <v>304</v>
      </c>
      <c r="J847" s="42">
        <v>43375.280428240738</v>
      </c>
      <c r="K847" s="42">
        <v>43375.315509259257</v>
      </c>
      <c r="L847" s="2">
        <v>43375</v>
      </c>
      <c r="M847" s="6" t="str">
        <f t="shared" si="123"/>
        <v>octubre</v>
      </c>
      <c r="N847" s="19">
        <f t="shared" si="124"/>
        <v>40</v>
      </c>
      <c r="O847" s="7" t="str">
        <f t="shared" si="125"/>
        <v>martes</v>
      </c>
      <c r="P847" s="7">
        <f t="shared" si="126"/>
        <v>2018</v>
      </c>
      <c r="Q847" s="3" t="str">
        <f>VLOOKUP(A847,INFO!$A:$B,2,0)</f>
        <v>GUAYAQUIL</v>
      </c>
      <c r="R847" s="19">
        <v>95</v>
      </c>
      <c r="S847" s="19" t="str">
        <f t="shared" si="127"/>
        <v>E49, San Jacinto De Yaguachi</v>
      </c>
      <c r="T847" s="19">
        <f t="shared" si="128"/>
        <v>1</v>
      </c>
      <c r="U847" s="19" t="str">
        <f t="shared" si="129"/>
        <v>Mostrar</v>
      </c>
      <c r="V847" s="3" t="str">
        <f>VLOOKUP(A847,INFO!$A:$C,3,0)</f>
        <v>EPCA4311</v>
      </c>
      <c r="W847" s="3" t="str">
        <f>VLOOKUP(V847,INFO!$C:$D,2,0)</f>
        <v>Plataforma</v>
      </c>
      <c r="X847" s="17" t="str">
        <f>VLOOKUP(A847,INFO!A:F,5,0)</f>
        <v>LOGÍSTICA</v>
      </c>
      <c r="Y847" s="17" t="str">
        <f>VLOOKUP(A847,INFO!A:F,6,0)</f>
        <v>Cristobal Murillo</v>
      </c>
    </row>
    <row r="848" spans="1:25" x14ac:dyDescent="0.25">
      <c r="A848" s="3" t="s">
        <v>59</v>
      </c>
      <c r="B848" s="8">
        <v>1.4224537037037037E-2</v>
      </c>
      <c r="C848" s="8">
        <v>1.2164351851851852E-2</v>
      </c>
      <c r="D848" s="8">
        <v>2.0601851851851853E-3</v>
      </c>
      <c r="E848" s="4">
        <v>9.51</v>
      </c>
      <c r="F848" s="5">
        <v>59</v>
      </c>
      <c r="G848" s="5">
        <v>27.87</v>
      </c>
      <c r="H848" s="7" t="s">
        <v>24</v>
      </c>
      <c r="I848" s="7" t="s">
        <v>72</v>
      </c>
      <c r="J848" s="42">
        <v>43375.497662037036</v>
      </c>
      <c r="K848" s="42">
        <v>43375.511886574073</v>
      </c>
      <c r="L848" s="2">
        <v>43375</v>
      </c>
      <c r="M848" s="6" t="str">
        <f t="shared" si="123"/>
        <v>octubre</v>
      </c>
      <c r="N848" s="19">
        <f t="shared" si="124"/>
        <v>40</v>
      </c>
      <c r="O848" s="7" t="str">
        <f t="shared" si="125"/>
        <v>martes</v>
      </c>
      <c r="P848" s="7">
        <f t="shared" si="126"/>
        <v>2018</v>
      </c>
      <c r="Q848" s="3" t="str">
        <f>VLOOKUP(A848,INFO!$A:$B,2,0)</f>
        <v>GUAYAQUIL</v>
      </c>
      <c r="R848" s="19">
        <v>95</v>
      </c>
      <c r="S848" s="19" t="str">
        <f t="shared" si="127"/>
        <v>Durmió en Ainsa</v>
      </c>
      <c r="T848" s="19">
        <f t="shared" si="128"/>
        <v>1</v>
      </c>
      <c r="U848" s="19" t="str">
        <f t="shared" si="129"/>
        <v>Mostrar</v>
      </c>
      <c r="V848" s="3" t="str">
        <f>VLOOKUP(A848,INFO!$A:$C,3,0)</f>
        <v>EPCI6941</v>
      </c>
      <c r="W848" s="3" t="str">
        <f>VLOOKUP(V848,INFO!$C:$D,2,0)</f>
        <v>Camioneta</v>
      </c>
      <c r="X848" s="17" t="str">
        <f>VLOOKUP(A848,INFO!A:F,5,0)</f>
        <v>POSTVENTA</v>
      </c>
      <c r="Y848" s="17" t="str">
        <f>VLOOKUP(A848,INFO!A:F,6,0)</f>
        <v>Michael Resabala</v>
      </c>
    </row>
    <row r="849" spans="1:25" x14ac:dyDescent="0.25">
      <c r="A849" s="3" t="s">
        <v>23</v>
      </c>
      <c r="B849" s="8">
        <v>2.4444444444444446E-2</v>
      </c>
      <c r="C849" s="8">
        <v>2.0833333333333333E-3</v>
      </c>
      <c r="D849" s="8">
        <v>2.2361111111111113E-2</v>
      </c>
      <c r="E849" s="4">
        <v>0.39</v>
      </c>
      <c r="F849" s="5">
        <v>16</v>
      </c>
      <c r="G849" s="5">
        <v>0.66</v>
      </c>
      <c r="H849" s="7" t="s">
        <v>24</v>
      </c>
      <c r="I849" s="7" t="s">
        <v>24</v>
      </c>
      <c r="J849" s="42">
        <v>43375.459803240738</v>
      </c>
      <c r="K849" s="42">
        <v>43375.484247685185</v>
      </c>
      <c r="L849" s="2">
        <v>43375</v>
      </c>
      <c r="M849" s="6" t="str">
        <f t="shared" si="123"/>
        <v>octubre</v>
      </c>
      <c r="N849" s="19">
        <f t="shared" si="124"/>
        <v>40</v>
      </c>
      <c r="O849" s="7" t="str">
        <f t="shared" si="125"/>
        <v>martes</v>
      </c>
      <c r="P849" s="7">
        <f t="shared" si="126"/>
        <v>2018</v>
      </c>
      <c r="Q849" s="3" t="str">
        <f>VLOOKUP(A849,INFO!$A:$B,2,0)</f>
        <v>GUAYAQUIL</v>
      </c>
      <c r="R849" s="19">
        <v>95</v>
      </c>
      <c r="S849" s="19" t="str">
        <f t="shared" si="127"/>
        <v>Durmió en Ainsa</v>
      </c>
      <c r="T849" s="19">
        <f t="shared" si="128"/>
        <v>1</v>
      </c>
      <c r="U849" s="19" t="str">
        <f t="shared" si="129"/>
        <v>Mostrar</v>
      </c>
      <c r="V849" s="3" t="str">
        <f>VLOOKUP(A849,INFO!$A:$C,3,0)</f>
        <v>EGSF6029</v>
      </c>
      <c r="W849" s="3" t="str">
        <f>VLOOKUP(V849,INFO!$C:$D,2,0)</f>
        <v>Camioneta</v>
      </c>
      <c r="X849" s="17" t="str">
        <f>VLOOKUP(A849,INFO!A:F,5,0)</f>
        <v>POSTVENTA</v>
      </c>
      <c r="Y849" s="17" t="str">
        <f>VLOOKUP(A849,INFO!A:F,6,0)</f>
        <v>Jacob Soriano</v>
      </c>
    </row>
    <row r="850" spans="1:25" x14ac:dyDescent="0.25">
      <c r="A850" s="3" t="s">
        <v>70</v>
      </c>
      <c r="B850" s="8">
        <v>1.0416666666666666E-2</v>
      </c>
      <c r="C850" s="8">
        <v>7.9745370370370369E-3</v>
      </c>
      <c r="D850" s="8">
        <v>2.4421296296296296E-3</v>
      </c>
      <c r="E850" s="4">
        <v>5.18</v>
      </c>
      <c r="F850" s="5">
        <v>68</v>
      </c>
      <c r="G850" s="5">
        <v>20.73</v>
      </c>
      <c r="H850" s="7" t="s">
        <v>305</v>
      </c>
      <c r="I850" s="7" t="s">
        <v>72</v>
      </c>
      <c r="J850" s="42">
        <v>43375.675173611111</v>
      </c>
      <c r="K850" s="42">
        <v>43375.685590277775</v>
      </c>
      <c r="L850" s="2">
        <v>43375</v>
      </c>
      <c r="M850" s="6" t="str">
        <f t="shared" si="123"/>
        <v>octubre</v>
      </c>
      <c r="N850" s="19">
        <f t="shared" si="124"/>
        <v>40</v>
      </c>
      <c r="O850" s="7" t="str">
        <f t="shared" si="125"/>
        <v>martes</v>
      </c>
      <c r="P850" s="7">
        <f t="shared" si="126"/>
        <v>2018</v>
      </c>
      <c r="Q850" s="3" t="str">
        <f>VLOOKUP(A850,INFO!$A:$B,2,0)</f>
        <v>QUITO</v>
      </c>
      <c r="R850" s="19">
        <v>95</v>
      </c>
      <c r="S850" s="19" t="str">
        <f t="shared" si="127"/>
        <v>Avenida Juan Tanca Marengo, Guayaquil</v>
      </c>
      <c r="T850" s="19">
        <f t="shared" si="128"/>
        <v>0</v>
      </c>
      <c r="U850" s="19" t="str">
        <f t="shared" si="129"/>
        <v>Mostrar</v>
      </c>
      <c r="V850" s="3" t="str">
        <f>VLOOKUP(A850,INFO!$A:$C,3,0)</f>
        <v>EPCZ3313</v>
      </c>
      <c r="W850" s="3" t="str">
        <f>VLOOKUP(V850,INFO!$C:$D,2,0)</f>
        <v>Automovil</v>
      </c>
      <c r="X850" s="17" t="str">
        <f>VLOOKUP(A850,INFO!A:F,5,0)</f>
        <v>VENTAS</v>
      </c>
      <c r="Y850" s="17" t="str">
        <f>VLOOKUP(A850,INFO!A:F,6,0)</f>
        <v>Fernando Maldonado</v>
      </c>
    </row>
    <row r="851" spans="1:25" x14ac:dyDescent="0.25">
      <c r="A851" s="3" t="s">
        <v>122</v>
      </c>
      <c r="B851" s="8">
        <v>4.0023148148148148E-2</v>
      </c>
      <c r="C851" s="8">
        <v>3.7523148148148146E-2</v>
      </c>
      <c r="D851" s="8">
        <v>2.5000000000000001E-3</v>
      </c>
      <c r="E851" s="4">
        <v>40.07</v>
      </c>
      <c r="F851" s="5">
        <v>96</v>
      </c>
      <c r="G851" s="5">
        <v>41.71</v>
      </c>
      <c r="H851" s="7" t="s">
        <v>77</v>
      </c>
      <c r="I851" s="7" t="s">
        <v>306</v>
      </c>
      <c r="J851" s="42">
        <v>43375.637569444443</v>
      </c>
      <c r="K851" s="42">
        <v>43375.67759259259</v>
      </c>
      <c r="L851" s="2">
        <v>43375</v>
      </c>
      <c r="M851" s="6" t="str">
        <f t="shared" si="123"/>
        <v>octubre</v>
      </c>
      <c r="N851" s="19">
        <f t="shared" si="124"/>
        <v>40</v>
      </c>
      <c r="O851" s="7" t="str">
        <f t="shared" si="125"/>
        <v>martes</v>
      </c>
      <c r="P851" s="7">
        <f t="shared" si="126"/>
        <v>2018</v>
      </c>
      <c r="Q851" s="3" t="str">
        <f>VLOOKUP(A851,INFO!$A:$B,2,0)</f>
        <v>GUAYAQUIL</v>
      </c>
      <c r="R851" s="19">
        <v>95</v>
      </c>
      <c r="S851" s="19" t="str">
        <f t="shared" si="127"/>
        <v>Avenida Del Periodista, Machala</v>
      </c>
      <c r="T851" s="19">
        <f t="shared" si="128"/>
        <v>0</v>
      </c>
      <c r="U851" s="19" t="str">
        <f t="shared" si="129"/>
        <v>Mostrar</v>
      </c>
      <c r="V851" s="3" t="str">
        <f>VLOOKUP(A851,INFO!$A:$C,3,0)</f>
        <v>EHCN0517</v>
      </c>
      <c r="W851" s="3" t="str">
        <f>VLOOKUP(V851,INFO!$C:$D,2,0)</f>
        <v>Camioneta</v>
      </c>
      <c r="X851" s="17" t="str">
        <f>VLOOKUP(A851,INFO!A:F,5,0)</f>
        <v>POSTVENTA</v>
      </c>
      <c r="Y851" s="17" t="str">
        <f>VLOOKUP(A851,INFO!A:F,6,0)</f>
        <v>Marcelo Murillo</v>
      </c>
    </row>
    <row r="852" spans="1:25" x14ac:dyDescent="0.25">
      <c r="A852" s="3" t="s">
        <v>73</v>
      </c>
      <c r="B852" s="8">
        <v>1.8888888888888889E-2</v>
      </c>
      <c r="C852" s="8">
        <v>1.622685185185185E-2</v>
      </c>
      <c r="D852" s="8">
        <v>2.6620370370370374E-3</v>
      </c>
      <c r="E852" s="4">
        <v>9.7899999999999991</v>
      </c>
      <c r="F852" s="5">
        <v>68</v>
      </c>
      <c r="G852" s="5">
        <v>21.6</v>
      </c>
      <c r="H852" s="7" t="s">
        <v>72</v>
      </c>
      <c r="I852" s="7" t="s">
        <v>301</v>
      </c>
      <c r="J852" s="42">
        <v>43375.865682870368</v>
      </c>
      <c r="K852" s="42">
        <v>43375.884571759256</v>
      </c>
      <c r="L852" s="2">
        <v>43375</v>
      </c>
      <c r="M852" s="6" t="str">
        <f t="shared" si="123"/>
        <v>octubre</v>
      </c>
      <c r="N852" s="19">
        <f t="shared" si="124"/>
        <v>40</v>
      </c>
      <c r="O852" s="7" t="str">
        <f t="shared" si="125"/>
        <v>martes</v>
      </c>
      <c r="P852" s="7">
        <f t="shared" si="126"/>
        <v>2018</v>
      </c>
      <c r="Q852" s="3" t="str">
        <f>VLOOKUP(A852,INFO!$A:$B,2,0)</f>
        <v>GUAYAQUIL</v>
      </c>
      <c r="R852" s="19">
        <v>95</v>
      </c>
      <c r="S852" s="19" t="str">
        <f t="shared" si="127"/>
        <v>Avenida Francisco De Orellana, Guayaquil</v>
      </c>
      <c r="T852" s="19">
        <f t="shared" si="128"/>
        <v>1</v>
      </c>
      <c r="U852" s="19" t="str">
        <f t="shared" si="129"/>
        <v>Mostrar</v>
      </c>
      <c r="V852" s="3" t="str">
        <f>VLOOKUP(A852,INFO!$A:$C,3,0)</f>
        <v>EGSG9568</v>
      </c>
      <c r="W852" s="3" t="str">
        <f>VLOOKUP(V852,INFO!$C:$D,2,0)</f>
        <v>Camioneta</v>
      </c>
      <c r="X852" s="17" t="str">
        <f>VLOOKUP(A852,INFO!A:F,5,0)</f>
        <v>ADMINISTRACIÓN</v>
      </c>
      <c r="Y852" s="17" t="str">
        <f>VLOOKUP(A852,INFO!A:F,6,0)</f>
        <v>Alejandro Adrian</v>
      </c>
    </row>
    <row r="853" spans="1:25" x14ac:dyDescent="0.25">
      <c r="A853" s="3" t="s">
        <v>28</v>
      </c>
      <c r="B853" s="8">
        <v>1.0752314814814814E-2</v>
      </c>
      <c r="C853" s="8">
        <v>7.9861111111111122E-3</v>
      </c>
      <c r="D853" s="8">
        <v>2.7662037037037034E-3</v>
      </c>
      <c r="E853" s="4">
        <v>4.5999999999999996</v>
      </c>
      <c r="F853" s="5">
        <v>66</v>
      </c>
      <c r="G853" s="5">
        <v>17.82</v>
      </c>
      <c r="H853" s="7" t="s">
        <v>24</v>
      </c>
      <c r="I853" s="7" t="s">
        <v>134</v>
      </c>
      <c r="J853" s="42">
        <v>43375.544606481482</v>
      </c>
      <c r="K853" s="42">
        <v>43375.555358796293</v>
      </c>
      <c r="L853" s="2">
        <v>43375</v>
      </c>
      <c r="M853" s="6" t="str">
        <f t="shared" si="123"/>
        <v>octubre</v>
      </c>
      <c r="N853" s="19">
        <f t="shared" si="124"/>
        <v>40</v>
      </c>
      <c r="O853" s="7" t="str">
        <f t="shared" si="125"/>
        <v>martes</v>
      </c>
      <c r="P853" s="7">
        <f t="shared" si="126"/>
        <v>2018</v>
      </c>
      <c r="Q853" s="3" t="str">
        <f>VLOOKUP(A853,INFO!$A:$B,2,0)</f>
        <v>GUAYAQUIL</v>
      </c>
      <c r="R853" s="19">
        <v>95</v>
      </c>
      <c r="S853" s="19" t="str">
        <f t="shared" si="127"/>
        <v>Camilo Ponce Enriquez, Guayaquil</v>
      </c>
      <c r="T853" s="19">
        <f t="shared" si="128"/>
        <v>1</v>
      </c>
      <c r="U853" s="19" t="str">
        <f t="shared" si="129"/>
        <v>Mostrar</v>
      </c>
      <c r="V853" s="3" t="str">
        <f>VLOOKUP(A853,INFO!$A:$C,3,0)</f>
        <v>EPCW1831</v>
      </c>
      <c r="W853" s="3" t="str">
        <f>VLOOKUP(V853,INFO!$C:$D,2,0)</f>
        <v>Camioneta</v>
      </c>
      <c r="X853" s="17" t="str">
        <f>VLOOKUP(A853,INFO!A:F,5,0)</f>
        <v>POSTVENTA</v>
      </c>
      <c r="Y853" s="17" t="str">
        <f>VLOOKUP(A853,INFO!A:F,6,0)</f>
        <v>Jose Luis vargas</v>
      </c>
    </row>
    <row r="854" spans="1:25" x14ac:dyDescent="0.25">
      <c r="A854" s="3" t="s">
        <v>2</v>
      </c>
      <c r="B854" s="8">
        <v>1.638888888888889E-2</v>
      </c>
      <c r="C854" s="8">
        <v>1.3564814814814816E-2</v>
      </c>
      <c r="D854" s="8">
        <v>2.8240740740740739E-3</v>
      </c>
      <c r="E854" s="4">
        <v>7.34</v>
      </c>
      <c r="F854" s="5">
        <v>68</v>
      </c>
      <c r="G854" s="5">
        <v>18.66</v>
      </c>
      <c r="H854" s="7" t="s">
        <v>307</v>
      </c>
      <c r="I854" s="7" t="s">
        <v>289</v>
      </c>
      <c r="J854" s="42">
        <v>43375.613379629627</v>
      </c>
      <c r="K854" s="42">
        <v>43375.62976851852</v>
      </c>
      <c r="L854" s="2">
        <v>43375</v>
      </c>
      <c r="M854" s="6" t="str">
        <f t="shared" si="123"/>
        <v>octubre</v>
      </c>
      <c r="N854" s="19">
        <f t="shared" si="124"/>
        <v>40</v>
      </c>
      <c r="O854" s="7" t="str">
        <f t="shared" si="125"/>
        <v>martes</v>
      </c>
      <c r="P854" s="7">
        <f t="shared" si="126"/>
        <v>2018</v>
      </c>
      <c r="Q854" s="3" t="str">
        <f>VLOOKUP(A854,INFO!$A:$B,2,0)</f>
        <v>QUITO</v>
      </c>
      <c r="R854" s="19">
        <v>95</v>
      </c>
      <c r="S854" s="19" t="str">
        <f t="shared" si="127"/>
        <v>Chediak, Quito</v>
      </c>
      <c r="T854" s="19">
        <f t="shared" si="128"/>
        <v>0</v>
      </c>
      <c r="U854" s="19" t="str">
        <f t="shared" si="129"/>
        <v>Mostrar</v>
      </c>
      <c r="V854" s="3" t="str">
        <f>VLOOKUP(A854,INFO!$A:$C,3,0)</f>
        <v>EPCW7500</v>
      </c>
      <c r="W854" s="3" t="str">
        <f>VLOOKUP(V854,INFO!$C:$D,2,0)</f>
        <v>Camioneta</v>
      </c>
      <c r="X854" s="17" t="str">
        <f>VLOOKUP(A854,INFO!A:F,5,0)</f>
        <v>SAT UIO</v>
      </c>
      <c r="Y854" s="17" t="str">
        <f>VLOOKUP(A854,INFO!A:F,6,0)</f>
        <v>Edison Arellano</v>
      </c>
    </row>
    <row r="855" spans="1:25" x14ac:dyDescent="0.25">
      <c r="A855" s="3" t="s">
        <v>28</v>
      </c>
      <c r="B855" s="8">
        <v>9.7453703703703713E-3</v>
      </c>
      <c r="C855" s="8">
        <v>6.9097222222222225E-3</v>
      </c>
      <c r="D855" s="8">
        <v>2.8356481481481479E-3</v>
      </c>
      <c r="E855" s="4">
        <v>2.83</v>
      </c>
      <c r="F855" s="5">
        <v>48</v>
      </c>
      <c r="G855" s="5">
        <v>12.11</v>
      </c>
      <c r="H855" s="7" t="s">
        <v>134</v>
      </c>
      <c r="I855" s="7" t="s">
        <v>24</v>
      </c>
      <c r="J855" s="42">
        <v>43375.585127314815</v>
      </c>
      <c r="K855" s="42">
        <v>43375.594872685186</v>
      </c>
      <c r="L855" s="2">
        <v>43375</v>
      </c>
      <c r="M855" s="6" t="str">
        <f t="shared" si="123"/>
        <v>octubre</v>
      </c>
      <c r="N855" s="19">
        <f t="shared" si="124"/>
        <v>40</v>
      </c>
      <c r="O855" s="7" t="str">
        <f t="shared" si="125"/>
        <v>martes</v>
      </c>
      <c r="P855" s="7">
        <f t="shared" si="126"/>
        <v>2018</v>
      </c>
      <c r="Q855" s="3" t="str">
        <f>VLOOKUP(A855,INFO!$A:$B,2,0)</f>
        <v>GUAYAQUIL</v>
      </c>
      <c r="R855" s="19">
        <v>95</v>
      </c>
      <c r="S855" s="19" t="str">
        <f t="shared" si="127"/>
        <v>Avenida 40 No, Guayaquil</v>
      </c>
      <c r="T855" s="19">
        <f t="shared" si="128"/>
        <v>0</v>
      </c>
      <c r="U855" s="19" t="str">
        <f t="shared" si="129"/>
        <v>Mostrar</v>
      </c>
      <c r="V855" s="3" t="str">
        <f>VLOOKUP(A855,INFO!$A:$C,3,0)</f>
        <v>EPCW1831</v>
      </c>
      <c r="W855" s="3" t="str">
        <f>VLOOKUP(V855,INFO!$C:$D,2,0)</f>
        <v>Camioneta</v>
      </c>
      <c r="X855" s="17" t="str">
        <f>VLOOKUP(A855,INFO!A:F,5,0)</f>
        <v>POSTVENTA</v>
      </c>
      <c r="Y855" s="17" t="str">
        <f>VLOOKUP(A855,INFO!A:F,6,0)</f>
        <v>Jose Luis vargas</v>
      </c>
    </row>
    <row r="856" spans="1:25" x14ac:dyDescent="0.25">
      <c r="A856" s="3" t="s">
        <v>68</v>
      </c>
      <c r="B856" s="8">
        <v>1.9328703703703702E-2</v>
      </c>
      <c r="C856" s="8">
        <v>1.6458333333333332E-2</v>
      </c>
      <c r="D856" s="8">
        <v>2.8703703703703708E-3</v>
      </c>
      <c r="E856" s="4">
        <v>15.59</v>
      </c>
      <c r="F856" s="5">
        <v>85</v>
      </c>
      <c r="G856" s="5">
        <v>33.61</v>
      </c>
      <c r="H856" s="7" t="s">
        <v>72</v>
      </c>
      <c r="I856" s="7" t="s">
        <v>268</v>
      </c>
      <c r="J856" s="42">
        <v>43375.605115740742</v>
      </c>
      <c r="K856" s="42">
        <v>43375.624444444446</v>
      </c>
      <c r="L856" s="2">
        <v>43375</v>
      </c>
      <c r="M856" s="6" t="str">
        <f t="shared" si="123"/>
        <v>octubre</v>
      </c>
      <c r="N856" s="19">
        <f t="shared" si="124"/>
        <v>40</v>
      </c>
      <c r="O856" s="7" t="str">
        <f t="shared" si="125"/>
        <v>martes</v>
      </c>
      <c r="P856" s="7">
        <f t="shared" si="126"/>
        <v>2018</v>
      </c>
      <c r="Q856" s="3" t="str">
        <f>VLOOKUP(A856,INFO!$A:$B,2,0)</f>
        <v>QUITO</v>
      </c>
      <c r="R856" s="19">
        <v>95</v>
      </c>
      <c r="S856" s="19" t="str">
        <f t="shared" si="127"/>
        <v>Leon Febres Cordero 2-564, Eloy Alfaro</v>
      </c>
      <c r="T856" s="19">
        <f t="shared" si="128"/>
        <v>1</v>
      </c>
      <c r="U856" s="19" t="str">
        <f t="shared" si="129"/>
        <v>Mostrar</v>
      </c>
      <c r="V856" s="3" t="str">
        <f>VLOOKUP(A856,INFO!$A:$C,3,0)</f>
        <v>EGSK6338</v>
      </c>
      <c r="W856" s="3" t="str">
        <f>VLOOKUP(V856,INFO!$C:$D,2,0)</f>
        <v>Automovil</v>
      </c>
      <c r="X856" s="17" t="str">
        <f>VLOOKUP(A856,INFO!A:F,5,0)</f>
        <v>VENTAS</v>
      </c>
      <c r="Y856" s="17" t="str">
        <f>VLOOKUP(A856,INFO!A:F,6,0)</f>
        <v>Josue Guillen</v>
      </c>
    </row>
    <row r="857" spans="1:25" x14ac:dyDescent="0.25">
      <c r="A857" s="3" t="s">
        <v>59</v>
      </c>
      <c r="B857" s="8">
        <v>4.9537037037037041E-3</v>
      </c>
      <c r="C857" s="8">
        <v>2.0833333333333333E-3</v>
      </c>
      <c r="D857" s="8">
        <v>2.8703703703703708E-3</v>
      </c>
      <c r="E857" s="4">
        <v>0.15</v>
      </c>
      <c r="F857" s="5">
        <v>7</v>
      </c>
      <c r="G857" s="5">
        <v>1.28</v>
      </c>
      <c r="H857" s="7" t="s">
        <v>24</v>
      </c>
      <c r="I857" s="7" t="s">
        <v>24</v>
      </c>
      <c r="J857" s="42">
        <v>43375.698101851849</v>
      </c>
      <c r="K857" s="42">
        <v>43375.703055555554</v>
      </c>
      <c r="L857" s="2">
        <v>43375</v>
      </c>
      <c r="M857" s="6" t="str">
        <f t="shared" si="123"/>
        <v>octubre</v>
      </c>
      <c r="N857" s="19">
        <f t="shared" si="124"/>
        <v>40</v>
      </c>
      <c r="O857" s="7" t="str">
        <f t="shared" si="125"/>
        <v>martes</v>
      </c>
      <c r="P857" s="7">
        <f t="shared" si="126"/>
        <v>2018</v>
      </c>
      <c r="Q857" s="3" t="str">
        <f>VLOOKUP(A857,INFO!$A:$B,2,0)</f>
        <v>GUAYAQUIL</v>
      </c>
      <c r="R857" s="19">
        <v>95</v>
      </c>
      <c r="S857" s="19" t="str">
        <f t="shared" si="127"/>
        <v>Durmió en Ainsa</v>
      </c>
      <c r="T857" s="19">
        <f t="shared" si="128"/>
        <v>1</v>
      </c>
      <c r="U857" s="19" t="str">
        <f t="shared" si="129"/>
        <v>Mostrar</v>
      </c>
      <c r="V857" s="3" t="str">
        <f>VLOOKUP(A857,INFO!$A:$C,3,0)</f>
        <v>EPCI6941</v>
      </c>
      <c r="W857" s="3" t="str">
        <f>VLOOKUP(V857,INFO!$C:$D,2,0)</f>
        <v>Camioneta</v>
      </c>
      <c r="X857" s="17" t="str">
        <f>VLOOKUP(A857,INFO!A:F,5,0)</f>
        <v>POSTVENTA</v>
      </c>
      <c r="Y857" s="17" t="str">
        <f>VLOOKUP(A857,INFO!A:F,6,0)</f>
        <v>Michael Resabala</v>
      </c>
    </row>
    <row r="858" spans="1:25" x14ac:dyDescent="0.25">
      <c r="A858" s="3" t="s">
        <v>122</v>
      </c>
      <c r="B858" s="8">
        <v>1.3715277777777778E-2</v>
      </c>
      <c r="C858" s="8">
        <v>1.0763888888888891E-2</v>
      </c>
      <c r="D858" s="8">
        <v>2.9513888888888888E-3</v>
      </c>
      <c r="E858" s="4">
        <v>12.09</v>
      </c>
      <c r="F858" s="5">
        <v>85</v>
      </c>
      <c r="G858" s="5">
        <v>36.729999999999997</v>
      </c>
      <c r="H858" s="7" t="s">
        <v>254</v>
      </c>
      <c r="I858" s="7" t="s">
        <v>77</v>
      </c>
      <c r="J858" s="42">
        <v>43375.320405092592</v>
      </c>
      <c r="K858" s="42">
        <v>43375.334120370368</v>
      </c>
      <c r="L858" s="2">
        <v>43375</v>
      </c>
      <c r="M858" s="6" t="str">
        <f t="shared" si="123"/>
        <v>octubre</v>
      </c>
      <c r="N858" s="19">
        <f t="shared" si="124"/>
        <v>40</v>
      </c>
      <c r="O858" s="7" t="str">
        <f t="shared" si="125"/>
        <v>martes</v>
      </c>
      <c r="P858" s="7">
        <f t="shared" si="126"/>
        <v>2018</v>
      </c>
      <c r="Q858" s="3" t="str">
        <f>VLOOKUP(A858,INFO!$A:$B,2,0)</f>
        <v>GUAYAQUIL</v>
      </c>
      <c r="R858" s="19">
        <v>95</v>
      </c>
      <c r="S858" s="19" t="str">
        <f t="shared" si="127"/>
        <v>E25, Camilo Ponce Enríquez</v>
      </c>
      <c r="T858" s="19">
        <f t="shared" si="128"/>
        <v>0</v>
      </c>
      <c r="U858" s="19" t="str">
        <f t="shared" si="129"/>
        <v>Mostrar</v>
      </c>
      <c r="V858" s="3" t="str">
        <f>VLOOKUP(A858,INFO!$A:$C,3,0)</f>
        <v>EHCN0517</v>
      </c>
      <c r="W858" s="3" t="str">
        <f>VLOOKUP(V858,INFO!$C:$D,2,0)</f>
        <v>Camioneta</v>
      </c>
      <c r="X858" s="17" t="str">
        <f>VLOOKUP(A858,INFO!A:F,5,0)</f>
        <v>POSTVENTA</v>
      </c>
      <c r="Y858" s="17" t="str">
        <f>VLOOKUP(A858,INFO!A:F,6,0)</f>
        <v>Marcelo Murillo</v>
      </c>
    </row>
    <row r="859" spans="1:25" x14ac:dyDescent="0.25">
      <c r="A859" s="3" t="s">
        <v>68</v>
      </c>
      <c r="B859" s="8">
        <v>1.7523148148148149E-2</v>
      </c>
      <c r="C859" s="8">
        <v>1.4479166666666668E-2</v>
      </c>
      <c r="D859" s="8">
        <v>3.0439814814814821E-3</v>
      </c>
      <c r="E859" s="4">
        <v>12.86</v>
      </c>
      <c r="F859" s="5">
        <v>100</v>
      </c>
      <c r="G859" s="5">
        <v>30.58</v>
      </c>
      <c r="H859" s="7" t="s">
        <v>308</v>
      </c>
      <c r="I859" s="7" t="s">
        <v>72</v>
      </c>
      <c r="J859" s="42">
        <v>43375.50513888889</v>
      </c>
      <c r="K859" s="42">
        <v>43375.522662037038</v>
      </c>
      <c r="L859" s="2">
        <v>43375</v>
      </c>
      <c r="M859" s="6" t="str">
        <f t="shared" si="123"/>
        <v>octubre</v>
      </c>
      <c r="N859" s="19">
        <f t="shared" si="124"/>
        <v>40</v>
      </c>
      <c r="O859" s="7" t="str">
        <f t="shared" si="125"/>
        <v>martes</v>
      </c>
      <c r="P859" s="7">
        <f t="shared" si="126"/>
        <v>2018</v>
      </c>
      <c r="Q859" s="3" t="str">
        <f>VLOOKUP(A859,INFO!$A:$B,2,0)</f>
        <v>QUITO</v>
      </c>
      <c r="R859" s="19">
        <v>95</v>
      </c>
      <c r="S859" s="19" t="str">
        <f t="shared" si="127"/>
        <v>Avenida Juan Tanca Marengo, Guayaquil</v>
      </c>
      <c r="T859" s="19">
        <f t="shared" si="128"/>
        <v>0</v>
      </c>
      <c r="U859" s="19" t="str">
        <f t="shared" si="129"/>
        <v>Mostrar</v>
      </c>
      <c r="V859" s="3" t="str">
        <f>VLOOKUP(A859,INFO!$A:$C,3,0)</f>
        <v>EGSK6338</v>
      </c>
      <c r="W859" s="3" t="str">
        <f>VLOOKUP(V859,INFO!$C:$D,2,0)</f>
        <v>Automovil</v>
      </c>
      <c r="X859" s="17" t="str">
        <f>VLOOKUP(A859,INFO!A:F,5,0)</f>
        <v>VENTAS</v>
      </c>
      <c r="Y859" s="17" t="str">
        <f>VLOOKUP(A859,INFO!A:F,6,0)</f>
        <v>Josue Guillen</v>
      </c>
    </row>
    <row r="860" spans="1:25" x14ac:dyDescent="0.25">
      <c r="A860" s="3" t="s">
        <v>73</v>
      </c>
      <c r="B860" s="8">
        <v>1.8530092592592595E-2</v>
      </c>
      <c r="C860" s="8">
        <v>1.5428240740740741E-2</v>
      </c>
      <c r="D860" s="8">
        <v>3.1018518518518522E-3</v>
      </c>
      <c r="E860" s="4">
        <v>10.31</v>
      </c>
      <c r="F860" s="5">
        <v>72</v>
      </c>
      <c r="G860" s="5">
        <v>23.17</v>
      </c>
      <c r="H860" s="7" t="s">
        <v>207</v>
      </c>
      <c r="I860" s="7" t="s">
        <v>72</v>
      </c>
      <c r="J860" s="42">
        <v>43375.428298611114</v>
      </c>
      <c r="K860" s="42">
        <v>43375.446828703702</v>
      </c>
      <c r="L860" s="2">
        <v>43375</v>
      </c>
      <c r="M860" s="6" t="str">
        <f t="shared" si="123"/>
        <v>octubre</v>
      </c>
      <c r="N860" s="19">
        <f t="shared" si="124"/>
        <v>40</v>
      </c>
      <c r="O860" s="7" t="str">
        <f t="shared" si="125"/>
        <v>martes</v>
      </c>
      <c r="P860" s="7">
        <f t="shared" si="126"/>
        <v>2018</v>
      </c>
      <c r="Q860" s="3" t="str">
        <f>VLOOKUP(A860,INFO!$A:$B,2,0)</f>
        <v>GUAYAQUIL</v>
      </c>
      <c r="R860" s="19">
        <v>95</v>
      </c>
      <c r="S860" s="19" t="str">
        <f t="shared" si="127"/>
        <v>Avenida Juan Tanca Marengo, Guayaquil</v>
      </c>
      <c r="T860" s="19">
        <f t="shared" si="128"/>
        <v>0</v>
      </c>
      <c r="U860" s="19" t="str">
        <f t="shared" si="129"/>
        <v>Mostrar</v>
      </c>
      <c r="V860" s="3" t="str">
        <f>VLOOKUP(A860,INFO!$A:$C,3,0)</f>
        <v>EGSG9568</v>
      </c>
      <c r="W860" s="3" t="str">
        <f>VLOOKUP(V860,INFO!$C:$D,2,0)</f>
        <v>Camioneta</v>
      </c>
      <c r="X860" s="17" t="str">
        <f>VLOOKUP(A860,INFO!A:F,5,0)</f>
        <v>ADMINISTRACIÓN</v>
      </c>
      <c r="Y860" s="17" t="str">
        <f>VLOOKUP(A860,INFO!A:F,6,0)</f>
        <v>Alejandro Adrian</v>
      </c>
    </row>
    <row r="861" spans="1:25" x14ac:dyDescent="0.25">
      <c r="A861" s="3" t="s">
        <v>61</v>
      </c>
      <c r="B861" s="8">
        <v>1.8333333333333333E-2</v>
      </c>
      <c r="C861" s="8">
        <v>1.5231481481481483E-2</v>
      </c>
      <c r="D861" s="8">
        <v>3.1018518518518522E-3</v>
      </c>
      <c r="E861" s="4">
        <v>9.69</v>
      </c>
      <c r="F861" s="5">
        <v>68</v>
      </c>
      <c r="G861" s="5">
        <v>22.02</v>
      </c>
      <c r="H861" s="7" t="s">
        <v>72</v>
      </c>
      <c r="I861" s="7" t="s">
        <v>24</v>
      </c>
      <c r="J861" s="42">
        <v>43375.747129629628</v>
      </c>
      <c r="K861" s="42">
        <v>43375.765462962961</v>
      </c>
      <c r="L861" s="2">
        <v>43375</v>
      </c>
      <c r="M861" s="6" t="str">
        <f t="shared" si="123"/>
        <v>octubre</v>
      </c>
      <c r="N861" s="19">
        <f t="shared" si="124"/>
        <v>40</v>
      </c>
      <c r="O861" s="7" t="str">
        <f t="shared" si="125"/>
        <v>martes</v>
      </c>
      <c r="P861" s="7">
        <f t="shared" si="126"/>
        <v>2018</v>
      </c>
      <c r="Q861" s="3" t="str">
        <f>VLOOKUP(A861,INFO!$A:$B,2,0)</f>
        <v>GUAYAQUIL</v>
      </c>
      <c r="R861" s="19">
        <v>95</v>
      </c>
      <c r="S861" s="19" t="str">
        <f t="shared" si="127"/>
        <v>Durmió en Ainsa</v>
      </c>
      <c r="T861" s="19">
        <f t="shared" si="128"/>
        <v>1</v>
      </c>
      <c r="U861" s="19" t="str">
        <f t="shared" si="129"/>
        <v>Mostrar</v>
      </c>
      <c r="V861" s="3" t="str">
        <f>VLOOKUP(A861,INFO!$A:$C,3,0)</f>
        <v>EGSK6663</v>
      </c>
      <c r="W861" s="3" t="str">
        <f>VLOOKUP(V861,INFO!$C:$D,2,0)</f>
        <v>Camioneta</v>
      </c>
      <c r="X861" s="17" t="str">
        <f>VLOOKUP(A861,INFO!A:F,5,0)</f>
        <v>LOGÍSTICA</v>
      </c>
      <c r="Y861" s="17" t="str">
        <f>VLOOKUP(A861,INFO!A:F,6,0)</f>
        <v>Patricio Hidalgo</v>
      </c>
    </row>
    <row r="862" spans="1:25" x14ac:dyDescent="0.25">
      <c r="A862" s="3" t="s">
        <v>28</v>
      </c>
      <c r="B862" s="8">
        <v>5.4282407407407404E-3</v>
      </c>
      <c r="C862" s="8">
        <v>1.9791666666666668E-3</v>
      </c>
      <c r="D862" s="8">
        <v>3.4490740740740745E-3</v>
      </c>
      <c r="E862" s="4">
        <v>0.12</v>
      </c>
      <c r="F862" s="5">
        <v>9</v>
      </c>
      <c r="G862" s="5">
        <v>0.94</v>
      </c>
      <c r="H862" s="7" t="s">
        <v>24</v>
      </c>
      <c r="I862" s="7" t="s">
        <v>24</v>
      </c>
      <c r="J862" s="42">
        <v>43375.532951388886</v>
      </c>
      <c r="K862" s="42">
        <v>43375.53837962963</v>
      </c>
      <c r="L862" s="2">
        <v>43375</v>
      </c>
      <c r="M862" s="6" t="str">
        <f t="shared" si="123"/>
        <v>octubre</v>
      </c>
      <c r="N862" s="19">
        <f t="shared" si="124"/>
        <v>40</v>
      </c>
      <c r="O862" s="7" t="str">
        <f t="shared" si="125"/>
        <v>martes</v>
      </c>
      <c r="P862" s="7">
        <f t="shared" si="126"/>
        <v>2018</v>
      </c>
      <c r="Q862" s="3" t="str">
        <f>VLOOKUP(A862,INFO!$A:$B,2,0)</f>
        <v>GUAYAQUIL</v>
      </c>
      <c r="R862" s="19">
        <v>95</v>
      </c>
      <c r="S862" s="19" t="str">
        <f t="shared" si="127"/>
        <v>Durmió en Ainsa</v>
      </c>
      <c r="T862" s="19">
        <f t="shared" si="128"/>
        <v>1</v>
      </c>
      <c r="U862" s="19" t="str">
        <f t="shared" si="129"/>
        <v>Mostrar</v>
      </c>
      <c r="V862" s="3" t="str">
        <f>VLOOKUP(A862,INFO!$A:$C,3,0)</f>
        <v>EPCW1831</v>
      </c>
      <c r="W862" s="3" t="str">
        <f>VLOOKUP(V862,INFO!$C:$D,2,0)</f>
        <v>Camioneta</v>
      </c>
      <c r="X862" s="17" t="str">
        <f>VLOOKUP(A862,INFO!A:F,5,0)</f>
        <v>POSTVENTA</v>
      </c>
      <c r="Y862" s="17" t="str">
        <f>VLOOKUP(A862,INFO!A:F,6,0)</f>
        <v>Jose Luis vargas</v>
      </c>
    </row>
    <row r="863" spans="1:25" x14ac:dyDescent="0.25">
      <c r="A863" s="3" t="s">
        <v>64</v>
      </c>
      <c r="B863" s="8">
        <v>2.884259259259259E-2</v>
      </c>
      <c r="C863" s="8">
        <v>2.5370370370370366E-2</v>
      </c>
      <c r="D863" s="8">
        <v>3.472222222222222E-3</v>
      </c>
      <c r="E863" s="4">
        <v>25.54</v>
      </c>
      <c r="F863" s="5">
        <v>103</v>
      </c>
      <c r="G863" s="5">
        <v>36.89</v>
      </c>
      <c r="H863" s="7" t="s">
        <v>72</v>
      </c>
      <c r="I863" s="7" t="s">
        <v>309</v>
      </c>
      <c r="J863" s="42">
        <v>43375.556331018517</v>
      </c>
      <c r="K863" s="42">
        <v>43375.585173611114</v>
      </c>
      <c r="L863" s="2">
        <v>43375</v>
      </c>
      <c r="M863" s="6" t="str">
        <f t="shared" si="123"/>
        <v>octubre</v>
      </c>
      <c r="N863" s="19">
        <f t="shared" si="124"/>
        <v>40</v>
      </c>
      <c r="O863" s="7" t="str">
        <f t="shared" si="125"/>
        <v>martes</v>
      </c>
      <c r="P863" s="7">
        <f t="shared" si="126"/>
        <v>2018</v>
      </c>
      <c r="Q863" s="3" t="str">
        <f>VLOOKUP(A863,INFO!$A:$B,2,0)</f>
        <v>GUAYAQUIL</v>
      </c>
      <c r="R863" s="19">
        <v>95</v>
      </c>
      <c r="S863" s="19" t="str">
        <f t="shared" si="127"/>
        <v>Umber, Guayaquil</v>
      </c>
      <c r="T863" s="19">
        <f t="shared" si="128"/>
        <v>1</v>
      </c>
      <c r="U863" s="19" t="str">
        <f t="shared" si="129"/>
        <v>Mostrar</v>
      </c>
      <c r="V863" s="3" t="str">
        <f>VLOOKUP(A863,INFO!$A:$C,3,0)</f>
        <v>EPCW5709</v>
      </c>
      <c r="W863" s="3" t="str">
        <f>VLOOKUP(V863,INFO!$C:$D,2,0)</f>
        <v>Camioneta</v>
      </c>
      <c r="X863" s="17" t="str">
        <f>VLOOKUP(A863,INFO!A:F,5,0)</f>
        <v>VENTAS</v>
      </c>
      <c r="Y863" s="17" t="str">
        <f>VLOOKUP(A863,INFO!A:F,6,0)</f>
        <v>Proyectos</v>
      </c>
    </row>
    <row r="864" spans="1:25" x14ac:dyDescent="0.25">
      <c r="A864" s="3" t="s">
        <v>51</v>
      </c>
      <c r="B864" s="8">
        <v>2.0995370370370373E-2</v>
      </c>
      <c r="C864" s="8">
        <v>1.7083333333333336E-2</v>
      </c>
      <c r="D864" s="8">
        <v>3.9120370370370368E-3</v>
      </c>
      <c r="E864" s="4">
        <v>13.14</v>
      </c>
      <c r="F864" s="5">
        <v>87</v>
      </c>
      <c r="G864" s="5">
        <v>26.08</v>
      </c>
      <c r="H864" s="7" t="s">
        <v>310</v>
      </c>
      <c r="I864" s="7" t="s">
        <v>1</v>
      </c>
      <c r="J864" s="42">
        <v>43375.109675925924</v>
      </c>
      <c r="K864" s="42">
        <v>43375.130671296298</v>
      </c>
      <c r="L864" s="2">
        <v>43375</v>
      </c>
      <c r="M864" s="6" t="str">
        <f t="shared" si="123"/>
        <v>octubre</v>
      </c>
      <c r="N864" s="19">
        <f t="shared" si="124"/>
        <v>40</v>
      </c>
      <c r="O864" s="7" t="str">
        <f t="shared" si="125"/>
        <v>martes</v>
      </c>
      <c r="P864" s="7">
        <f t="shared" si="126"/>
        <v>2018</v>
      </c>
      <c r="Q864" s="3" t="str">
        <f>VLOOKUP(A864,INFO!$A:$B,2,0)</f>
        <v>QUITO</v>
      </c>
      <c r="R864" s="19">
        <v>95</v>
      </c>
      <c r="S864" s="19" t="str">
        <f t="shared" si="127"/>
        <v>Avenida 10 De Agosto 30-106, Quito</v>
      </c>
      <c r="T864" s="19">
        <f t="shared" si="128"/>
        <v>0</v>
      </c>
      <c r="U864" s="19" t="str">
        <f t="shared" si="129"/>
        <v>Mostrar</v>
      </c>
      <c r="V864" s="3" t="str">
        <f>VLOOKUP(A864,INFO!$A:$C,3,0)</f>
        <v>EPCT8869</v>
      </c>
      <c r="W864" s="3" t="str">
        <f>VLOOKUP(V864,INFO!$C:$D,2,0)</f>
        <v>Camioneta</v>
      </c>
      <c r="X864" s="17" t="str">
        <f>VLOOKUP(A864,INFO!A:F,5,0)</f>
        <v>SAT UIO</v>
      </c>
      <c r="Y864" s="17" t="str">
        <f>VLOOKUP(A864,INFO!A:F,6,0)</f>
        <v>Norberto Congo</v>
      </c>
    </row>
    <row r="865" spans="1:25" x14ac:dyDescent="0.25">
      <c r="A865" s="3" t="s">
        <v>61</v>
      </c>
      <c r="B865" s="8">
        <v>1.7118055555555556E-2</v>
      </c>
      <c r="C865" s="8">
        <v>1.3194444444444444E-2</v>
      </c>
      <c r="D865" s="8">
        <v>3.9236111111111112E-3</v>
      </c>
      <c r="E865" s="4">
        <v>10.08</v>
      </c>
      <c r="F865" s="5">
        <v>68</v>
      </c>
      <c r="G865" s="5">
        <v>24.55</v>
      </c>
      <c r="H865" s="7" t="s">
        <v>24</v>
      </c>
      <c r="I865" s="7" t="s">
        <v>72</v>
      </c>
      <c r="J865" s="42">
        <v>43375.51462962963</v>
      </c>
      <c r="K865" s="42">
        <v>43375.531747685185</v>
      </c>
      <c r="L865" s="2">
        <v>43375</v>
      </c>
      <c r="M865" s="6" t="str">
        <f t="shared" si="123"/>
        <v>octubre</v>
      </c>
      <c r="N865" s="19">
        <f t="shared" si="124"/>
        <v>40</v>
      </c>
      <c r="O865" s="7" t="str">
        <f t="shared" si="125"/>
        <v>martes</v>
      </c>
      <c r="P865" s="7">
        <f t="shared" si="126"/>
        <v>2018</v>
      </c>
      <c r="Q865" s="3" t="str">
        <f>VLOOKUP(A865,INFO!$A:$B,2,0)</f>
        <v>GUAYAQUIL</v>
      </c>
      <c r="R865" s="19">
        <v>95</v>
      </c>
      <c r="S865" s="19" t="str">
        <f t="shared" si="127"/>
        <v>Durmió en Ainsa</v>
      </c>
      <c r="T865" s="19">
        <f t="shared" si="128"/>
        <v>1</v>
      </c>
      <c r="U865" s="19" t="str">
        <f t="shared" si="129"/>
        <v>Mostrar</v>
      </c>
      <c r="V865" s="3" t="str">
        <f>VLOOKUP(A865,INFO!$A:$C,3,0)</f>
        <v>EGSK6663</v>
      </c>
      <c r="W865" s="3" t="str">
        <f>VLOOKUP(V865,INFO!$C:$D,2,0)</f>
        <v>Camioneta</v>
      </c>
      <c r="X865" s="17" t="str">
        <f>VLOOKUP(A865,INFO!A:F,5,0)</f>
        <v>LOGÍSTICA</v>
      </c>
      <c r="Y865" s="17" t="str">
        <f>VLOOKUP(A865,INFO!A:F,6,0)</f>
        <v>Patricio Hidalgo</v>
      </c>
    </row>
    <row r="866" spans="1:25" x14ac:dyDescent="0.25">
      <c r="A866" s="3" t="s">
        <v>122</v>
      </c>
      <c r="B866" s="8">
        <v>1.1608796296296296E-2</v>
      </c>
      <c r="C866" s="8">
        <v>7.6388888888888886E-3</v>
      </c>
      <c r="D866" s="8">
        <v>3.9699074074074072E-3</v>
      </c>
      <c r="E866" s="4">
        <v>7.05</v>
      </c>
      <c r="F866" s="5">
        <v>94</v>
      </c>
      <c r="G866" s="5">
        <v>25.31</v>
      </c>
      <c r="H866" s="7" t="s">
        <v>306</v>
      </c>
      <c r="I866" s="7" t="s">
        <v>311</v>
      </c>
      <c r="J866" s="42">
        <v>43375.711481481485</v>
      </c>
      <c r="K866" s="42">
        <v>43375.723090277781</v>
      </c>
      <c r="L866" s="2">
        <v>43375</v>
      </c>
      <c r="M866" s="6" t="str">
        <f t="shared" si="123"/>
        <v>octubre</v>
      </c>
      <c r="N866" s="19">
        <f t="shared" si="124"/>
        <v>40</v>
      </c>
      <c r="O866" s="7" t="str">
        <f t="shared" si="125"/>
        <v>martes</v>
      </c>
      <c r="P866" s="7">
        <f t="shared" si="126"/>
        <v>2018</v>
      </c>
      <c r="Q866" s="3" t="str">
        <f>VLOOKUP(A866,INFO!$A:$B,2,0)</f>
        <v>GUAYAQUIL</v>
      </c>
      <c r="R866" s="19">
        <v>95</v>
      </c>
      <c r="S866" s="19" t="str">
        <f t="shared" si="127"/>
        <v>E25, El Cambio</v>
      </c>
      <c r="T866" s="19">
        <f t="shared" si="128"/>
        <v>0</v>
      </c>
      <c r="U866" s="19" t="str">
        <f t="shared" si="129"/>
        <v>Mostrar</v>
      </c>
      <c r="V866" s="3" t="str">
        <f>VLOOKUP(A866,INFO!$A:$C,3,0)</f>
        <v>EHCN0517</v>
      </c>
      <c r="W866" s="3" t="str">
        <f>VLOOKUP(V866,INFO!$C:$D,2,0)</f>
        <v>Camioneta</v>
      </c>
      <c r="X866" s="17" t="str">
        <f>VLOOKUP(A866,INFO!A:F,5,0)</f>
        <v>POSTVENTA</v>
      </c>
      <c r="Y866" s="17" t="str">
        <f>VLOOKUP(A866,INFO!A:F,6,0)</f>
        <v>Marcelo Murillo</v>
      </c>
    </row>
    <row r="867" spans="1:25" x14ac:dyDescent="0.25">
      <c r="A867" s="3" t="s">
        <v>73</v>
      </c>
      <c r="B867" s="8">
        <v>1.1388888888888888E-2</v>
      </c>
      <c r="C867" s="8">
        <v>7.2685185185185188E-3</v>
      </c>
      <c r="D867" s="8">
        <v>4.1203703703703706E-3</v>
      </c>
      <c r="E867" s="4">
        <v>3.56</v>
      </c>
      <c r="F867" s="5">
        <v>51</v>
      </c>
      <c r="G867" s="5">
        <v>13.04</v>
      </c>
      <c r="H867" s="7" t="s">
        <v>301</v>
      </c>
      <c r="I867" s="7" t="s">
        <v>72</v>
      </c>
      <c r="J867" s="42">
        <v>43375.934386574074</v>
      </c>
      <c r="K867" s="42">
        <v>43375.945775462962</v>
      </c>
      <c r="L867" s="2">
        <v>43375</v>
      </c>
      <c r="M867" s="6" t="str">
        <f t="shared" si="123"/>
        <v>octubre</v>
      </c>
      <c r="N867" s="19">
        <f t="shared" si="124"/>
        <v>40</v>
      </c>
      <c r="O867" s="7" t="str">
        <f t="shared" si="125"/>
        <v>martes</v>
      </c>
      <c r="P867" s="7">
        <f t="shared" si="126"/>
        <v>2018</v>
      </c>
      <c r="Q867" s="3" t="str">
        <f>VLOOKUP(A867,INFO!$A:$B,2,0)</f>
        <v>GUAYAQUIL</v>
      </c>
      <c r="R867" s="19">
        <v>95</v>
      </c>
      <c r="S867" s="19" t="str">
        <f t="shared" si="127"/>
        <v>Avenida Juan Tanca Marengo, Guayaquil</v>
      </c>
      <c r="T867" s="19">
        <f t="shared" si="128"/>
        <v>0</v>
      </c>
      <c r="U867" s="19" t="str">
        <f t="shared" si="129"/>
        <v>Mostrar</v>
      </c>
      <c r="V867" s="3" t="str">
        <f>VLOOKUP(A867,INFO!$A:$C,3,0)</f>
        <v>EGSG9568</v>
      </c>
      <c r="W867" s="3" t="str">
        <f>VLOOKUP(V867,INFO!$C:$D,2,0)</f>
        <v>Camioneta</v>
      </c>
      <c r="X867" s="17" t="str">
        <f>VLOOKUP(A867,INFO!A:F,5,0)</f>
        <v>ADMINISTRACIÓN</v>
      </c>
      <c r="Y867" s="17" t="str">
        <f>VLOOKUP(A867,INFO!A:F,6,0)</f>
        <v>Alejandro Adrian</v>
      </c>
    </row>
    <row r="868" spans="1:25" x14ac:dyDescent="0.25">
      <c r="A868" s="3" t="s">
        <v>78</v>
      </c>
      <c r="B868" s="8">
        <v>1.3310185185185187E-2</v>
      </c>
      <c r="C868" s="8">
        <v>9.1666666666666667E-3</v>
      </c>
      <c r="D868" s="8">
        <v>4.1435185185185186E-3</v>
      </c>
      <c r="E868" s="4">
        <v>7.68</v>
      </c>
      <c r="F868" s="5">
        <v>68</v>
      </c>
      <c r="G868" s="5">
        <v>24.05</v>
      </c>
      <c r="H868" s="7" t="s">
        <v>255</v>
      </c>
      <c r="I868" s="7" t="s">
        <v>312</v>
      </c>
      <c r="J868" s="42">
        <v>43375.523043981484</v>
      </c>
      <c r="K868" s="42">
        <v>43375.536354166667</v>
      </c>
      <c r="L868" s="2">
        <v>43375</v>
      </c>
      <c r="M868" s="6" t="str">
        <f t="shared" ref="M868:M899" si="130">TEXT(L868,"mmmm")</f>
        <v>octubre</v>
      </c>
      <c r="N868" s="19">
        <f t="shared" ref="N868:N899" si="131">IF(O868="domingo",WEEKNUM(L868)-1,WEEKNUM(L868))</f>
        <v>40</v>
      </c>
      <c r="O868" s="7" t="str">
        <f t="shared" ref="O868:O899" si="132">TEXT(L868,"dddd")</f>
        <v>martes</v>
      </c>
      <c r="P868" s="7">
        <f t="shared" ref="P868:P899" si="133">YEAR(L868)</f>
        <v>2018</v>
      </c>
      <c r="Q868" s="3" t="str">
        <f>VLOOKUP(A868,INFO!$A:$B,2,0)</f>
        <v>GUAYAQUIL</v>
      </c>
      <c r="R868" s="19">
        <v>95</v>
      </c>
      <c r="S868" s="19" t="str">
        <f t="shared" ref="S868:S899" si="134">IF(AND(T868=1,OR(I868=$Z$2,I868=$Z$3)),$Z$4,I868)</f>
        <v>Avenida 11, Guayaquil</v>
      </c>
      <c r="T868" s="19">
        <f t="shared" ref="T868:T899" si="135">IF(OR(H868=I868,H868=$Z$2,H868=$Z$3),1,0)</f>
        <v>0</v>
      </c>
      <c r="U868" s="19" t="str">
        <f t="shared" ref="U868:U899" si="136">IF(AND(C868=$AA$2,D868=$AA$2),"No Mostrar","Mostrar")</f>
        <v>Mostrar</v>
      </c>
      <c r="V868" s="3" t="str">
        <f>VLOOKUP(A868,INFO!$A:$C,3,0)</f>
        <v>II765J</v>
      </c>
      <c r="W868" s="3" t="str">
        <f>VLOOKUP(V868,INFO!$C:$D,2,0)</f>
        <v>Motocicleta</v>
      </c>
      <c r="X868" s="17" t="str">
        <f>VLOOKUP(A868,INFO!A:F,5,0)</f>
        <v>ADMINISTRACIÓN</v>
      </c>
      <c r="Y868" s="17" t="str">
        <f>VLOOKUP(A868,INFO!A:F,6,0)</f>
        <v xml:space="preserve">Byron </v>
      </c>
    </row>
    <row r="869" spans="1:25" x14ac:dyDescent="0.25">
      <c r="A869" s="3" t="s">
        <v>122</v>
      </c>
      <c r="B869" s="8">
        <v>1.3854166666666666E-2</v>
      </c>
      <c r="C869" s="8">
        <v>9.5949074074074079E-3</v>
      </c>
      <c r="D869" s="8">
        <v>4.2592592592592595E-3</v>
      </c>
      <c r="E869" s="4">
        <v>8.39</v>
      </c>
      <c r="F869" s="5">
        <v>79</v>
      </c>
      <c r="G869" s="5">
        <v>25.22</v>
      </c>
      <c r="H869" s="7" t="s">
        <v>311</v>
      </c>
      <c r="I869" s="7" t="s">
        <v>293</v>
      </c>
      <c r="J869" s="42">
        <v>43375.760787037034</v>
      </c>
      <c r="K869" s="42">
        <v>43375.774641203701</v>
      </c>
      <c r="L869" s="2">
        <v>43375</v>
      </c>
      <c r="M869" s="6" t="str">
        <f t="shared" si="130"/>
        <v>octubre</v>
      </c>
      <c r="N869" s="19">
        <f t="shared" si="131"/>
        <v>40</v>
      </c>
      <c r="O869" s="7" t="str">
        <f t="shared" si="132"/>
        <v>martes</v>
      </c>
      <c r="P869" s="7">
        <f t="shared" si="133"/>
        <v>2018</v>
      </c>
      <c r="Q869" s="3" t="str">
        <f>VLOOKUP(A869,INFO!$A:$B,2,0)</f>
        <v>GUAYAQUIL</v>
      </c>
      <c r="R869" s="19">
        <v>95</v>
      </c>
      <c r="S869" s="19" t="str">
        <f t="shared" si="134"/>
        <v>E25, El Guabo</v>
      </c>
      <c r="T869" s="19">
        <f t="shared" si="135"/>
        <v>0</v>
      </c>
      <c r="U869" s="19" t="str">
        <f t="shared" si="136"/>
        <v>Mostrar</v>
      </c>
      <c r="V869" s="3" t="str">
        <f>VLOOKUP(A869,INFO!$A:$C,3,0)</f>
        <v>EHCN0517</v>
      </c>
      <c r="W869" s="3" t="str">
        <f>VLOOKUP(V869,INFO!$C:$D,2,0)</f>
        <v>Camioneta</v>
      </c>
      <c r="X869" s="17" t="str">
        <f>VLOOKUP(A869,INFO!A:F,5,0)</f>
        <v>POSTVENTA</v>
      </c>
      <c r="Y869" s="17" t="str">
        <f>VLOOKUP(A869,INFO!A:F,6,0)</f>
        <v>Marcelo Murillo</v>
      </c>
    </row>
    <row r="870" spans="1:25" x14ac:dyDescent="0.25">
      <c r="A870" s="3" t="s">
        <v>122</v>
      </c>
      <c r="B870" s="8">
        <v>1.9791666666666666E-2</v>
      </c>
      <c r="C870" s="8">
        <v>1.525462962962963E-2</v>
      </c>
      <c r="D870" s="8">
        <v>4.5370370370370365E-3</v>
      </c>
      <c r="E870" s="4">
        <v>13.4</v>
      </c>
      <c r="F870" s="5">
        <v>87</v>
      </c>
      <c r="G870" s="5">
        <v>28.21</v>
      </c>
      <c r="H870" s="7" t="s">
        <v>77</v>
      </c>
      <c r="I870" s="7" t="s">
        <v>254</v>
      </c>
      <c r="J870" s="42">
        <v>43375.817893518521</v>
      </c>
      <c r="K870" s="42">
        <v>43375.837685185186</v>
      </c>
      <c r="L870" s="2">
        <v>43375</v>
      </c>
      <c r="M870" s="6" t="str">
        <f t="shared" si="130"/>
        <v>octubre</v>
      </c>
      <c r="N870" s="19">
        <f t="shared" si="131"/>
        <v>40</v>
      </c>
      <c r="O870" s="7" t="str">
        <f t="shared" si="132"/>
        <v>martes</v>
      </c>
      <c r="P870" s="7">
        <f t="shared" si="133"/>
        <v>2018</v>
      </c>
      <c r="Q870" s="3" t="str">
        <f>VLOOKUP(A870,INFO!$A:$B,2,0)</f>
        <v>GUAYAQUIL</v>
      </c>
      <c r="R870" s="19">
        <v>95</v>
      </c>
      <c r="S870" s="19" t="str">
        <f t="shared" si="134"/>
        <v>Tenguel</v>
      </c>
      <c r="T870" s="19">
        <f t="shared" si="135"/>
        <v>0</v>
      </c>
      <c r="U870" s="19" t="str">
        <f t="shared" si="136"/>
        <v>Mostrar</v>
      </c>
      <c r="V870" s="3" t="str">
        <f>VLOOKUP(A870,INFO!$A:$C,3,0)</f>
        <v>EHCN0517</v>
      </c>
      <c r="W870" s="3" t="str">
        <f>VLOOKUP(V870,INFO!$C:$D,2,0)</f>
        <v>Camioneta</v>
      </c>
      <c r="X870" s="17" t="str">
        <f>VLOOKUP(A870,INFO!A:F,5,0)</f>
        <v>POSTVENTA</v>
      </c>
      <c r="Y870" s="17" t="str">
        <f>VLOOKUP(A870,INFO!A:F,6,0)</f>
        <v>Marcelo Murillo</v>
      </c>
    </row>
    <row r="871" spans="1:25" x14ac:dyDescent="0.25">
      <c r="A871" s="3" t="s">
        <v>64</v>
      </c>
      <c r="B871" s="8">
        <v>3.2511574074074075E-2</v>
      </c>
      <c r="C871" s="8">
        <v>2.7627314814814813E-2</v>
      </c>
      <c r="D871" s="8">
        <v>4.8842592592592592E-3</v>
      </c>
      <c r="E871" s="4">
        <v>11.26</v>
      </c>
      <c r="F871" s="5">
        <v>57</v>
      </c>
      <c r="G871" s="5">
        <v>14.44</v>
      </c>
      <c r="H871" s="7" t="s">
        <v>309</v>
      </c>
      <c r="I871" s="7" t="s">
        <v>72</v>
      </c>
      <c r="J871" s="42">
        <v>43375.703761574077</v>
      </c>
      <c r="K871" s="42">
        <v>43375.736273148148</v>
      </c>
      <c r="L871" s="2">
        <v>43375</v>
      </c>
      <c r="M871" s="6" t="str">
        <f t="shared" si="130"/>
        <v>octubre</v>
      </c>
      <c r="N871" s="19">
        <f t="shared" si="131"/>
        <v>40</v>
      </c>
      <c r="O871" s="7" t="str">
        <f t="shared" si="132"/>
        <v>martes</v>
      </c>
      <c r="P871" s="7">
        <f t="shared" si="133"/>
        <v>2018</v>
      </c>
      <c r="Q871" s="3" t="str">
        <f>VLOOKUP(A871,INFO!$A:$B,2,0)</f>
        <v>GUAYAQUIL</v>
      </c>
      <c r="R871" s="19">
        <v>95</v>
      </c>
      <c r="S871" s="19" t="str">
        <f t="shared" si="134"/>
        <v>Avenida Juan Tanca Marengo, Guayaquil</v>
      </c>
      <c r="T871" s="19">
        <f t="shared" si="135"/>
        <v>0</v>
      </c>
      <c r="U871" s="19" t="str">
        <f t="shared" si="136"/>
        <v>Mostrar</v>
      </c>
      <c r="V871" s="3" t="str">
        <f>VLOOKUP(A871,INFO!$A:$C,3,0)</f>
        <v>EPCW5709</v>
      </c>
      <c r="W871" s="3" t="str">
        <f>VLOOKUP(V871,INFO!$C:$D,2,0)</f>
        <v>Camioneta</v>
      </c>
      <c r="X871" s="17" t="str">
        <f>VLOOKUP(A871,INFO!A:F,5,0)</f>
        <v>VENTAS</v>
      </c>
      <c r="Y871" s="17" t="str">
        <f>VLOOKUP(A871,INFO!A:F,6,0)</f>
        <v>Proyectos</v>
      </c>
    </row>
    <row r="872" spans="1:25" x14ac:dyDescent="0.25">
      <c r="A872" s="3" t="s">
        <v>68</v>
      </c>
      <c r="B872" s="8">
        <v>1.6759259259259258E-2</v>
      </c>
      <c r="C872" s="8">
        <v>1.1817129629629629E-2</v>
      </c>
      <c r="D872" s="8">
        <v>4.9421296296296288E-3</v>
      </c>
      <c r="E872" s="4">
        <v>10.25</v>
      </c>
      <c r="F872" s="5">
        <v>90</v>
      </c>
      <c r="G872" s="5">
        <v>25.48</v>
      </c>
      <c r="H872" s="7" t="s">
        <v>268</v>
      </c>
      <c r="I872" s="7" t="s">
        <v>313</v>
      </c>
      <c r="J872" s="42">
        <v>43375.634444444448</v>
      </c>
      <c r="K872" s="42">
        <v>43375.651203703703</v>
      </c>
      <c r="L872" s="2">
        <v>43375</v>
      </c>
      <c r="M872" s="6" t="str">
        <f t="shared" si="130"/>
        <v>octubre</v>
      </c>
      <c r="N872" s="19">
        <f t="shared" si="131"/>
        <v>40</v>
      </c>
      <c r="O872" s="7" t="str">
        <f t="shared" si="132"/>
        <v>martes</v>
      </c>
      <c r="P872" s="7">
        <f t="shared" si="133"/>
        <v>2018</v>
      </c>
      <c r="Q872" s="3" t="str">
        <f>VLOOKUP(A872,INFO!$A:$B,2,0)</f>
        <v>QUITO</v>
      </c>
      <c r="R872" s="19">
        <v>95</v>
      </c>
      <c r="S872" s="19" t="str">
        <f t="shared" si="134"/>
        <v>Nicolás Lapenti 501-613, Eloy Alfaro</v>
      </c>
      <c r="T872" s="19">
        <f t="shared" si="135"/>
        <v>0</v>
      </c>
      <c r="U872" s="19" t="str">
        <f t="shared" si="136"/>
        <v>Mostrar</v>
      </c>
      <c r="V872" s="3" t="str">
        <f>VLOOKUP(A872,INFO!$A:$C,3,0)</f>
        <v>EGSK6338</v>
      </c>
      <c r="W872" s="3" t="str">
        <f>VLOOKUP(V872,INFO!$C:$D,2,0)</f>
        <v>Automovil</v>
      </c>
      <c r="X872" s="17" t="str">
        <f>VLOOKUP(A872,INFO!A:F,5,0)</f>
        <v>VENTAS</v>
      </c>
      <c r="Y872" s="17" t="str">
        <f>VLOOKUP(A872,INFO!A:F,6,0)</f>
        <v>Josue Guillen</v>
      </c>
    </row>
    <row r="873" spans="1:25" x14ac:dyDescent="0.25">
      <c r="A873" s="3" t="s">
        <v>28</v>
      </c>
      <c r="B873" s="8">
        <v>2.4976851851851851E-2</v>
      </c>
      <c r="C873" s="8">
        <v>2.0023148148148148E-2</v>
      </c>
      <c r="D873" s="8">
        <v>4.9537037037037041E-3</v>
      </c>
      <c r="E873" s="4">
        <v>14.39</v>
      </c>
      <c r="F873" s="5">
        <v>66</v>
      </c>
      <c r="G873" s="5">
        <v>24</v>
      </c>
      <c r="H873" s="7" t="s">
        <v>24</v>
      </c>
      <c r="I873" s="7" t="s">
        <v>314</v>
      </c>
      <c r="J873" s="42">
        <v>43375.378877314812</v>
      </c>
      <c r="K873" s="42">
        <v>43375.403854166667</v>
      </c>
      <c r="L873" s="2">
        <v>43375</v>
      </c>
      <c r="M873" s="6" t="str">
        <f t="shared" si="130"/>
        <v>octubre</v>
      </c>
      <c r="N873" s="19">
        <f t="shared" si="131"/>
        <v>40</v>
      </c>
      <c r="O873" s="7" t="str">
        <f t="shared" si="132"/>
        <v>martes</v>
      </c>
      <c r="P873" s="7">
        <f t="shared" si="133"/>
        <v>2018</v>
      </c>
      <c r="Q873" s="3" t="str">
        <f>VLOOKUP(A873,INFO!$A:$B,2,0)</f>
        <v>GUAYAQUIL</v>
      </c>
      <c r="R873" s="19">
        <v>95</v>
      </c>
      <c r="S873" s="19" t="str">
        <f t="shared" si="134"/>
        <v>Avenida 2 So, Guayaquil</v>
      </c>
      <c r="T873" s="19">
        <f t="shared" si="135"/>
        <v>1</v>
      </c>
      <c r="U873" s="19" t="str">
        <f t="shared" si="136"/>
        <v>Mostrar</v>
      </c>
      <c r="V873" s="3" t="str">
        <f>VLOOKUP(A873,INFO!$A:$C,3,0)</f>
        <v>EPCW1831</v>
      </c>
      <c r="W873" s="3" t="str">
        <f>VLOOKUP(V873,INFO!$C:$D,2,0)</f>
        <v>Camioneta</v>
      </c>
      <c r="X873" s="17" t="str">
        <f>VLOOKUP(A873,INFO!A:F,5,0)</f>
        <v>POSTVENTA</v>
      </c>
      <c r="Y873" s="17" t="str">
        <f>VLOOKUP(A873,INFO!A:F,6,0)</f>
        <v>Jose Luis vargas</v>
      </c>
    </row>
    <row r="874" spans="1:25" x14ac:dyDescent="0.25">
      <c r="A874" s="3" t="s">
        <v>70</v>
      </c>
      <c r="B874" s="8">
        <v>5.3935185185185188E-3</v>
      </c>
      <c r="C874" s="8">
        <v>0</v>
      </c>
      <c r="D874" s="8">
        <v>5.3935185185185188E-3</v>
      </c>
      <c r="E874" s="4">
        <v>0.01</v>
      </c>
      <c r="F874" s="5">
        <v>0</v>
      </c>
      <c r="G874" s="5">
        <v>0.05</v>
      </c>
      <c r="H874" s="7" t="s">
        <v>129</v>
      </c>
      <c r="I874" s="7" t="s">
        <v>129</v>
      </c>
      <c r="J874" s="42">
        <v>43375.456585648149</v>
      </c>
      <c r="K874" s="42">
        <v>43375.46197916667</v>
      </c>
      <c r="L874" s="2">
        <v>43375</v>
      </c>
      <c r="M874" s="6" t="str">
        <f t="shared" si="130"/>
        <v>octubre</v>
      </c>
      <c r="N874" s="19">
        <f t="shared" si="131"/>
        <v>40</v>
      </c>
      <c r="O874" s="7" t="str">
        <f t="shared" si="132"/>
        <v>martes</v>
      </c>
      <c r="P874" s="7">
        <f t="shared" si="133"/>
        <v>2018</v>
      </c>
      <c r="Q874" s="3" t="str">
        <f>VLOOKUP(A874,INFO!$A:$B,2,0)</f>
        <v>QUITO</v>
      </c>
      <c r="R874" s="19">
        <v>95</v>
      </c>
      <c r="S874" s="19" t="str">
        <f t="shared" si="134"/>
        <v>Avenida 39 No, Guayaquil</v>
      </c>
      <c r="T874" s="19">
        <f t="shared" si="135"/>
        <v>1</v>
      </c>
      <c r="U874" s="19" t="str">
        <f t="shared" si="136"/>
        <v>Mostrar</v>
      </c>
      <c r="V874" s="3" t="str">
        <f>VLOOKUP(A874,INFO!$A:$C,3,0)</f>
        <v>EPCZ3313</v>
      </c>
      <c r="W874" s="3" t="str">
        <f>VLOOKUP(V874,INFO!$C:$D,2,0)</f>
        <v>Automovil</v>
      </c>
      <c r="X874" s="17" t="str">
        <f>VLOOKUP(A874,INFO!A:F,5,0)</f>
        <v>VENTAS</v>
      </c>
      <c r="Y874" s="17" t="str">
        <f>VLOOKUP(A874,INFO!A:F,6,0)</f>
        <v>Fernando Maldonado</v>
      </c>
    </row>
    <row r="875" spans="1:25" x14ac:dyDescent="0.25">
      <c r="A875" s="3" t="s">
        <v>53</v>
      </c>
      <c r="B875" s="8">
        <v>7.3842592592592597E-3</v>
      </c>
      <c r="C875" s="8">
        <v>1.9907407407407408E-3</v>
      </c>
      <c r="D875" s="8">
        <v>5.3935185185185188E-3</v>
      </c>
      <c r="E875" s="4">
        <v>0.16</v>
      </c>
      <c r="F875" s="5">
        <v>9</v>
      </c>
      <c r="G875" s="5">
        <v>0.9</v>
      </c>
      <c r="H875" s="7" t="s">
        <v>24</v>
      </c>
      <c r="I875" s="7" t="s">
        <v>24</v>
      </c>
      <c r="J875" s="42">
        <v>43375.631863425922</v>
      </c>
      <c r="K875" s="42">
        <v>43375.639247685183</v>
      </c>
      <c r="L875" s="2">
        <v>43375</v>
      </c>
      <c r="M875" s="6" t="str">
        <f t="shared" si="130"/>
        <v>octubre</v>
      </c>
      <c r="N875" s="19">
        <f t="shared" si="131"/>
        <v>40</v>
      </c>
      <c r="O875" s="7" t="str">
        <f t="shared" si="132"/>
        <v>martes</v>
      </c>
      <c r="P875" s="7">
        <f t="shared" si="133"/>
        <v>2018</v>
      </c>
      <c r="Q875" s="3" t="str">
        <f>VLOOKUP(A875,INFO!$A:$B,2,0)</f>
        <v>GUAYAQUIL</v>
      </c>
      <c r="R875" s="19">
        <v>95</v>
      </c>
      <c r="S875" s="19" t="str">
        <f t="shared" si="134"/>
        <v>Durmió en Ainsa</v>
      </c>
      <c r="T875" s="19">
        <f t="shared" si="135"/>
        <v>1</v>
      </c>
      <c r="U875" s="19" t="str">
        <f t="shared" si="136"/>
        <v>Mostrar</v>
      </c>
      <c r="V875" s="3" t="str">
        <f>VLOOKUP(A875,INFO!$A:$C,3,0)</f>
        <v>EIBC3570</v>
      </c>
      <c r="W875" s="3" t="str">
        <f>VLOOKUP(V875,INFO!$C:$D,2,0)</f>
        <v>Camion</v>
      </c>
      <c r="X875" s="17" t="str">
        <f>VLOOKUP(A875,INFO!A:F,5,0)</f>
        <v>LOGÍSTICA</v>
      </c>
      <c r="Y875" s="17" t="str">
        <f>VLOOKUP(A875,INFO!A:F,6,0)</f>
        <v>Cristobal Murillo</v>
      </c>
    </row>
    <row r="876" spans="1:25" x14ac:dyDescent="0.25">
      <c r="A876" s="3" t="s">
        <v>68</v>
      </c>
      <c r="B876" s="8">
        <v>2.2233796296296297E-2</v>
      </c>
      <c r="C876" s="8">
        <v>1.6793981481481483E-2</v>
      </c>
      <c r="D876" s="8">
        <v>5.4398148148148149E-3</v>
      </c>
      <c r="E876" s="4">
        <v>15.08</v>
      </c>
      <c r="F876" s="5">
        <v>92</v>
      </c>
      <c r="G876" s="5">
        <v>28.26</v>
      </c>
      <c r="H876" s="7" t="s">
        <v>313</v>
      </c>
      <c r="I876" s="7" t="s">
        <v>188</v>
      </c>
      <c r="J876" s="42">
        <v>43375.660081018519</v>
      </c>
      <c r="K876" s="42">
        <v>43375.682314814818</v>
      </c>
      <c r="L876" s="2">
        <v>43375</v>
      </c>
      <c r="M876" s="6" t="str">
        <f t="shared" si="130"/>
        <v>octubre</v>
      </c>
      <c r="N876" s="19">
        <f t="shared" si="131"/>
        <v>40</v>
      </c>
      <c r="O876" s="7" t="str">
        <f t="shared" si="132"/>
        <v>martes</v>
      </c>
      <c r="P876" s="7">
        <f t="shared" si="133"/>
        <v>2018</v>
      </c>
      <c r="Q876" s="3" t="str">
        <f>VLOOKUP(A876,INFO!$A:$B,2,0)</f>
        <v>QUITO</v>
      </c>
      <c r="R876" s="19">
        <v>95</v>
      </c>
      <c r="S876" s="19" t="str">
        <f t="shared" si="134"/>
        <v>13, Guayaquil</v>
      </c>
      <c r="T876" s="19">
        <f t="shared" si="135"/>
        <v>0</v>
      </c>
      <c r="U876" s="19" t="str">
        <f t="shared" si="136"/>
        <v>Mostrar</v>
      </c>
      <c r="V876" s="3" t="str">
        <f>VLOOKUP(A876,INFO!$A:$C,3,0)</f>
        <v>EGSK6338</v>
      </c>
      <c r="W876" s="3" t="str">
        <f>VLOOKUP(V876,INFO!$C:$D,2,0)</f>
        <v>Automovil</v>
      </c>
      <c r="X876" s="17" t="str">
        <f>VLOOKUP(A876,INFO!A:F,5,0)</f>
        <v>VENTAS</v>
      </c>
      <c r="Y876" s="17" t="str">
        <f>VLOOKUP(A876,INFO!A:F,6,0)</f>
        <v>Josue Guillen</v>
      </c>
    </row>
    <row r="877" spans="1:25" x14ac:dyDescent="0.25">
      <c r="A877" s="3" t="s">
        <v>59</v>
      </c>
      <c r="B877" s="8">
        <v>1.8761574074074073E-2</v>
      </c>
      <c r="C877" s="8">
        <v>1.3194444444444444E-2</v>
      </c>
      <c r="D877" s="8">
        <v>5.5671296296296302E-3</v>
      </c>
      <c r="E877" s="4">
        <v>9.06</v>
      </c>
      <c r="F877" s="5">
        <v>61</v>
      </c>
      <c r="G877" s="5">
        <v>20.12</v>
      </c>
      <c r="H877" s="7" t="s">
        <v>72</v>
      </c>
      <c r="I877" s="7" t="s">
        <v>24</v>
      </c>
      <c r="J877" s="42">
        <v>43375.528749999998</v>
      </c>
      <c r="K877" s="42">
        <v>43375.547511574077</v>
      </c>
      <c r="L877" s="2">
        <v>43375</v>
      </c>
      <c r="M877" s="6" t="str">
        <f t="shared" si="130"/>
        <v>octubre</v>
      </c>
      <c r="N877" s="19">
        <f t="shared" si="131"/>
        <v>40</v>
      </c>
      <c r="O877" s="7" t="str">
        <f t="shared" si="132"/>
        <v>martes</v>
      </c>
      <c r="P877" s="7">
        <f t="shared" si="133"/>
        <v>2018</v>
      </c>
      <c r="Q877" s="3" t="str">
        <f>VLOOKUP(A877,INFO!$A:$B,2,0)</f>
        <v>GUAYAQUIL</v>
      </c>
      <c r="R877" s="19">
        <v>95</v>
      </c>
      <c r="S877" s="19" t="str">
        <f t="shared" si="134"/>
        <v>Durmió en Ainsa</v>
      </c>
      <c r="T877" s="19">
        <f t="shared" si="135"/>
        <v>1</v>
      </c>
      <c r="U877" s="19" t="str">
        <f t="shared" si="136"/>
        <v>Mostrar</v>
      </c>
      <c r="V877" s="3" t="str">
        <f>VLOOKUP(A877,INFO!$A:$C,3,0)</f>
        <v>EPCI6941</v>
      </c>
      <c r="W877" s="3" t="str">
        <f>VLOOKUP(V877,INFO!$C:$D,2,0)</f>
        <v>Camioneta</v>
      </c>
      <c r="X877" s="17" t="str">
        <f>VLOOKUP(A877,INFO!A:F,5,0)</f>
        <v>POSTVENTA</v>
      </c>
      <c r="Y877" s="17" t="str">
        <f>VLOOKUP(A877,INFO!A:F,6,0)</f>
        <v>Michael Resabala</v>
      </c>
    </row>
    <row r="878" spans="1:25" x14ac:dyDescent="0.25">
      <c r="A878" s="3" t="s">
        <v>59</v>
      </c>
      <c r="B878" s="8">
        <v>1.1932870370370371E-2</v>
      </c>
      <c r="C878" s="8">
        <v>6.2499999999999995E-3</v>
      </c>
      <c r="D878" s="8">
        <v>5.6828703703703702E-3</v>
      </c>
      <c r="E878" s="4">
        <v>0.61</v>
      </c>
      <c r="F878" s="5">
        <v>18</v>
      </c>
      <c r="G878" s="5">
        <v>2.15</v>
      </c>
      <c r="H878" s="7" t="s">
        <v>24</v>
      </c>
      <c r="I878" s="7" t="s">
        <v>24</v>
      </c>
      <c r="J878" s="42">
        <v>43375.563043981485</v>
      </c>
      <c r="K878" s="42">
        <v>43375.574976851851</v>
      </c>
      <c r="L878" s="2">
        <v>43375</v>
      </c>
      <c r="M878" s="6" t="str">
        <f t="shared" si="130"/>
        <v>octubre</v>
      </c>
      <c r="N878" s="19">
        <f t="shared" si="131"/>
        <v>40</v>
      </c>
      <c r="O878" s="7" t="str">
        <f t="shared" si="132"/>
        <v>martes</v>
      </c>
      <c r="P878" s="7">
        <f t="shared" si="133"/>
        <v>2018</v>
      </c>
      <c r="Q878" s="3" t="str">
        <f>VLOOKUP(A878,INFO!$A:$B,2,0)</f>
        <v>GUAYAQUIL</v>
      </c>
      <c r="R878" s="19">
        <v>95</v>
      </c>
      <c r="S878" s="19" t="str">
        <f t="shared" si="134"/>
        <v>Durmió en Ainsa</v>
      </c>
      <c r="T878" s="19">
        <f t="shared" si="135"/>
        <v>1</v>
      </c>
      <c r="U878" s="19" t="str">
        <f t="shared" si="136"/>
        <v>Mostrar</v>
      </c>
      <c r="V878" s="3" t="str">
        <f>VLOOKUP(A878,INFO!$A:$C,3,0)</f>
        <v>EPCI6941</v>
      </c>
      <c r="W878" s="3" t="str">
        <f>VLOOKUP(V878,INFO!$C:$D,2,0)</f>
        <v>Camioneta</v>
      </c>
      <c r="X878" s="17" t="str">
        <f>VLOOKUP(A878,INFO!A:F,5,0)</f>
        <v>POSTVENTA</v>
      </c>
      <c r="Y878" s="17" t="str">
        <f>VLOOKUP(A878,INFO!A:F,6,0)</f>
        <v>Michael Resabala</v>
      </c>
    </row>
    <row r="879" spans="1:25" x14ac:dyDescent="0.25">
      <c r="A879" s="3" t="s">
        <v>2</v>
      </c>
      <c r="B879" s="8">
        <v>2.7523148148148147E-2</v>
      </c>
      <c r="C879" s="8">
        <v>2.1550925925925928E-2</v>
      </c>
      <c r="D879" s="8">
        <v>5.9722222222222225E-3</v>
      </c>
      <c r="E879" s="4">
        <v>10.050000000000001</v>
      </c>
      <c r="F879" s="5">
        <v>64</v>
      </c>
      <c r="G879" s="5">
        <v>15.21</v>
      </c>
      <c r="H879" s="7" t="s">
        <v>1</v>
      </c>
      <c r="I879" s="7" t="s">
        <v>307</v>
      </c>
      <c r="J879" s="42">
        <v>43375.581342592595</v>
      </c>
      <c r="K879" s="42">
        <v>43375.608865740738</v>
      </c>
      <c r="L879" s="2">
        <v>43375</v>
      </c>
      <c r="M879" s="6" t="str">
        <f t="shared" si="130"/>
        <v>octubre</v>
      </c>
      <c r="N879" s="19">
        <f t="shared" si="131"/>
        <v>40</v>
      </c>
      <c r="O879" s="7" t="str">
        <f t="shared" si="132"/>
        <v>martes</v>
      </c>
      <c r="P879" s="7">
        <f t="shared" si="133"/>
        <v>2018</v>
      </c>
      <c r="Q879" s="3" t="str">
        <f>VLOOKUP(A879,INFO!$A:$B,2,0)</f>
        <v>QUITO</v>
      </c>
      <c r="R879" s="19">
        <v>95</v>
      </c>
      <c r="S879" s="19" t="str">
        <f t="shared" si="134"/>
        <v>Calle De Los Naranjos 207-473, Quito</v>
      </c>
      <c r="T879" s="19">
        <f t="shared" si="135"/>
        <v>0</v>
      </c>
      <c r="U879" s="19" t="str">
        <f t="shared" si="136"/>
        <v>Mostrar</v>
      </c>
      <c r="V879" s="3" t="str">
        <f>VLOOKUP(A879,INFO!$A:$C,3,0)</f>
        <v>EPCW7500</v>
      </c>
      <c r="W879" s="3" t="str">
        <f>VLOOKUP(V879,INFO!$C:$D,2,0)</f>
        <v>Camioneta</v>
      </c>
      <c r="X879" s="17" t="str">
        <f>VLOOKUP(A879,INFO!A:F,5,0)</f>
        <v>SAT UIO</v>
      </c>
      <c r="Y879" s="17" t="str">
        <f>VLOOKUP(A879,INFO!A:F,6,0)</f>
        <v>Edison Arellano</v>
      </c>
    </row>
    <row r="880" spans="1:25" x14ac:dyDescent="0.25">
      <c r="A880" s="3" t="s">
        <v>36</v>
      </c>
      <c r="B880" s="8">
        <v>7.631944444444444E-2</v>
      </c>
      <c r="C880" s="8">
        <v>7.0162037037037037E-2</v>
      </c>
      <c r="D880" s="8">
        <v>6.1574074074074074E-3</v>
      </c>
      <c r="E880" s="4">
        <v>84.09</v>
      </c>
      <c r="F880" s="5">
        <v>88</v>
      </c>
      <c r="G880" s="5">
        <v>45.91</v>
      </c>
      <c r="H880" s="7" t="s">
        <v>293</v>
      </c>
      <c r="I880" s="7" t="s">
        <v>315</v>
      </c>
      <c r="J880" s="42">
        <v>43375.593541666669</v>
      </c>
      <c r="K880" s="42">
        <v>43375.669861111113</v>
      </c>
      <c r="L880" s="2">
        <v>43375</v>
      </c>
      <c r="M880" s="6" t="str">
        <f t="shared" si="130"/>
        <v>octubre</v>
      </c>
      <c r="N880" s="19">
        <f t="shared" si="131"/>
        <v>40</v>
      </c>
      <c r="O880" s="7" t="str">
        <f t="shared" si="132"/>
        <v>martes</v>
      </c>
      <c r="P880" s="7">
        <f t="shared" si="133"/>
        <v>2018</v>
      </c>
      <c r="Q880" s="3" t="str">
        <f>VLOOKUP(A880,INFO!$A:$B,2,0)</f>
        <v>GUAYAQUIL</v>
      </c>
      <c r="R880" s="19">
        <v>95</v>
      </c>
      <c r="S880" s="19" t="str">
        <f t="shared" si="134"/>
        <v>E25, Santa Rosa De Flandes</v>
      </c>
      <c r="T880" s="19">
        <f t="shared" si="135"/>
        <v>0</v>
      </c>
      <c r="U880" s="19" t="str">
        <f t="shared" si="136"/>
        <v>Mostrar</v>
      </c>
      <c r="V880" s="3" t="str">
        <f>VLOOKUP(A880,INFO!$A:$C,3,0)</f>
        <v>EPCA4311</v>
      </c>
      <c r="W880" s="3" t="str">
        <f>VLOOKUP(V880,INFO!$C:$D,2,0)</f>
        <v>Plataforma</v>
      </c>
      <c r="X880" s="17" t="str">
        <f>VLOOKUP(A880,INFO!A:F,5,0)</f>
        <v>LOGÍSTICA</v>
      </c>
      <c r="Y880" s="17" t="str">
        <f>VLOOKUP(A880,INFO!A:F,6,0)</f>
        <v>Cristobal Murillo</v>
      </c>
    </row>
    <row r="881" spans="1:25" x14ac:dyDescent="0.25">
      <c r="A881" s="3" t="s">
        <v>64</v>
      </c>
      <c r="B881" s="8">
        <v>7.8356481481481489E-3</v>
      </c>
      <c r="C881" s="8">
        <v>1.3888888888888889E-3</v>
      </c>
      <c r="D881" s="8">
        <v>6.4467592592592597E-3</v>
      </c>
      <c r="E881" s="4">
        <v>0.27</v>
      </c>
      <c r="F881" s="5">
        <v>37</v>
      </c>
      <c r="G881" s="5">
        <v>1.46</v>
      </c>
      <c r="H881" s="7" t="s">
        <v>72</v>
      </c>
      <c r="I881" s="7" t="s">
        <v>72</v>
      </c>
      <c r="J881" s="42">
        <v>43375.543807870374</v>
      </c>
      <c r="K881" s="42">
        <v>43375.55164351852</v>
      </c>
      <c r="L881" s="2">
        <v>43375</v>
      </c>
      <c r="M881" s="6" t="str">
        <f t="shared" si="130"/>
        <v>octubre</v>
      </c>
      <c r="N881" s="19">
        <f t="shared" si="131"/>
        <v>40</v>
      </c>
      <c r="O881" s="7" t="str">
        <f t="shared" si="132"/>
        <v>martes</v>
      </c>
      <c r="P881" s="7">
        <f t="shared" si="133"/>
        <v>2018</v>
      </c>
      <c r="Q881" s="3" t="str">
        <f>VLOOKUP(A881,INFO!$A:$B,2,0)</f>
        <v>GUAYAQUIL</v>
      </c>
      <c r="R881" s="19">
        <v>95</v>
      </c>
      <c r="S881" s="19" t="str">
        <f t="shared" si="134"/>
        <v>Durmió en Ainsa</v>
      </c>
      <c r="T881" s="19">
        <f t="shared" si="135"/>
        <v>1</v>
      </c>
      <c r="U881" s="19" t="str">
        <f t="shared" si="136"/>
        <v>Mostrar</v>
      </c>
      <c r="V881" s="3" t="str">
        <f>VLOOKUP(A881,INFO!$A:$C,3,0)</f>
        <v>EPCW5709</v>
      </c>
      <c r="W881" s="3" t="str">
        <f>VLOOKUP(V881,INFO!$C:$D,2,0)</f>
        <v>Camioneta</v>
      </c>
      <c r="X881" s="17" t="str">
        <f>VLOOKUP(A881,INFO!A:F,5,0)</f>
        <v>VENTAS</v>
      </c>
      <c r="Y881" s="17" t="str">
        <f>VLOOKUP(A881,INFO!A:F,6,0)</f>
        <v>Proyectos</v>
      </c>
    </row>
    <row r="882" spans="1:25" x14ac:dyDescent="0.25">
      <c r="A882" s="3" t="s">
        <v>39</v>
      </c>
      <c r="B882" s="8">
        <v>2.0127314814814817E-2</v>
      </c>
      <c r="C882" s="8">
        <v>1.3101851851851852E-2</v>
      </c>
      <c r="D882" s="8">
        <v>7.0254629629629634E-3</v>
      </c>
      <c r="E882" s="4">
        <v>10.43</v>
      </c>
      <c r="F882" s="5">
        <v>59</v>
      </c>
      <c r="G882" s="5">
        <v>21.59</v>
      </c>
      <c r="H882" s="7" t="s">
        <v>24</v>
      </c>
      <c r="I882" s="7" t="s">
        <v>72</v>
      </c>
      <c r="J882" s="42">
        <v>43375.818101851852</v>
      </c>
      <c r="K882" s="42">
        <v>43375.838229166664</v>
      </c>
      <c r="L882" s="2">
        <v>43375</v>
      </c>
      <c r="M882" s="6" t="str">
        <f t="shared" si="130"/>
        <v>octubre</v>
      </c>
      <c r="N882" s="19">
        <f t="shared" si="131"/>
        <v>40</v>
      </c>
      <c r="O882" s="7" t="str">
        <f t="shared" si="132"/>
        <v>martes</v>
      </c>
      <c r="P882" s="7">
        <f t="shared" si="133"/>
        <v>2018</v>
      </c>
      <c r="Q882" s="3" t="str">
        <f>VLOOKUP(A882,INFO!$A:$B,2,0)</f>
        <v>GUAYAQUIL</v>
      </c>
      <c r="R882" s="19">
        <v>95</v>
      </c>
      <c r="S882" s="19" t="str">
        <f t="shared" si="134"/>
        <v>Durmió en Ainsa</v>
      </c>
      <c r="T882" s="19">
        <f t="shared" si="135"/>
        <v>1</v>
      </c>
      <c r="U882" s="19" t="str">
        <f t="shared" si="136"/>
        <v>Mostrar</v>
      </c>
      <c r="V882" s="3" t="str">
        <f>VLOOKUP(A882,INFO!$A:$C,3,0)</f>
        <v>EIBC3571</v>
      </c>
      <c r="W882" s="3" t="str">
        <f>VLOOKUP(V882,INFO!$C:$D,2,0)</f>
        <v>Camion</v>
      </c>
      <c r="X882" s="17" t="str">
        <f>VLOOKUP(A882,INFO!A:F,5,0)</f>
        <v>LOGÍSTICA</v>
      </c>
      <c r="Y882" s="17" t="str">
        <f>VLOOKUP(A882,INFO!A:F,6,0)</f>
        <v>Cristobal Murillo</v>
      </c>
    </row>
    <row r="883" spans="1:25" x14ac:dyDescent="0.25">
      <c r="A883" s="3" t="s">
        <v>28</v>
      </c>
      <c r="B883" s="8">
        <v>8.8888888888888889E-3</v>
      </c>
      <c r="C883" s="8">
        <v>6.9444444444444447E-4</v>
      </c>
      <c r="D883" s="8">
        <v>8.1944444444444452E-3</v>
      </c>
      <c r="E883" s="4">
        <v>0.1</v>
      </c>
      <c r="F883" s="5">
        <v>12</v>
      </c>
      <c r="G883" s="5">
        <v>0.47</v>
      </c>
      <c r="H883" s="7" t="s">
        <v>24</v>
      </c>
      <c r="I883" s="7" t="s">
        <v>24</v>
      </c>
      <c r="J883" s="42">
        <v>43375.359942129631</v>
      </c>
      <c r="K883" s="42">
        <v>43375.368831018517</v>
      </c>
      <c r="L883" s="2">
        <v>43375</v>
      </c>
      <c r="M883" s="6" t="str">
        <f t="shared" si="130"/>
        <v>octubre</v>
      </c>
      <c r="N883" s="19">
        <f t="shared" si="131"/>
        <v>40</v>
      </c>
      <c r="O883" s="7" t="str">
        <f t="shared" si="132"/>
        <v>martes</v>
      </c>
      <c r="P883" s="7">
        <f t="shared" si="133"/>
        <v>2018</v>
      </c>
      <c r="Q883" s="3" t="str">
        <f>VLOOKUP(A883,INFO!$A:$B,2,0)</f>
        <v>GUAYAQUIL</v>
      </c>
      <c r="R883" s="19">
        <v>95</v>
      </c>
      <c r="S883" s="19" t="str">
        <f t="shared" si="134"/>
        <v>Durmió en Ainsa</v>
      </c>
      <c r="T883" s="19">
        <f t="shared" si="135"/>
        <v>1</v>
      </c>
      <c r="U883" s="19" t="str">
        <f t="shared" si="136"/>
        <v>Mostrar</v>
      </c>
      <c r="V883" s="3" t="str">
        <f>VLOOKUP(A883,INFO!$A:$C,3,0)</f>
        <v>EPCW1831</v>
      </c>
      <c r="W883" s="3" t="str">
        <f>VLOOKUP(V883,INFO!$C:$D,2,0)</f>
        <v>Camioneta</v>
      </c>
      <c r="X883" s="17" t="str">
        <f>VLOOKUP(A883,INFO!A:F,5,0)</f>
        <v>POSTVENTA</v>
      </c>
      <c r="Y883" s="17" t="str">
        <f>VLOOKUP(A883,INFO!A:F,6,0)</f>
        <v>Jose Luis vargas</v>
      </c>
    </row>
    <row r="884" spans="1:25" x14ac:dyDescent="0.25">
      <c r="A884" s="3" t="s">
        <v>59</v>
      </c>
      <c r="B884" s="8">
        <v>2.8657407407407406E-2</v>
      </c>
      <c r="C884" s="8">
        <v>1.909722222222222E-2</v>
      </c>
      <c r="D884" s="8">
        <v>9.5601851851851855E-3</v>
      </c>
      <c r="E884" s="4">
        <v>19.37</v>
      </c>
      <c r="F884" s="5">
        <v>96</v>
      </c>
      <c r="G884" s="5">
        <v>28.16</v>
      </c>
      <c r="H884" s="7" t="s">
        <v>24</v>
      </c>
      <c r="I884" s="7" t="s">
        <v>190</v>
      </c>
      <c r="J884" s="42">
        <v>43375.346446759257</v>
      </c>
      <c r="K884" s="42">
        <v>43375.375104166669</v>
      </c>
      <c r="L884" s="2">
        <v>43375</v>
      </c>
      <c r="M884" s="6" t="str">
        <f t="shared" si="130"/>
        <v>octubre</v>
      </c>
      <c r="N884" s="19">
        <f t="shared" si="131"/>
        <v>40</v>
      </c>
      <c r="O884" s="7" t="str">
        <f t="shared" si="132"/>
        <v>martes</v>
      </c>
      <c r="P884" s="7">
        <f t="shared" si="133"/>
        <v>2018</v>
      </c>
      <c r="Q884" s="3" t="str">
        <f>VLOOKUP(A884,INFO!$A:$B,2,0)</f>
        <v>GUAYAQUIL</v>
      </c>
      <c r="R884" s="19">
        <v>95</v>
      </c>
      <c r="S884" s="19" t="str">
        <f t="shared" si="134"/>
        <v>E40, Guayaquil</v>
      </c>
      <c r="T884" s="19">
        <f t="shared" si="135"/>
        <v>1</v>
      </c>
      <c r="U884" s="19" t="str">
        <f t="shared" si="136"/>
        <v>Mostrar</v>
      </c>
      <c r="V884" s="3" t="str">
        <f>VLOOKUP(A884,INFO!$A:$C,3,0)</f>
        <v>EPCI6941</v>
      </c>
      <c r="W884" s="3" t="str">
        <f>VLOOKUP(V884,INFO!$C:$D,2,0)</f>
        <v>Camioneta</v>
      </c>
      <c r="X884" s="17" t="str">
        <f>VLOOKUP(A884,INFO!A:F,5,0)</f>
        <v>POSTVENTA</v>
      </c>
      <c r="Y884" s="17" t="str">
        <f>VLOOKUP(A884,INFO!A:F,6,0)</f>
        <v>Michael Resabala</v>
      </c>
    </row>
    <row r="885" spans="1:25" x14ac:dyDescent="0.25">
      <c r="A885" s="3" t="s">
        <v>74</v>
      </c>
      <c r="B885" s="8">
        <v>3.108796296296296E-2</v>
      </c>
      <c r="C885" s="8">
        <v>1.8229166666666668E-2</v>
      </c>
      <c r="D885" s="8">
        <v>1.2858796296296297E-2</v>
      </c>
      <c r="E885" s="4">
        <v>8.8000000000000007</v>
      </c>
      <c r="F885" s="5">
        <v>62</v>
      </c>
      <c r="G885" s="5">
        <v>11.79</v>
      </c>
      <c r="H885" s="7" t="s">
        <v>77</v>
      </c>
      <c r="I885" s="7" t="s">
        <v>152</v>
      </c>
      <c r="J885" s="42">
        <v>43375.374062499999</v>
      </c>
      <c r="K885" s="42">
        <v>43375.405150462961</v>
      </c>
      <c r="L885" s="2">
        <v>43375</v>
      </c>
      <c r="M885" s="6" t="str">
        <f t="shared" si="130"/>
        <v>octubre</v>
      </c>
      <c r="N885" s="19">
        <f t="shared" si="131"/>
        <v>40</v>
      </c>
      <c r="O885" s="7" t="str">
        <f t="shared" si="132"/>
        <v>martes</v>
      </c>
      <c r="P885" s="7">
        <f t="shared" si="133"/>
        <v>2018</v>
      </c>
      <c r="Q885" s="3" t="str">
        <f>VLOOKUP(A885,INFO!$A:$B,2,0)</f>
        <v>GUAYAQUIL</v>
      </c>
      <c r="R885" s="19">
        <v>95</v>
      </c>
      <c r="S885" s="19" t="str">
        <f t="shared" si="134"/>
        <v>Santa Martha</v>
      </c>
      <c r="T885" s="19">
        <f t="shared" si="135"/>
        <v>0</v>
      </c>
      <c r="U885" s="19" t="str">
        <f t="shared" si="136"/>
        <v>Mostrar</v>
      </c>
      <c r="V885" s="3" t="str">
        <f>VLOOKUP(A885,INFO!$A:$C,3,0)</f>
        <v>EGSI9191</v>
      </c>
      <c r="W885" s="3" t="str">
        <f>VLOOKUP(V885,INFO!$C:$D,2,0)</f>
        <v>Camioneta</v>
      </c>
      <c r="X885" s="17" t="str">
        <f>VLOOKUP(A885,INFO!A:F,5,0)</f>
        <v>POSTVENTA</v>
      </c>
      <c r="Y885" s="17" t="str">
        <f>VLOOKUP(A885,INFO!A:F,6,0)</f>
        <v>Patricio Olaya</v>
      </c>
    </row>
    <row r="886" spans="1:25" x14ac:dyDescent="0.25">
      <c r="A886" s="3" t="s">
        <v>25</v>
      </c>
      <c r="B886" s="8">
        <v>1.5046296296296295E-2</v>
      </c>
      <c r="C886" s="8">
        <v>1.7476851851851852E-3</v>
      </c>
      <c r="D886" s="8">
        <v>1.329861111111111E-2</v>
      </c>
      <c r="E886" s="4">
        <v>0.39</v>
      </c>
      <c r="F886" s="5">
        <v>22</v>
      </c>
      <c r="G886" s="5">
        <v>1.08</v>
      </c>
      <c r="H886" s="7" t="s">
        <v>316</v>
      </c>
      <c r="I886" s="7" t="s">
        <v>316</v>
      </c>
      <c r="J886" s="42">
        <v>43375.670532407406</v>
      </c>
      <c r="K886" s="42">
        <v>43375.685578703706</v>
      </c>
      <c r="L886" s="2">
        <v>43375</v>
      </c>
      <c r="M886" s="6" t="str">
        <f t="shared" si="130"/>
        <v>octubre</v>
      </c>
      <c r="N886" s="19">
        <f t="shared" si="131"/>
        <v>40</v>
      </c>
      <c r="O886" s="7" t="str">
        <f t="shared" si="132"/>
        <v>martes</v>
      </c>
      <c r="P886" s="7">
        <f t="shared" si="133"/>
        <v>2018</v>
      </c>
      <c r="Q886" s="3" t="str">
        <f>VLOOKUP(A886,INFO!$A:$B,2,0)</f>
        <v>GUAYAQUIL</v>
      </c>
      <c r="R886" s="19">
        <v>95</v>
      </c>
      <c r="S886" s="19" t="str">
        <f t="shared" si="134"/>
        <v>E45, Los Encuentros</v>
      </c>
      <c r="T886" s="19">
        <f t="shared" si="135"/>
        <v>1</v>
      </c>
      <c r="U886" s="19" t="str">
        <f t="shared" si="136"/>
        <v>Mostrar</v>
      </c>
      <c r="V886" s="3" t="str">
        <f>VLOOKUP(A886,INFO!$A:$C,3,0)</f>
        <v>EGSF6046</v>
      </c>
      <c r="W886" s="3" t="str">
        <f>VLOOKUP(V886,INFO!$C:$D,2,0)</f>
        <v>Camioneta</v>
      </c>
      <c r="X886" s="17" t="str">
        <f>VLOOKUP(A886,INFO!A:F,5,0)</f>
        <v>POSTVENTA</v>
      </c>
      <c r="Y886" s="17" t="str">
        <f>VLOOKUP(A886,INFO!A:F,6,0)</f>
        <v>Kevin Perez</v>
      </c>
    </row>
    <row r="887" spans="1:25" x14ac:dyDescent="0.25">
      <c r="A887" s="3" t="s">
        <v>59</v>
      </c>
      <c r="B887" s="8">
        <v>4.3981481481481483E-2</v>
      </c>
      <c r="C887" s="8">
        <v>3.0462962962962966E-2</v>
      </c>
      <c r="D887" s="8">
        <v>1.3518518518518518E-2</v>
      </c>
      <c r="E887" s="4">
        <v>26.42</v>
      </c>
      <c r="F887" s="5">
        <v>92</v>
      </c>
      <c r="G887" s="5">
        <v>25.03</v>
      </c>
      <c r="H887" s="7" t="s">
        <v>190</v>
      </c>
      <c r="I887" s="7" t="s">
        <v>24</v>
      </c>
      <c r="J887" s="42">
        <v>43375.375891203701</v>
      </c>
      <c r="K887" s="42">
        <v>43375.419872685183</v>
      </c>
      <c r="L887" s="2">
        <v>43375</v>
      </c>
      <c r="M887" s="6" t="str">
        <f t="shared" si="130"/>
        <v>octubre</v>
      </c>
      <c r="N887" s="19">
        <f t="shared" si="131"/>
        <v>40</v>
      </c>
      <c r="O887" s="7" t="str">
        <f t="shared" si="132"/>
        <v>martes</v>
      </c>
      <c r="P887" s="7">
        <f t="shared" si="133"/>
        <v>2018</v>
      </c>
      <c r="Q887" s="3" t="str">
        <f>VLOOKUP(A887,INFO!$A:$B,2,0)</f>
        <v>GUAYAQUIL</v>
      </c>
      <c r="R887" s="19">
        <v>95</v>
      </c>
      <c r="S887" s="19" t="str">
        <f t="shared" si="134"/>
        <v>Avenida 40 No, Guayaquil</v>
      </c>
      <c r="T887" s="19">
        <f t="shared" si="135"/>
        <v>0</v>
      </c>
      <c r="U887" s="19" t="str">
        <f t="shared" si="136"/>
        <v>Mostrar</v>
      </c>
      <c r="V887" s="3" t="str">
        <f>VLOOKUP(A887,INFO!$A:$C,3,0)</f>
        <v>EPCI6941</v>
      </c>
      <c r="W887" s="3" t="str">
        <f>VLOOKUP(V887,INFO!$C:$D,2,0)</f>
        <v>Camioneta</v>
      </c>
      <c r="X887" s="17" t="str">
        <f>VLOOKUP(A887,INFO!A:F,5,0)</f>
        <v>POSTVENTA</v>
      </c>
      <c r="Y887" s="17" t="str">
        <f>VLOOKUP(A887,INFO!A:F,6,0)</f>
        <v>Michael Resabala</v>
      </c>
    </row>
    <row r="888" spans="1:25" x14ac:dyDescent="0.25">
      <c r="A888" s="3" t="s">
        <v>23</v>
      </c>
      <c r="B888" s="8">
        <v>2.2685185185185182E-3</v>
      </c>
      <c r="C888" s="8">
        <v>6.9444444444444447E-4</v>
      </c>
      <c r="D888" s="8">
        <v>1.5740740740740741E-3</v>
      </c>
      <c r="E888" s="4">
        <v>0.11</v>
      </c>
      <c r="F888" s="5">
        <v>3</v>
      </c>
      <c r="G888" s="5">
        <v>2.06</v>
      </c>
      <c r="H888" s="7" t="s">
        <v>24</v>
      </c>
      <c r="I888" s="7" t="s">
        <v>24</v>
      </c>
      <c r="J888" s="42">
        <v>43375.48574074074</v>
      </c>
      <c r="K888" s="42">
        <v>43375.488009259258</v>
      </c>
      <c r="L888" s="2">
        <v>43375</v>
      </c>
      <c r="M888" s="6" t="str">
        <f t="shared" si="130"/>
        <v>octubre</v>
      </c>
      <c r="N888" s="19">
        <f t="shared" si="131"/>
        <v>40</v>
      </c>
      <c r="O888" s="7" t="str">
        <f t="shared" si="132"/>
        <v>martes</v>
      </c>
      <c r="P888" s="7">
        <f t="shared" si="133"/>
        <v>2018</v>
      </c>
      <c r="Q888" s="3" t="str">
        <f>VLOOKUP(A888,INFO!$A:$B,2,0)</f>
        <v>GUAYAQUIL</v>
      </c>
      <c r="R888" s="19">
        <v>95</v>
      </c>
      <c r="S888" s="19" t="str">
        <f t="shared" si="134"/>
        <v>Durmió en Ainsa</v>
      </c>
      <c r="T888" s="19">
        <f t="shared" si="135"/>
        <v>1</v>
      </c>
      <c r="U888" s="19" t="str">
        <f t="shared" si="136"/>
        <v>Mostrar</v>
      </c>
      <c r="V888" s="3" t="str">
        <f>VLOOKUP(A888,INFO!$A:$C,3,0)</f>
        <v>EGSF6029</v>
      </c>
      <c r="W888" s="3" t="str">
        <f>VLOOKUP(V888,INFO!$C:$D,2,0)</f>
        <v>Camioneta</v>
      </c>
      <c r="X888" s="17" t="str">
        <f>VLOOKUP(A888,INFO!A:F,5,0)</f>
        <v>POSTVENTA</v>
      </c>
      <c r="Y888" s="17" t="str">
        <f>VLOOKUP(A888,INFO!A:F,6,0)</f>
        <v>Jacob Soriano</v>
      </c>
    </row>
    <row r="889" spans="1:25" x14ac:dyDescent="0.25">
      <c r="A889" s="3" t="s">
        <v>70</v>
      </c>
      <c r="B889" s="8">
        <v>3.1400462962962963E-2</v>
      </c>
      <c r="C889" s="8">
        <v>1.6666666666666666E-2</v>
      </c>
      <c r="D889" s="8">
        <v>1.4733796296296295E-2</v>
      </c>
      <c r="E889" s="4">
        <v>10.36</v>
      </c>
      <c r="F889" s="5">
        <v>70</v>
      </c>
      <c r="G889" s="5">
        <v>13.75</v>
      </c>
      <c r="H889" s="7" t="s">
        <v>129</v>
      </c>
      <c r="I889" s="7" t="s">
        <v>72</v>
      </c>
      <c r="J889" s="42">
        <v>43375.479513888888</v>
      </c>
      <c r="K889" s="42">
        <v>43375.510914351849</v>
      </c>
      <c r="L889" s="2">
        <v>43375</v>
      </c>
      <c r="M889" s="6" t="str">
        <f t="shared" si="130"/>
        <v>octubre</v>
      </c>
      <c r="N889" s="19">
        <f t="shared" si="131"/>
        <v>40</v>
      </c>
      <c r="O889" s="7" t="str">
        <f t="shared" si="132"/>
        <v>martes</v>
      </c>
      <c r="P889" s="7">
        <f t="shared" si="133"/>
        <v>2018</v>
      </c>
      <c r="Q889" s="3" t="str">
        <f>VLOOKUP(A889,INFO!$A:$B,2,0)</f>
        <v>QUITO</v>
      </c>
      <c r="R889" s="19">
        <v>95</v>
      </c>
      <c r="S889" s="19" t="str">
        <f t="shared" si="134"/>
        <v>Avenida Juan Tanca Marengo, Guayaquil</v>
      </c>
      <c r="T889" s="19">
        <f t="shared" si="135"/>
        <v>0</v>
      </c>
      <c r="U889" s="19" t="str">
        <f t="shared" si="136"/>
        <v>Mostrar</v>
      </c>
      <c r="V889" s="3" t="str">
        <f>VLOOKUP(A889,INFO!$A:$C,3,0)</f>
        <v>EPCZ3313</v>
      </c>
      <c r="W889" s="3" t="str">
        <f>VLOOKUP(V889,INFO!$C:$D,2,0)</f>
        <v>Automovil</v>
      </c>
      <c r="X889" s="17" t="str">
        <f>VLOOKUP(A889,INFO!A:F,5,0)</f>
        <v>VENTAS</v>
      </c>
      <c r="Y889" s="17" t="str">
        <f>VLOOKUP(A889,INFO!A:F,6,0)</f>
        <v>Fernando Maldonado</v>
      </c>
    </row>
    <row r="890" spans="1:25" x14ac:dyDescent="0.25">
      <c r="A890" s="3" t="s">
        <v>36</v>
      </c>
      <c r="B890" s="8">
        <v>9.6134259259259267E-2</v>
      </c>
      <c r="C890" s="8">
        <v>8.0763888888888885E-2</v>
      </c>
      <c r="D890" s="8">
        <v>1.5370370370370369E-2</v>
      </c>
      <c r="E890" s="4">
        <v>106.42</v>
      </c>
      <c r="F890" s="5">
        <v>96</v>
      </c>
      <c r="G890" s="5">
        <v>46.13</v>
      </c>
      <c r="H890" s="7" t="s">
        <v>315</v>
      </c>
      <c r="I890" s="7" t="s">
        <v>24</v>
      </c>
      <c r="J890" s="42">
        <v>43375.682847222219</v>
      </c>
      <c r="K890" s="42">
        <v>43375.778981481482</v>
      </c>
      <c r="L890" s="2">
        <v>43375</v>
      </c>
      <c r="M890" s="6" t="str">
        <f t="shared" si="130"/>
        <v>octubre</v>
      </c>
      <c r="N890" s="19">
        <f t="shared" si="131"/>
        <v>40</v>
      </c>
      <c r="O890" s="7" t="str">
        <f t="shared" si="132"/>
        <v>martes</v>
      </c>
      <c r="P890" s="7">
        <f t="shared" si="133"/>
        <v>2018</v>
      </c>
      <c r="Q890" s="3" t="str">
        <f>VLOOKUP(A890,INFO!$A:$B,2,0)</f>
        <v>GUAYAQUIL</v>
      </c>
      <c r="R890" s="19">
        <v>95</v>
      </c>
      <c r="S890" s="19" t="str">
        <f t="shared" si="134"/>
        <v>Avenida 40 No, Guayaquil</v>
      </c>
      <c r="T890" s="19">
        <f t="shared" si="135"/>
        <v>0</v>
      </c>
      <c r="U890" s="19" t="str">
        <f t="shared" si="136"/>
        <v>Mostrar</v>
      </c>
      <c r="V890" s="3" t="str">
        <f>VLOOKUP(A890,INFO!$A:$C,3,0)</f>
        <v>EPCA4311</v>
      </c>
      <c r="W890" s="3" t="str">
        <f>VLOOKUP(V890,INFO!$C:$D,2,0)</f>
        <v>Plataforma</v>
      </c>
      <c r="X890" s="17" t="str">
        <f>VLOOKUP(A890,INFO!A:F,5,0)</f>
        <v>LOGÍSTICA</v>
      </c>
      <c r="Y890" s="17" t="str">
        <f>VLOOKUP(A890,INFO!A:F,6,0)</f>
        <v>Cristobal Murillo</v>
      </c>
    </row>
    <row r="891" spans="1:25" x14ac:dyDescent="0.25">
      <c r="A891" s="3" t="s">
        <v>2</v>
      </c>
      <c r="B891" s="8">
        <v>0.10493055555555557</v>
      </c>
      <c r="C891" s="8">
        <v>8.8541666666666671E-2</v>
      </c>
      <c r="D891" s="8">
        <v>1.638888888888889E-2</v>
      </c>
      <c r="E891" s="4">
        <v>85.1</v>
      </c>
      <c r="F891" s="5">
        <v>111</v>
      </c>
      <c r="G891" s="5">
        <v>33.79</v>
      </c>
      <c r="H891" s="7" t="s">
        <v>292</v>
      </c>
      <c r="I891" s="7" t="s">
        <v>1</v>
      </c>
      <c r="J891" s="42">
        <v>43375.706006944441</v>
      </c>
      <c r="K891" s="42">
        <v>43375.810937499999</v>
      </c>
      <c r="L891" s="2">
        <v>43375</v>
      </c>
      <c r="M891" s="6" t="str">
        <f t="shared" si="130"/>
        <v>octubre</v>
      </c>
      <c r="N891" s="19">
        <f t="shared" si="131"/>
        <v>40</v>
      </c>
      <c r="O891" s="7" t="str">
        <f t="shared" si="132"/>
        <v>martes</v>
      </c>
      <c r="P891" s="7">
        <f t="shared" si="133"/>
        <v>2018</v>
      </c>
      <c r="Q891" s="3" t="str">
        <f>VLOOKUP(A891,INFO!$A:$B,2,0)</f>
        <v>QUITO</v>
      </c>
      <c r="R891" s="19">
        <v>95</v>
      </c>
      <c r="S891" s="19" t="str">
        <f t="shared" si="134"/>
        <v>Avenida 10 De Agosto 30-106, Quito</v>
      </c>
      <c r="T891" s="19">
        <f t="shared" si="135"/>
        <v>0</v>
      </c>
      <c r="U891" s="19" t="str">
        <f t="shared" si="136"/>
        <v>Mostrar</v>
      </c>
      <c r="V891" s="3" t="str">
        <f>VLOOKUP(A891,INFO!$A:$C,3,0)</f>
        <v>EPCW7500</v>
      </c>
      <c r="W891" s="3" t="str">
        <f>VLOOKUP(V891,INFO!$C:$D,2,0)</f>
        <v>Camioneta</v>
      </c>
      <c r="X891" s="17" t="str">
        <f>VLOOKUP(A891,INFO!A:F,5,0)</f>
        <v>SAT UIO</v>
      </c>
      <c r="Y891" s="17" t="str">
        <f>VLOOKUP(A891,INFO!A:F,6,0)</f>
        <v>Edison Arellano</v>
      </c>
    </row>
    <row r="892" spans="1:25" x14ac:dyDescent="0.25">
      <c r="A892" s="3" t="s">
        <v>51</v>
      </c>
      <c r="B892" s="8">
        <v>3.2372685185185185E-2</v>
      </c>
      <c r="C892" s="8">
        <v>1.5289351851851851E-2</v>
      </c>
      <c r="D892" s="8">
        <v>1.7083333333333336E-2</v>
      </c>
      <c r="E892" s="4">
        <v>10.34</v>
      </c>
      <c r="F892" s="5">
        <v>66</v>
      </c>
      <c r="G892" s="5">
        <v>13.31</v>
      </c>
      <c r="H892" s="7" t="s">
        <v>317</v>
      </c>
      <c r="I892" s="7" t="s">
        <v>310</v>
      </c>
      <c r="J892" s="42">
        <v>43375.000277777777</v>
      </c>
      <c r="K892" s="42">
        <v>43375.032650462963</v>
      </c>
      <c r="L892" s="2">
        <v>43375</v>
      </c>
      <c r="M892" s="6" t="str">
        <f t="shared" si="130"/>
        <v>octubre</v>
      </c>
      <c r="N892" s="19">
        <f t="shared" si="131"/>
        <v>40</v>
      </c>
      <c r="O892" s="7" t="str">
        <f t="shared" si="132"/>
        <v>martes</v>
      </c>
      <c r="P892" s="7">
        <f t="shared" si="133"/>
        <v>2018</v>
      </c>
      <c r="Q892" s="3" t="str">
        <f>VLOOKUP(A892,INFO!$A:$B,2,0)</f>
        <v>QUITO</v>
      </c>
      <c r="R892" s="19">
        <v>95</v>
      </c>
      <c r="S892" s="19" t="str">
        <f t="shared" si="134"/>
        <v>Calle Pedro Vicente Maldonado 1-84, Quito</v>
      </c>
      <c r="T892" s="19">
        <f t="shared" si="135"/>
        <v>0</v>
      </c>
      <c r="U892" s="19" t="str">
        <f t="shared" si="136"/>
        <v>Mostrar</v>
      </c>
      <c r="V892" s="3" t="str">
        <f>VLOOKUP(A892,INFO!$A:$C,3,0)</f>
        <v>EPCT8869</v>
      </c>
      <c r="W892" s="3" t="str">
        <f>VLOOKUP(V892,INFO!$C:$D,2,0)</f>
        <v>Camioneta</v>
      </c>
      <c r="X892" s="17" t="str">
        <f>VLOOKUP(A892,INFO!A:F,5,0)</f>
        <v>SAT UIO</v>
      </c>
      <c r="Y892" s="17" t="str">
        <f>VLOOKUP(A892,INFO!A:F,6,0)</f>
        <v>Norberto Congo</v>
      </c>
    </row>
    <row r="893" spans="1:25" x14ac:dyDescent="0.25">
      <c r="A893" s="3" t="s">
        <v>73</v>
      </c>
      <c r="B893" s="8">
        <v>3.4803240740740739E-2</v>
      </c>
      <c r="C893" s="8">
        <v>1.7164351851851851E-2</v>
      </c>
      <c r="D893" s="8">
        <v>1.7638888888888888E-2</v>
      </c>
      <c r="E893" s="4">
        <v>10.67</v>
      </c>
      <c r="F893" s="5">
        <v>68</v>
      </c>
      <c r="G893" s="5">
        <v>12.78</v>
      </c>
      <c r="H893" s="7" t="s">
        <v>318</v>
      </c>
      <c r="I893" s="7" t="s">
        <v>24</v>
      </c>
      <c r="J893" s="42">
        <v>43375.695879629631</v>
      </c>
      <c r="K893" s="42">
        <v>43375.730682870373</v>
      </c>
      <c r="L893" s="2">
        <v>43375</v>
      </c>
      <c r="M893" s="6" t="str">
        <f t="shared" si="130"/>
        <v>octubre</v>
      </c>
      <c r="N893" s="19">
        <f t="shared" si="131"/>
        <v>40</v>
      </c>
      <c r="O893" s="7" t="str">
        <f t="shared" si="132"/>
        <v>martes</v>
      </c>
      <c r="P893" s="7">
        <f t="shared" si="133"/>
        <v>2018</v>
      </c>
      <c r="Q893" s="3" t="str">
        <f>VLOOKUP(A893,INFO!$A:$B,2,0)</f>
        <v>GUAYAQUIL</v>
      </c>
      <c r="R893" s="19">
        <v>95</v>
      </c>
      <c r="S893" s="19" t="str">
        <f t="shared" si="134"/>
        <v>Avenida 40 No, Guayaquil</v>
      </c>
      <c r="T893" s="19">
        <f t="shared" si="135"/>
        <v>0</v>
      </c>
      <c r="U893" s="19" t="str">
        <f t="shared" si="136"/>
        <v>Mostrar</v>
      </c>
      <c r="V893" s="3" t="str">
        <f>VLOOKUP(A893,INFO!$A:$C,3,0)</f>
        <v>EGSG9568</v>
      </c>
      <c r="W893" s="3" t="str">
        <f>VLOOKUP(V893,INFO!$C:$D,2,0)</f>
        <v>Camioneta</v>
      </c>
      <c r="X893" s="17" t="str">
        <f>VLOOKUP(A893,INFO!A:F,5,0)</f>
        <v>ADMINISTRACIÓN</v>
      </c>
      <c r="Y893" s="17" t="str">
        <f>VLOOKUP(A893,INFO!A:F,6,0)</f>
        <v>Alejandro Adrian</v>
      </c>
    </row>
    <row r="894" spans="1:25" x14ac:dyDescent="0.25">
      <c r="A894" s="3" t="s">
        <v>36</v>
      </c>
      <c r="B894" s="8">
        <v>0.13421296296296295</v>
      </c>
      <c r="C894" s="8">
        <v>0.11614583333333334</v>
      </c>
      <c r="D894" s="8">
        <v>1.8067129629629631E-2</v>
      </c>
      <c r="E894" s="4">
        <v>152.96</v>
      </c>
      <c r="F894" s="5">
        <v>90</v>
      </c>
      <c r="G894" s="5">
        <v>47.49</v>
      </c>
      <c r="H894" s="7" t="s">
        <v>304</v>
      </c>
      <c r="I894" s="7" t="s">
        <v>293</v>
      </c>
      <c r="J894" s="42">
        <v>43375.33284722222</v>
      </c>
      <c r="K894" s="42">
        <v>43375.467060185183</v>
      </c>
      <c r="L894" s="2">
        <v>43375</v>
      </c>
      <c r="M894" s="6" t="str">
        <f t="shared" si="130"/>
        <v>octubre</v>
      </c>
      <c r="N894" s="19">
        <f t="shared" si="131"/>
        <v>40</v>
      </c>
      <c r="O894" s="7" t="str">
        <f t="shared" si="132"/>
        <v>martes</v>
      </c>
      <c r="P894" s="7">
        <f t="shared" si="133"/>
        <v>2018</v>
      </c>
      <c r="Q894" s="3" t="str">
        <f>VLOOKUP(A894,INFO!$A:$B,2,0)</f>
        <v>GUAYAQUIL</v>
      </c>
      <c r="R894" s="19">
        <v>95</v>
      </c>
      <c r="S894" s="19" t="str">
        <f t="shared" si="134"/>
        <v>E25, El Guabo</v>
      </c>
      <c r="T894" s="19">
        <f t="shared" si="135"/>
        <v>0</v>
      </c>
      <c r="U894" s="19" t="str">
        <f t="shared" si="136"/>
        <v>Mostrar</v>
      </c>
      <c r="V894" s="3" t="str">
        <f>VLOOKUP(A894,INFO!$A:$C,3,0)</f>
        <v>EPCA4311</v>
      </c>
      <c r="W894" s="3" t="str">
        <f>VLOOKUP(V894,INFO!$C:$D,2,0)</f>
        <v>Plataforma</v>
      </c>
      <c r="X894" s="17" t="str">
        <f>VLOOKUP(A894,INFO!A:F,5,0)</f>
        <v>LOGÍSTICA</v>
      </c>
      <c r="Y894" s="17" t="str">
        <f>VLOOKUP(A894,INFO!A:F,6,0)</f>
        <v>Cristobal Murillo</v>
      </c>
    </row>
    <row r="895" spans="1:25" x14ac:dyDescent="0.25">
      <c r="A895" s="3" t="s">
        <v>28</v>
      </c>
      <c r="B895" s="8">
        <v>3.892361111111111E-2</v>
      </c>
      <c r="C895" s="8">
        <v>2.0833333333333332E-2</v>
      </c>
      <c r="D895" s="8">
        <v>1.8090277777777778E-2</v>
      </c>
      <c r="E895" s="4">
        <v>15.38</v>
      </c>
      <c r="F895" s="5">
        <v>70</v>
      </c>
      <c r="G895" s="5">
        <v>16.46</v>
      </c>
      <c r="H895" s="7" t="s">
        <v>314</v>
      </c>
      <c r="I895" s="7" t="s">
        <v>24</v>
      </c>
      <c r="J895" s="42">
        <v>43375.403912037036</v>
      </c>
      <c r="K895" s="42">
        <v>43375.442835648151</v>
      </c>
      <c r="L895" s="2">
        <v>43375</v>
      </c>
      <c r="M895" s="6" t="str">
        <f t="shared" si="130"/>
        <v>octubre</v>
      </c>
      <c r="N895" s="19">
        <f t="shared" si="131"/>
        <v>40</v>
      </c>
      <c r="O895" s="7" t="str">
        <f t="shared" si="132"/>
        <v>martes</v>
      </c>
      <c r="P895" s="7">
        <f t="shared" si="133"/>
        <v>2018</v>
      </c>
      <c r="Q895" s="3" t="str">
        <f>VLOOKUP(A895,INFO!$A:$B,2,0)</f>
        <v>GUAYAQUIL</v>
      </c>
      <c r="R895" s="19">
        <v>95</v>
      </c>
      <c r="S895" s="19" t="str">
        <f t="shared" si="134"/>
        <v>Avenida 40 No, Guayaquil</v>
      </c>
      <c r="T895" s="19">
        <f t="shared" si="135"/>
        <v>0</v>
      </c>
      <c r="U895" s="19" t="str">
        <f t="shared" si="136"/>
        <v>Mostrar</v>
      </c>
      <c r="V895" s="3" t="str">
        <f>VLOOKUP(A895,INFO!$A:$C,3,0)</f>
        <v>EPCW1831</v>
      </c>
      <c r="W895" s="3" t="str">
        <f>VLOOKUP(V895,INFO!$C:$D,2,0)</f>
        <v>Camioneta</v>
      </c>
      <c r="X895" s="17" t="str">
        <f>VLOOKUP(A895,INFO!A:F,5,0)</f>
        <v>POSTVENTA</v>
      </c>
      <c r="Y895" s="17" t="str">
        <f>VLOOKUP(A895,INFO!A:F,6,0)</f>
        <v>Jose Luis vargas</v>
      </c>
    </row>
    <row r="896" spans="1:25" x14ac:dyDescent="0.25">
      <c r="A896" s="3" t="s">
        <v>68</v>
      </c>
      <c r="B896" s="8">
        <v>4.7685185185185185E-2</v>
      </c>
      <c r="C896" s="8">
        <v>2.884259259259259E-2</v>
      </c>
      <c r="D896" s="8">
        <v>1.8842592592592591E-2</v>
      </c>
      <c r="E896" s="4">
        <v>21.07</v>
      </c>
      <c r="F896" s="5">
        <v>87</v>
      </c>
      <c r="G896" s="5">
        <v>18.41</v>
      </c>
      <c r="H896" s="7" t="s">
        <v>71</v>
      </c>
      <c r="I896" s="7" t="s">
        <v>308</v>
      </c>
      <c r="J896" s="42">
        <v>43375.424583333333</v>
      </c>
      <c r="K896" s="42">
        <v>43375.472268518519</v>
      </c>
      <c r="L896" s="2">
        <v>43375</v>
      </c>
      <c r="M896" s="6" t="str">
        <f t="shared" si="130"/>
        <v>octubre</v>
      </c>
      <c r="N896" s="19">
        <f t="shared" si="131"/>
        <v>40</v>
      </c>
      <c r="O896" s="7" t="str">
        <f t="shared" si="132"/>
        <v>martes</v>
      </c>
      <c r="P896" s="7">
        <f t="shared" si="133"/>
        <v>2018</v>
      </c>
      <c r="Q896" s="3" t="str">
        <f>VLOOKUP(A896,INFO!$A:$B,2,0)</f>
        <v>QUITO</v>
      </c>
      <c r="R896" s="19">
        <v>95</v>
      </c>
      <c r="S896" s="19" t="str">
        <f t="shared" si="134"/>
        <v>Leon Febres Cordero 796-892, Eloy Alfaro</v>
      </c>
      <c r="T896" s="19">
        <f t="shared" si="135"/>
        <v>0</v>
      </c>
      <c r="U896" s="19" t="str">
        <f t="shared" si="136"/>
        <v>Mostrar</v>
      </c>
      <c r="V896" s="3" t="str">
        <f>VLOOKUP(A896,INFO!$A:$C,3,0)</f>
        <v>EGSK6338</v>
      </c>
      <c r="W896" s="3" t="str">
        <f>VLOOKUP(V896,INFO!$C:$D,2,0)</f>
        <v>Automovil</v>
      </c>
      <c r="X896" s="17" t="str">
        <f>VLOOKUP(A896,INFO!A:F,5,0)</f>
        <v>VENTAS</v>
      </c>
      <c r="Y896" s="17" t="str">
        <f>VLOOKUP(A896,INFO!A:F,6,0)</f>
        <v>Josue Guillen</v>
      </c>
    </row>
    <row r="897" spans="1:25" x14ac:dyDescent="0.25">
      <c r="A897" s="3" t="s">
        <v>23</v>
      </c>
      <c r="B897" s="8">
        <v>2.5462962962962961E-4</v>
      </c>
      <c r="C897" s="8">
        <v>2.5462962962962961E-4</v>
      </c>
      <c r="D897" s="8">
        <v>0</v>
      </c>
      <c r="E897" s="4">
        <v>0.03</v>
      </c>
      <c r="F897" s="5">
        <v>11</v>
      </c>
      <c r="G897" s="5">
        <v>4.78</v>
      </c>
      <c r="H897" s="7" t="s">
        <v>24</v>
      </c>
      <c r="I897" s="7" t="s">
        <v>24</v>
      </c>
      <c r="J897" s="42">
        <v>43375.493321759262</v>
      </c>
      <c r="K897" s="42">
        <v>43375.493576388886</v>
      </c>
      <c r="L897" s="2">
        <v>43375</v>
      </c>
      <c r="M897" s="6" t="str">
        <f t="shared" si="130"/>
        <v>octubre</v>
      </c>
      <c r="N897" s="19">
        <f t="shared" si="131"/>
        <v>40</v>
      </c>
      <c r="O897" s="7" t="str">
        <f t="shared" si="132"/>
        <v>martes</v>
      </c>
      <c r="P897" s="7">
        <f t="shared" si="133"/>
        <v>2018</v>
      </c>
      <c r="Q897" s="3" t="str">
        <f>VLOOKUP(A897,INFO!$A:$B,2,0)</f>
        <v>GUAYAQUIL</v>
      </c>
      <c r="R897" s="19">
        <v>95</v>
      </c>
      <c r="S897" s="19" t="str">
        <f t="shared" si="134"/>
        <v>Durmió en Ainsa</v>
      </c>
      <c r="T897" s="19">
        <f t="shared" si="135"/>
        <v>1</v>
      </c>
      <c r="U897" s="19" t="str">
        <f t="shared" si="136"/>
        <v>Mostrar</v>
      </c>
      <c r="V897" s="3" t="str">
        <f>VLOOKUP(A897,INFO!$A:$C,3,0)</f>
        <v>EGSF6029</v>
      </c>
      <c r="W897" s="3" t="str">
        <f>VLOOKUP(V897,INFO!$C:$D,2,0)</f>
        <v>Camioneta</v>
      </c>
      <c r="X897" s="17" t="str">
        <f>VLOOKUP(A897,INFO!A:F,5,0)</f>
        <v>POSTVENTA</v>
      </c>
      <c r="Y897" s="17" t="str">
        <f>VLOOKUP(A897,INFO!A:F,6,0)</f>
        <v>Jacob Soriano</v>
      </c>
    </row>
    <row r="898" spans="1:25" x14ac:dyDescent="0.25">
      <c r="A898" s="3" t="s">
        <v>36</v>
      </c>
      <c r="B898" s="8">
        <v>4.1655092592592598E-2</v>
      </c>
      <c r="C898" s="8">
        <v>2.2164351851851852E-2</v>
      </c>
      <c r="D898" s="8">
        <v>1.9490740740740743E-2</v>
      </c>
      <c r="E898" s="4">
        <v>24.78</v>
      </c>
      <c r="F898" s="5">
        <v>77</v>
      </c>
      <c r="G898" s="5">
        <v>24.79</v>
      </c>
      <c r="H898" s="7" t="s">
        <v>293</v>
      </c>
      <c r="I898" s="7" t="s">
        <v>303</v>
      </c>
      <c r="J898" s="42">
        <v>43375.473356481481</v>
      </c>
      <c r="K898" s="42">
        <v>43375.515011574076</v>
      </c>
      <c r="L898" s="2">
        <v>43375</v>
      </c>
      <c r="M898" s="6" t="str">
        <f t="shared" si="130"/>
        <v>octubre</v>
      </c>
      <c r="N898" s="19">
        <f t="shared" si="131"/>
        <v>40</v>
      </c>
      <c r="O898" s="7" t="str">
        <f t="shared" si="132"/>
        <v>martes</v>
      </c>
      <c r="P898" s="7">
        <f t="shared" si="133"/>
        <v>2018</v>
      </c>
      <c r="Q898" s="3" t="str">
        <f>VLOOKUP(A898,INFO!$A:$B,2,0)</f>
        <v>GUAYAQUIL</v>
      </c>
      <c r="R898" s="19">
        <v>95</v>
      </c>
      <c r="S898" s="19" t="str">
        <f t="shared" si="134"/>
        <v>La Victoria</v>
      </c>
      <c r="T898" s="19">
        <f t="shared" si="135"/>
        <v>0</v>
      </c>
      <c r="U898" s="19" t="str">
        <f t="shared" si="136"/>
        <v>Mostrar</v>
      </c>
      <c r="V898" s="3" t="str">
        <f>VLOOKUP(A898,INFO!$A:$C,3,0)</f>
        <v>EPCA4311</v>
      </c>
      <c r="W898" s="3" t="str">
        <f>VLOOKUP(V898,INFO!$C:$D,2,0)</f>
        <v>Plataforma</v>
      </c>
      <c r="X898" s="17" t="str">
        <f>VLOOKUP(A898,INFO!A:F,5,0)</f>
        <v>LOGÍSTICA</v>
      </c>
      <c r="Y898" s="17" t="str">
        <f>VLOOKUP(A898,INFO!A:F,6,0)</f>
        <v>Cristobal Murillo</v>
      </c>
    </row>
    <row r="899" spans="1:25" x14ac:dyDescent="0.25">
      <c r="A899" s="3" t="s">
        <v>51</v>
      </c>
      <c r="B899" s="8">
        <v>3.0416666666666665E-2</v>
      </c>
      <c r="C899" s="8">
        <v>1.0289351851851852E-2</v>
      </c>
      <c r="D899" s="8">
        <v>2.0127314814814817E-2</v>
      </c>
      <c r="E899" s="4">
        <v>5.95</v>
      </c>
      <c r="F899" s="5">
        <v>51</v>
      </c>
      <c r="G899" s="5">
        <v>8.15</v>
      </c>
      <c r="H899" s="7" t="s">
        <v>1</v>
      </c>
      <c r="I899" s="7" t="s">
        <v>1</v>
      </c>
      <c r="J899" s="42">
        <v>43375.418680555558</v>
      </c>
      <c r="K899" s="42">
        <v>43375.449097222219</v>
      </c>
      <c r="L899" s="2">
        <v>43375</v>
      </c>
      <c r="M899" s="6" t="str">
        <f t="shared" si="130"/>
        <v>octubre</v>
      </c>
      <c r="N899" s="19">
        <f t="shared" si="131"/>
        <v>40</v>
      </c>
      <c r="O899" s="7" t="str">
        <f t="shared" si="132"/>
        <v>martes</v>
      </c>
      <c r="P899" s="7">
        <f t="shared" si="133"/>
        <v>2018</v>
      </c>
      <c r="Q899" s="3" t="str">
        <f>VLOOKUP(A899,INFO!$A:$B,2,0)</f>
        <v>QUITO</v>
      </c>
      <c r="R899" s="19">
        <v>95</v>
      </c>
      <c r="S899" s="19" t="str">
        <f t="shared" si="134"/>
        <v>Avenida 10 De Agosto 30-106, Quito</v>
      </c>
      <c r="T899" s="19">
        <f t="shared" si="135"/>
        <v>1</v>
      </c>
      <c r="U899" s="19" t="str">
        <f t="shared" si="136"/>
        <v>Mostrar</v>
      </c>
      <c r="V899" s="3" t="str">
        <f>VLOOKUP(A899,INFO!$A:$C,3,0)</f>
        <v>EPCT8869</v>
      </c>
      <c r="W899" s="3" t="str">
        <f>VLOOKUP(V899,INFO!$C:$D,2,0)</f>
        <v>Camioneta</v>
      </c>
      <c r="X899" s="17" t="str">
        <f>VLOOKUP(A899,INFO!A:F,5,0)</f>
        <v>SAT UIO</v>
      </c>
      <c r="Y899" s="17" t="str">
        <f>VLOOKUP(A899,INFO!A:F,6,0)</f>
        <v>Norberto Congo</v>
      </c>
    </row>
    <row r="900" spans="1:25" x14ac:dyDescent="0.25">
      <c r="A900" s="3" t="s">
        <v>70</v>
      </c>
      <c r="B900" s="8">
        <v>2.8703703703703703E-2</v>
      </c>
      <c r="C900" s="8">
        <v>7.8703703703703713E-3</v>
      </c>
      <c r="D900" s="8">
        <v>2.0833333333333332E-2</v>
      </c>
      <c r="E900" s="4">
        <v>4.68</v>
      </c>
      <c r="F900" s="5">
        <v>70</v>
      </c>
      <c r="G900" s="5">
        <v>6.79</v>
      </c>
      <c r="H900" s="7" t="s">
        <v>72</v>
      </c>
      <c r="I900" s="7" t="s">
        <v>305</v>
      </c>
      <c r="J900" s="42">
        <v>43375.581805555557</v>
      </c>
      <c r="K900" s="42">
        <v>43375.610509259262</v>
      </c>
      <c r="L900" s="2">
        <v>43375</v>
      </c>
      <c r="M900" s="6" t="str">
        <f t="shared" ref="M900:M913" si="137">TEXT(L900,"mmmm")</f>
        <v>octubre</v>
      </c>
      <c r="N900" s="19">
        <f t="shared" ref="N900:N913" si="138">IF(O900="domingo",WEEKNUM(L900)-1,WEEKNUM(L900))</f>
        <v>40</v>
      </c>
      <c r="O900" s="7" t="str">
        <f t="shared" ref="O900:O913" si="139">TEXT(L900,"dddd")</f>
        <v>martes</v>
      </c>
      <c r="P900" s="7">
        <f t="shared" ref="P900:P913" si="140">YEAR(L900)</f>
        <v>2018</v>
      </c>
      <c r="Q900" s="3" t="str">
        <f>VLOOKUP(A900,INFO!$A:$B,2,0)</f>
        <v>QUITO</v>
      </c>
      <c r="R900" s="19">
        <v>95</v>
      </c>
      <c r="S900" s="19" t="str">
        <f t="shared" ref="S900:S913" si="141">IF(AND(T900=1,OR(I900=$Z$2,I900=$Z$3)),$Z$4,I900)</f>
        <v>38D No, Guayaquil</v>
      </c>
      <c r="T900" s="19">
        <f t="shared" ref="T900:T913" si="142">IF(OR(H900=I900,H900=$Z$2,H900=$Z$3),1,0)</f>
        <v>1</v>
      </c>
      <c r="U900" s="19" t="str">
        <f t="shared" ref="U900:U913" si="143">IF(AND(C900=$AA$2,D900=$AA$2),"No Mostrar","Mostrar")</f>
        <v>Mostrar</v>
      </c>
      <c r="V900" s="3" t="str">
        <f>VLOOKUP(A900,INFO!$A:$C,3,0)</f>
        <v>EPCZ3313</v>
      </c>
      <c r="W900" s="3" t="str">
        <f>VLOOKUP(V900,INFO!$C:$D,2,0)</f>
        <v>Automovil</v>
      </c>
      <c r="X900" s="17" t="str">
        <f>VLOOKUP(A900,INFO!A:F,5,0)</f>
        <v>VENTAS</v>
      </c>
      <c r="Y900" s="17" t="str">
        <f>VLOOKUP(A900,INFO!A:F,6,0)</f>
        <v>Fernando Maldonado</v>
      </c>
    </row>
    <row r="901" spans="1:25" x14ac:dyDescent="0.25">
      <c r="A901" s="3" t="s">
        <v>23</v>
      </c>
      <c r="B901" s="8">
        <v>8.1550925925925929E-2</v>
      </c>
      <c r="C901" s="8">
        <v>5.5543981481481486E-2</v>
      </c>
      <c r="D901" s="8">
        <v>2.6006944444444447E-2</v>
      </c>
      <c r="E901" s="4">
        <v>35.14</v>
      </c>
      <c r="F901" s="5">
        <v>72</v>
      </c>
      <c r="G901" s="5">
        <v>17.95</v>
      </c>
      <c r="H901" s="7" t="s">
        <v>24</v>
      </c>
      <c r="I901" s="7" t="s">
        <v>319</v>
      </c>
      <c r="J901" s="42">
        <v>43375.508981481478</v>
      </c>
      <c r="K901" s="42">
        <v>43375.590532407405</v>
      </c>
      <c r="L901" s="2">
        <v>43375</v>
      </c>
      <c r="M901" s="6" t="str">
        <f t="shared" si="137"/>
        <v>octubre</v>
      </c>
      <c r="N901" s="19">
        <f t="shared" si="138"/>
        <v>40</v>
      </c>
      <c r="O901" s="7" t="str">
        <f t="shared" si="139"/>
        <v>martes</v>
      </c>
      <c r="P901" s="7">
        <f t="shared" si="140"/>
        <v>2018</v>
      </c>
      <c r="Q901" s="3" t="str">
        <f>VLOOKUP(A901,INFO!$A:$B,2,0)</f>
        <v>GUAYAQUIL</v>
      </c>
      <c r="R901" s="19">
        <v>95</v>
      </c>
      <c r="S901" s="19" t="str">
        <f t="shared" si="141"/>
        <v>Febres Cordero, Guayaquil</v>
      </c>
      <c r="T901" s="19">
        <f t="shared" si="142"/>
        <v>1</v>
      </c>
      <c r="U901" s="19" t="str">
        <f t="shared" si="143"/>
        <v>Mostrar</v>
      </c>
      <c r="V901" s="3" t="str">
        <f>VLOOKUP(A901,INFO!$A:$C,3,0)</f>
        <v>EGSF6029</v>
      </c>
      <c r="W901" s="3" t="str">
        <f>VLOOKUP(V901,INFO!$C:$D,2,0)</f>
        <v>Camioneta</v>
      </c>
      <c r="X901" s="17" t="str">
        <f>VLOOKUP(A901,INFO!A:F,5,0)</f>
        <v>POSTVENTA</v>
      </c>
      <c r="Y901" s="17" t="str">
        <f>VLOOKUP(A901,INFO!A:F,6,0)</f>
        <v>Jacob Soriano</v>
      </c>
    </row>
    <row r="902" spans="1:25" x14ac:dyDescent="0.25">
      <c r="A902" s="3" t="s">
        <v>73</v>
      </c>
      <c r="B902" s="8">
        <v>2.6898148148148147E-2</v>
      </c>
      <c r="C902" s="8">
        <v>4.4791666666666669E-3</v>
      </c>
      <c r="D902" s="8">
        <v>2.2418981481481481E-2</v>
      </c>
      <c r="E902" s="4">
        <v>1.81</v>
      </c>
      <c r="F902" s="5">
        <v>42</v>
      </c>
      <c r="G902" s="5">
        <v>2.8</v>
      </c>
      <c r="H902" s="7" t="s">
        <v>72</v>
      </c>
      <c r="I902" s="7" t="s">
        <v>72</v>
      </c>
      <c r="J902" s="42">
        <v>43375.972962962966</v>
      </c>
      <c r="K902" s="42">
        <v>43375.999861111108</v>
      </c>
      <c r="L902" s="2">
        <v>43375</v>
      </c>
      <c r="M902" s="6" t="str">
        <f t="shared" si="137"/>
        <v>octubre</v>
      </c>
      <c r="N902" s="19">
        <f t="shared" si="138"/>
        <v>40</v>
      </c>
      <c r="O902" s="7" t="str">
        <f t="shared" si="139"/>
        <v>martes</v>
      </c>
      <c r="P902" s="7">
        <f t="shared" si="140"/>
        <v>2018</v>
      </c>
      <c r="Q902" s="3" t="str">
        <f>VLOOKUP(A902,INFO!$A:$B,2,0)</f>
        <v>GUAYAQUIL</v>
      </c>
      <c r="R902" s="19">
        <v>95</v>
      </c>
      <c r="S902" s="19" t="str">
        <f t="shared" si="141"/>
        <v>Durmió en Ainsa</v>
      </c>
      <c r="T902" s="19">
        <f t="shared" si="142"/>
        <v>1</v>
      </c>
      <c r="U902" s="19" t="str">
        <f t="shared" si="143"/>
        <v>Mostrar</v>
      </c>
      <c r="V902" s="3" t="str">
        <f>VLOOKUP(A902,INFO!$A:$C,3,0)</f>
        <v>EGSG9568</v>
      </c>
      <c r="W902" s="3" t="str">
        <f>VLOOKUP(V902,INFO!$C:$D,2,0)</f>
        <v>Camioneta</v>
      </c>
      <c r="X902" s="17" t="str">
        <f>VLOOKUP(A902,INFO!A:F,5,0)</f>
        <v>ADMINISTRACIÓN</v>
      </c>
      <c r="Y902" s="17" t="str">
        <f>VLOOKUP(A902,INFO!A:F,6,0)</f>
        <v>Alejandro Adrian</v>
      </c>
    </row>
    <row r="903" spans="1:25" x14ac:dyDescent="0.25">
      <c r="A903" s="3" t="s">
        <v>73</v>
      </c>
      <c r="B903" s="8">
        <v>3.8460648148148147E-2</v>
      </c>
      <c r="C903" s="8">
        <v>1.5069444444444443E-2</v>
      </c>
      <c r="D903" s="8">
        <v>2.3391203703703702E-2</v>
      </c>
      <c r="E903" s="4">
        <v>8.26</v>
      </c>
      <c r="F903" s="5">
        <v>55</v>
      </c>
      <c r="G903" s="5">
        <v>8.94</v>
      </c>
      <c r="H903" s="7" t="s">
        <v>24</v>
      </c>
      <c r="I903" s="7" t="s">
        <v>72</v>
      </c>
      <c r="J903" s="42">
        <v>43375.777418981481</v>
      </c>
      <c r="K903" s="42">
        <v>43375.815879629627</v>
      </c>
      <c r="L903" s="2">
        <v>43375</v>
      </c>
      <c r="M903" s="6" t="str">
        <f t="shared" si="137"/>
        <v>octubre</v>
      </c>
      <c r="N903" s="19">
        <f t="shared" si="138"/>
        <v>40</v>
      </c>
      <c r="O903" s="7" t="str">
        <f t="shared" si="139"/>
        <v>martes</v>
      </c>
      <c r="P903" s="7">
        <f t="shared" si="140"/>
        <v>2018</v>
      </c>
      <c r="Q903" s="3" t="str">
        <f>VLOOKUP(A903,INFO!$A:$B,2,0)</f>
        <v>GUAYAQUIL</v>
      </c>
      <c r="R903" s="19">
        <v>95</v>
      </c>
      <c r="S903" s="19" t="str">
        <f t="shared" si="141"/>
        <v>Durmió en Ainsa</v>
      </c>
      <c r="T903" s="19">
        <f t="shared" si="142"/>
        <v>1</v>
      </c>
      <c r="U903" s="19" t="str">
        <f t="shared" si="143"/>
        <v>Mostrar</v>
      </c>
      <c r="V903" s="3" t="str">
        <f>VLOOKUP(A903,INFO!$A:$C,3,0)</f>
        <v>EGSG9568</v>
      </c>
      <c r="W903" s="3" t="str">
        <f>VLOOKUP(V903,INFO!$C:$D,2,0)</f>
        <v>Camioneta</v>
      </c>
      <c r="X903" s="17" t="str">
        <f>VLOOKUP(A903,INFO!A:F,5,0)</f>
        <v>ADMINISTRACIÓN</v>
      </c>
      <c r="Y903" s="17" t="str">
        <f>VLOOKUP(A903,INFO!A:F,6,0)</f>
        <v>Alejandro Adrian</v>
      </c>
    </row>
    <row r="904" spans="1:25" x14ac:dyDescent="0.25">
      <c r="A904" s="3" t="s">
        <v>23</v>
      </c>
      <c r="B904" s="8">
        <v>5.7372685185185186E-2</v>
      </c>
      <c r="C904" s="8">
        <v>3.8217592592592588E-2</v>
      </c>
      <c r="D904" s="8">
        <v>1.9155092592592592E-2</v>
      </c>
      <c r="E904" s="4">
        <v>23.46</v>
      </c>
      <c r="F904" s="5">
        <v>66</v>
      </c>
      <c r="G904" s="5">
        <v>17.04</v>
      </c>
      <c r="H904" s="7" t="s">
        <v>319</v>
      </c>
      <c r="I904" s="7" t="s">
        <v>24</v>
      </c>
      <c r="J904" s="42">
        <v>43375.602986111109</v>
      </c>
      <c r="K904" s="42">
        <v>43375.660358796296</v>
      </c>
      <c r="L904" s="2">
        <v>43375</v>
      </c>
      <c r="M904" s="6" t="str">
        <f t="shared" si="137"/>
        <v>octubre</v>
      </c>
      <c r="N904" s="19">
        <f t="shared" si="138"/>
        <v>40</v>
      </c>
      <c r="O904" s="7" t="str">
        <f t="shared" si="139"/>
        <v>martes</v>
      </c>
      <c r="P904" s="7">
        <f t="shared" si="140"/>
        <v>2018</v>
      </c>
      <c r="Q904" s="3" t="str">
        <f>VLOOKUP(A904,INFO!$A:$B,2,0)</f>
        <v>GUAYAQUIL</v>
      </c>
      <c r="R904" s="19">
        <v>95</v>
      </c>
      <c r="S904" s="19" t="str">
        <f t="shared" si="141"/>
        <v>Avenida 40 No, Guayaquil</v>
      </c>
      <c r="T904" s="19">
        <f t="shared" si="142"/>
        <v>0</v>
      </c>
      <c r="U904" s="19" t="str">
        <f t="shared" si="143"/>
        <v>Mostrar</v>
      </c>
      <c r="V904" s="3" t="str">
        <f>VLOOKUP(A904,INFO!$A:$C,3,0)</f>
        <v>EGSF6029</v>
      </c>
      <c r="W904" s="3" t="str">
        <f>VLOOKUP(V904,INFO!$C:$D,2,0)</f>
        <v>Camioneta</v>
      </c>
      <c r="X904" s="17" t="str">
        <f>VLOOKUP(A904,INFO!A:F,5,0)</f>
        <v>POSTVENTA</v>
      </c>
      <c r="Y904" s="17" t="str">
        <f>VLOOKUP(A904,INFO!A:F,6,0)</f>
        <v>Jacob Soriano</v>
      </c>
    </row>
    <row r="905" spans="1:25" x14ac:dyDescent="0.25">
      <c r="A905" s="3" t="s">
        <v>23</v>
      </c>
      <c r="B905" s="8">
        <v>8.1388888888888886E-2</v>
      </c>
      <c r="C905" s="8">
        <v>5.6689814814814811E-2</v>
      </c>
      <c r="D905" s="8">
        <v>2.4699074074074078E-2</v>
      </c>
      <c r="E905" s="4">
        <v>59.89</v>
      </c>
      <c r="F905" s="5">
        <v>100</v>
      </c>
      <c r="G905" s="5">
        <v>30.66</v>
      </c>
      <c r="H905" s="7" t="s">
        <v>24</v>
      </c>
      <c r="I905" s="7" t="s">
        <v>24</v>
      </c>
      <c r="J905" s="42">
        <v>43375.678715277776</v>
      </c>
      <c r="K905" s="42">
        <v>43375.760104166664</v>
      </c>
      <c r="L905" s="2">
        <v>43375</v>
      </c>
      <c r="M905" s="6" t="str">
        <f t="shared" si="137"/>
        <v>octubre</v>
      </c>
      <c r="N905" s="19">
        <f t="shared" si="138"/>
        <v>40</v>
      </c>
      <c r="O905" s="7" t="str">
        <f t="shared" si="139"/>
        <v>martes</v>
      </c>
      <c r="P905" s="7">
        <f t="shared" si="140"/>
        <v>2018</v>
      </c>
      <c r="Q905" s="3" t="str">
        <f>VLOOKUP(A905,INFO!$A:$B,2,0)</f>
        <v>GUAYAQUIL</v>
      </c>
      <c r="R905" s="19">
        <v>95</v>
      </c>
      <c r="S905" s="19" t="str">
        <f t="shared" si="141"/>
        <v>Durmió en Ainsa</v>
      </c>
      <c r="T905" s="19">
        <f t="shared" si="142"/>
        <v>1</v>
      </c>
      <c r="U905" s="19" t="str">
        <f t="shared" si="143"/>
        <v>Mostrar</v>
      </c>
      <c r="V905" s="3" t="str">
        <f>VLOOKUP(A905,INFO!$A:$C,3,0)</f>
        <v>EGSF6029</v>
      </c>
      <c r="W905" s="3" t="str">
        <f>VLOOKUP(V905,INFO!$C:$D,2,0)</f>
        <v>Camioneta</v>
      </c>
      <c r="X905" s="17" t="str">
        <f>VLOOKUP(A905,INFO!A:F,5,0)</f>
        <v>POSTVENTA</v>
      </c>
      <c r="Y905" s="17" t="str">
        <f>VLOOKUP(A905,INFO!A:F,6,0)</f>
        <v>Jacob Soriano</v>
      </c>
    </row>
    <row r="906" spans="1:25" x14ac:dyDescent="0.25">
      <c r="A906" s="3" t="s">
        <v>29</v>
      </c>
      <c r="B906" s="8">
        <v>9.0659722222222225E-2</v>
      </c>
      <c r="C906" s="8">
        <v>6.4629629629629634E-2</v>
      </c>
      <c r="D906" s="8">
        <v>2.6030092592592594E-2</v>
      </c>
      <c r="E906" s="4">
        <v>50.03</v>
      </c>
      <c r="F906" s="5">
        <v>83</v>
      </c>
      <c r="G906" s="5">
        <v>22.99</v>
      </c>
      <c r="H906" s="7" t="s">
        <v>24</v>
      </c>
      <c r="I906" s="7" t="s">
        <v>24</v>
      </c>
      <c r="J906" s="42">
        <v>43375.619849537034</v>
      </c>
      <c r="K906" s="42">
        <v>43375.710509259261</v>
      </c>
      <c r="L906" s="2">
        <v>43375</v>
      </c>
      <c r="M906" s="6" t="str">
        <f t="shared" si="137"/>
        <v>octubre</v>
      </c>
      <c r="N906" s="19">
        <f t="shared" si="138"/>
        <v>40</v>
      </c>
      <c r="O906" s="7" t="str">
        <f t="shared" si="139"/>
        <v>martes</v>
      </c>
      <c r="P906" s="7">
        <f t="shared" si="140"/>
        <v>2018</v>
      </c>
      <c r="Q906" s="3" t="str">
        <f>VLOOKUP(A906,INFO!$A:$B,2,0)</f>
        <v>GUAYAQUIL</v>
      </c>
      <c r="R906" s="19">
        <v>95</v>
      </c>
      <c r="S906" s="19" t="str">
        <f t="shared" si="141"/>
        <v>Durmió en Ainsa</v>
      </c>
      <c r="T906" s="19">
        <f t="shared" si="142"/>
        <v>1</v>
      </c>
      <c r="U906" s="19" t="str">
        <f t="shared" si="143"/>
        <v>Mostrar</v>
      </c>
      <c r="V906" s="3" t="str">
        <f>VLOOKUP(A906,INFO!$A:$C,3,0)</f>
        <v>EPCW6826</v>
      </c>
      <c r="W906" s="3" t="str">
        <f>VLOOKUP(V906,INFO!$C:$D,2,0)</f>
        <v>Camioneta</v>
      </c>
      <c r="X906" s="17" t="str">
        <f>VLOOKUP(A906,INFO!A:F,5,0)</f>
        <v>POSTVENTA</v>
      </c>
      <c r="Y906" s="17" t="str">
        <f>VLOOKUP(A906,INFO!A:F,6,0)</f>
        <v>Danny Salazar</v>
      </c>
    </row>
    <row r="907" spans="1:25" x14ac:dyDescent="0.25">
      <c r="A907" s="3" t="s">
        <v>36</v>
      </c>
      <c r="B907" s="8">
        <v>2.6446759259259264E-2</v>
      </c>
      <c r="C907" s="8">
        <v>0</v>
      </c>
      <c r="D907" s="8">
        <v>2.6446759259259264E-2</v>
      </c>
      <c r="E907" s="4">
        <v>0.17</v>
      </c>
      <c r="F907" s="5">
        <v>1</v>
      </c>
      <c r="G907" s="5">
        <v>0.27</v>
      </c>
      <c r="H907" s="7" t="s">
        <v>24</v>
      </c>
      <c r="I907" s="7" t="s">
        <v>24</v>
      </c>
      <c r="J907" s="42">
        <v>43375.249074074076</v>
      </c>
      <c r="K907" s="42">
        <v>43375.275520833333</v>
      </c>
      <c r="L907" s="2">
        <v>43375</v>
      </c>
      <c r="M907" s="6" t="str">
        <f t="shared" si="137"/>
        <v>octubre</v>
      </c>
      <c r="N907" s="19">
        <f t="shared" si="138"/>
        <v>40</v>
      </c>
      <c r="O907" s="7" t="str">
        <f t="shared" si="139"/>
        <v>martes</v>
      </c>
      <c r="P907" s="7">
        <f t="shared" si="140"/>
        <v>2018</v>
      </c>
      <c r="Q907" s="3" t="str">
        <f>VLOOKUP(A907,INFO!$A:$B,2,0)</f>
        <v>GUAYAQUIL</v>
      </c>
      <c r="R907" s="19">
        <v>95</v>
      </c>
      <c r="S907" s="19" t="str">
        <f t="shared" si="141"/>
        <v>Durmió en Ainsa</v>
      </c>
      <c r="T907" s="19">
        <f t="shared" si="142"/>
        <v>1</v>
      </c>
      <c r="U907" s="19" t="str">
        <f t="shared" si="143"/>
        <v>Mostrar</v>
      </c>
      <c r="V907" s="3" t="str">
        <f>VLOOKUP(A907,INFO!$A:$C,3,0)</f>
        <v>EPCA4311</v>
      </c>
      <c r="W907" s="3" t="str">
        <f>VLOOKUP(V907,INFO!$C:$D,2,0)</f>
        <v>Plataforma</v>
      </c>
      <c r="X907" s="17" t="str">
        <f>VLOOKUP(A907,INFO!A:F,5,0)</f>
        <v>LOGÍSTICA</v>
      </c>
      <c r="Y907" s="17" t="str">
        <f>VLOOKUP(A907,INFO!A:F,6,0)</f>
        <v>Cristobal Murillo</v>
      </c>
    </row>
    <row r="908" spans="1:25" x14ac:dyDescent="0.25">
      <c r="A908" s="3" t="s">
        <v>74</v>
      </c>
      <c r="B908" s="8">
        <v>3.5115740740740746E-2</v>
      </c>
      <c r="C908" s="8">
        <v>7.6157407407407415E-3</v>
      </c>
      <c r="D908" s="8">
        <v>2.75E-2</v>
      </c>
      <c r="E908" s="4">
        <v>3.88</v>
      </c>
      <c r="F908" s="5">
        <v>55</v>
      </c>
      <c r="G908" s="5">
        <v>4.6100000000000003</v>
      </c>
      <c r="H908" s="7" t="s">
        <v>77</v>
      </c>
      <c r="I908" s="7" t="s">
        <v>77</v>
      </c>
      <c r="J908" s="42">
        <v>43375.319421296299</v>
      </c>
      <c r="K908" s="42">
        <v>43375.354537037034</v>
      </c>
      <c r="L908" s="2">
        <v>43375</v>
      </c>
      <c r="M908" s="6" t="str">
        <f t="shared" si="137"/>
        <v>octubre</v>
      </c>
      <c r="N908" s="19">
        <f t="shared" si="138"/>
        <v>40</v>
      </c>
      <c r="O908" s="7" t="str">
        <f t="shared" si="139"/>
        <v>martes</v>
      </c>
      <c r="P908" s="7">
        <f t="shared" si="140"/>
        <v>2018</v>
      </c>
      <c r="Q908" s="3" t="str">
        <f>VLOOKUP(A908,INFO!$A:$B,2,0)</f>
        <v>GUAYAQUIL</v>
      </c>
      <c r="R908" s="19">
        <v>95</v>
      </c>
      <c r="S908" s="19" t="str">
        <f t="shared" si="141"/>
        <v>E25, Camilo Ponce Enríquez</v>
      </c>
      <c r="T908" s="19">
        <f t="shared" si="142"/>
        <v>1</v>
      </c>
      <c r="U908" s="19" t="str">
        <f t="shared" si="143"/>
        <v>Mostrar</v>
      </c>
      <c r="V908" s="3" t="str">
        <f>VLOOKUP(A908,INFO!$A:$C,3,0)</f>
        <v>EGSI9191</v>
      </c>
      <c r="W908" s="3" t="str">
        <f>VLOOKUP(V908,INFO!$C:$D,2,0)</f>
        <v>Camioneta</v>
      </c>
      <c r="X908" s="17" t="str">
        <f>VLOOKUP(A908,INFO!A:F,5,0)</f>
        <v>POSTVENTA</v>
      </c>
      <c r="Y908" s="17" t="str">
        <f>VLOOKUP(A908,INFO!A:F,6,0)</f>
        <v>Patricio Olaya</v>
      </c>
    </row>
    <row r="909" spans="1:25" x14ac:dyDescent="0.25">
      <c r="A909" s="3" t="s">
        <v>73</v>
      </c>
      <c r="B909" s="8">
        <v>6.1064814814814815E-2</v>
      </c>
      <c r="C909" s="8">
        <v>3.1631944444444442E-2</v>
      </c>
      <c r="D909" s="8">
        <v>2.943287037037037E-2</v>
      </c>
      <c r="E909" s="4">
        <v>23.72</v>
      </c>
      <c r="F909" s="5">
        <v>88</v>
      </c>
      <c r="G909" s="5">
        <v>16.18</v>
      </c>
      <c r="H909" s="7" t="s">
        <v>72</v>
      </c>
      <c r="I909" s="7" t="s">
        <v>202</v>
      </c>
      <c r="J909" s="42">
        <v>43375.48773148148</v>
      </c>
      <c r="K909" s="42">
        <v>43375.548796296294</v>
      </c>
      <c r="L909" s="2">
        <v>43375</v>
      </c>
      <c r="M909" s="6" t="str">
        <f t="shared" si="137"/>
        <v>octubre</v>
      </c>
      <c r="N909" s="19">
        <f t="shared" si="138"/>
        <v>40</v>
      </c>
      <c r="O909" s="7" t="str">
        <f t="shared" si="139"/>
        <v>martes</v>
      </c>
      <c r="P909" s="7">
        <f t="shared" si="140"/>
        <v>2018</v>
      </c>
      <c r="Q909" s="3" t="str">
        <f>VLOOKUP(A909,INFO!$A:$B,2,0)</f>
        <v>GUAYAQUIL</v>
      </c>
      <c r="R909" s="19">
        <v>95</v>
      </c>
      <c r="S909" s="19" t="str">
        <f t="shared" si="141"/>
        <v>16 No, Guayaquil</v>
      </c>
      <c r="T909" s="19">
        <f t="shared" si="142"/>
        <v>1</v>
      </c>
      <c r="U909" s="19" t="str">
        <f t="shared" si="143"/>
        <v>Mostrar</v>
      </c>
      <c r="V909" s="3" t="str">
        <f>VLOOKUP(A909,INFO!$A:$C,3,0)</f>
        <v>EGSG9568</v>
      </c>
      <c r="W909" s="3" t="str">
        <f>VLOOKUP(V909,INFO!$C:$D,2,0)</f>
        <v>Camioneta</v>
      </c>
      <c r="X909" s="17" t="str">
        <f>VLOOKUP(A909,INFO!A:F,5,0)</f>
        <v>ADMINISTRACIÓN</v>
      </c>
      <c r="Y909" s="17" t="str">
        <f>VLOOKUP(A909,INFO!A:F,6,0)</f>
        <v>Alejandro Adrian</v>
      </c>
    </row>
    <row r="910" spans="1:25" x14ac:dyDescent="0.25">
      <c r="A910" s="3" t="s">
        <v>29</v>
      </c>
      <c r="B910" s="8">
        <v>7.6273148148148159E-2</v>
      </c>
      <c r="C910" s="8">
        <v>4.3969907407407409E-2</v>
      </c>
      <c r="D910" s="8">
        <v>3.2303240740740737E-2</v>
      </c>
      <c r="E910" s="4">
        <v>42.89</v>
      </c>
      <c r="F910" s="5">
        <v>81</v>
      </c>
      <c r="G910" s="5">
        <v>23.43</v>
      </c>
      <c r="H910" s="7" t="s">
        <v>24</v>
      </c>
      <c r="I910" s="7" t="s">
        <v>24</v>
      </c>
      <c r="J910" s="42">
        <v>43375.373495370368</v>
      </c>
      <c r="K910" s="42">
        <v>43375.44976851852</v>
      </c>
      <c r="L910" s="2">
        <v>43375</v>
      </c>
      <c r="M910" s="6" t="str">
        <f t="shared" si="137"/>
        <v>octubre</v>
      </c>
      <c r="N910" s="19">
        <f t="shared" si="138"/>
        <v>40</v>
      </c>
      <c r="O910" s="7" t="str">
        <f t="shared" si="139"/>
        <v>martes</v>
      </c>
      <c r="P910" s="7">
        <f t="shared" si="140"/>
        <v>2018</v>
      </c>
      <c r="Q910" s="3" t="str">
        <f>VLOOKUP(A910,INFO!$A:$B,2,0)</f>
        <v>GUAYAQUIL</v>
      </c>
      <c r="R910" s="19">
        <v>95</v>
      </c>
      <c r="S910" s="19" t="str">
        <f t="shared" si="141"/>
        <v>Durmió en Ainsa</v>
      </c>
      <c r="T910" s="19">
        <f t="shared" si="142"/>
        <v>1</v>
      </c>
      <c r="U910" s="19" t="str">
        <f t="shared" si="143"/>
        <v>Mostrar</v>
      </c>
      <c r="V910" s="3" t="str">
        <f>VLOOKUP(A910,INFO!$A:$C,3,0)</f>
        <v>EPCW6826</v>
      </c>
      <c r="W910" s="3" t="str">
        <f>VLOOKUP(V910,INFO!$C:$D,2,0)</f>
        <v>Camioneta</v>
      </c>
      <c r="X910" s="17" t="str">
        <f>VLOOKUP(A910,INFO!A:F,5,0)</f>
        <v>POSTVENTA</v>
      </c>
      <c r="Y910" s="17" t="str">
        <f>VLOOKUP(A910,INFO!A:F,6,0)</f>
        <v>Danny Salazar</v>
      </c>
    </row>
    <row r="911" spans="1:25" x14ac:dyDescent="0.25">
      <c r="A911" s="3" t="s">
        <v>59</v>
      </c>
      <c r="B911" s="8">
        <v>7.6388888888888895E-2</v>
      </c>
      <c r="C911" s="8">
        <v>3.9594907407407405E-2</v>
      </c>
      <c r="D911" s="8">
        <v>3.6793981481481483E-2</v>
      </c>
      <c r="E911" s="4">
        <v>33.700000000000003</v>
      </c>
      <c r="F911" s="5">
        <v>90</v>
      </c>
      <c r="G911" s="5">
        <v>18.38</v>
      </c>
      <c r="H911" s="7" t="s">
        <v>24</v>
      </c>
      <c r="I911" s="7" t="s">
        <v>190</v>
      </c>
      <c r="J911" s="42">
        <v>43375.715081018519</v>
      </c>
      <c r="K911" s="42">
        <v>43375.79146990741</v>
      </c>
      <c r="L911" s="2">
        <v>43375</v>
      </c>
      <c r="M911" s="6" t="str">
        <f t="shared" si="137"/>
        <v>octubre</v>
      </c>
      <c r="N911" s="19">
        <f t="shared" si="138"/>
        <v>40</v>
      </c>
      <c r="O911" s="7" t="str">
        <f t="shared" si="139"/>
        <v>martes</v>
      </c>
      <c r="P911" s="7">
        <f t="shared" si="140"/>
        <v>2018</v>
      </c>
      <c r="Q911" s="3" t="str">
        <f>VLOOKUP(A911,INFO!$A:$B,2,0)</f>
        <v>GUAYAQUIL</v>
      </c>
      <c r="R911" s="19">
        <v>95</v>
      </c>
      <c r="S911" s="19" t="str">
        <f t="shared" si="141"/>
        <v>E40, Guayaquil</v>
      </c>
      <c r="T911" s="19">
        <f t="shared" si="142"/>
        <v>1</v>
      </c>
      <c r="U911" s="19" t="str">
        <f t="shared" si="143"/>
        <v>Mostrar</v>
      </c>
      <c r="V911" s="3" t="str">
        <f>VLOOKUP(A911,INFO!$A:$C,3,0)</f>
        <v>EPCI6941</v>
      </c>
      <c r="W911" s="3" t="str">
        <f>VLOOKUP(V911,INFO!$C:$D,2,0)</f>
        <v>Camioneta</v>
      </c>
      <c r="X911" s="17" t="str">
        <f>VLOOKUP(A911,INFO!A:F,5,0)</f>
        <v>POSTVENTA</v>
      </c>
      <c r="Y911" s="17" t="str">
        <f>VLOOKUP(A911,INFO!A:F,6,0)</f>
        <v>Michael Resabala</v>
      </c>
    </row>
    <row r="912" spans="1:25" x14ac:dyDescent="0.25">
      <c r="A912" s="3" t="s">
        <v>73</v>
      </c>
      <c r="B912" s="8">
        <v>0.12151620370370371</v>
      </c>
      <c r="C912" s="8">
        <v>7.8993055555555566E-2</v>
      </c>
      <c r="D912" s="8">
        <v>4.252314814814815E-2</v>
      </c>
      <c r="E912" s="4">
        <v>78.67</v>
      </c>
      <c r="F912" s="5">
        <v>112</v>
      </c>
      <c r="G912" s="5">
        <v>26.98</v>
      </c>
      <c r="H912" s="7" t="s">
        <v>72</v>
      </c>
      <c r="I912" s="7" t="s">
        <v>207</v>
      </c>
      <c r="J912" s="42">
        <v>43375.000057870369</v>
      </c>
      <c r="K912" s="42">
        <v>43375.121574074074</v>
      </c>
      <c r="L912" s="2">
        <v>43375</v>
      </c>
      <c r="M912" s="6" t="str">
        <f t="shared" si="137"/>
        <v>octubre</v>
      </c>
      <c r="N912" s="19">
        <f t="shared" si="138"/>
        <v>40</v>
      </c>
      <c r="O912" s="7" t="str">
        <f t="shared" si="139"/>
        <v>martes</v>
      </c>
      <c r="P912" s="7">
        <f t="shared" si="140"/>
        <v>2018</v>
      </c>
      <c r="Q912" s="3" t="str">
        <f>VLOOKUP(A912,INFO!$A:$B,2,0)</f>
        <v>GUAYAQUIL</v>
      </c>
      <c r="R912" s="19">
        <v>95</v>
      </c>
      <c r="S912" s="19" t="str">
        <f t="shared" si="141"/>
        <v>38C No, Guayaquil</v>
      </c>
      <c r="T912" s="19">
        <f t="shared" si="142"/>
        <v>1</v>
      </c>
      <c r="U912" s="19" t="str">
        <f t="shared" si="143"/>
        <v>Mostrar</v>
      </c>
      <c r="V912" s="3" t="str">
        <f>VLOOKUP(A912,INFO!$A:$C,3,0)</f>
        <v>EGSG9568</v>
      </c>
      <c r="W912" s="3" t="str">
        <f>VLOOKUP(V912,INFO!$C:$D,2,0)</f>
        <v>Camioneta</v>
      </c>
      <c r="X912" s="17" t="str">
        <f>VLOOKUP(A912,INFO!A:F,5,0)</f>
        <v>ADMINISTRACIÓN</v>
      </c>
      <c r="Y912" s="17" t="str">
        <f>VLOOKUP(A912,INFO!A:F,6,0)</f>
        <v>Alejandro Adrian</v>
      </c>
    </row>
    <row r="913" spans="1:25" x14ac:dyDescent="0.25">
      <c r="A913" s="3" t="s">
        <v>23</v>
      </c>
      <c r="B913" s="8">
        <v>0.16625000000000001</v>
      </c>
      <c r="C913" s="8">
        <v>0.11010416666666667</v>
      </c>
      <c r="D913" s="8">
        <v>5.6145833333333339E-2</v>
      </c>
      <c r="E913" s="4">
        <v>113.13</v>
      </c>
      <c r="F913" s="5">
        <v>94</v>
      </c>
      <c r="G913" s="5">
        <v>28.35</v>
      </c>
      <c r="H913" s="7" t="s">
        <v>24</v>
      </c>
      <c r="I913" s="7" t="s">
        <v>320</v>
      </c>
      <c r="J913" s="42">
        <v>43375.765138888892</v>
      </c>
      <c r="K913" s="42">
        <v>43375.931388888886</v>
      </c>
      <c r="L913" s="2">
        <v>43375</v>
      </c>
      <c r="M913" s="6" t="str">
        <f t="shared" si="137"/>
        <v>octubre</v>
      </c>
      <c r="N913" s="19">
        <f t="shared" si="138"/>
        <v>40</v>
      </c>
      <c r="O913" s="7" t="str">
        <f t="shared" si="139"/>
        <v>martes</v>
      </c>
      <c r="P913" s="7">
        <f t="shared" si="140"/>
        <v>2018</v>
      </c>
      <c r="Q913" s="3" t="str">
        <f>VLOOKUP(A913,INFO!$A:$B,2,0)</f>
        <v>GUAYAQUIL</v>
      </c>
      <c r="R913" s="19">
        <v>95</v>
      </c>
      <c r="S913" s="19" t="str">
        <f t="shared" si="141"/>
        <v>Calle 2 2-72, Pimocha</v>
      </c>
      <c r="T913" s="19">
        <f t="shared" si="142"/>
        <v>1</v>
      </c>
      <c r="U913" s="19" t="str">
        <f t="shared" si="143"/>
        <v>Mostrar</v>
      </c>
      <c r="V913" s="3" t="str">
        <f>VLOOKUP(A913,INFO!$A:$C,3,0)</f>
        <v>EGSF6029</v>
      </c>
      <c r="W913" s="3" t="str">
        <f>VLOOKUP(V913,INFO!$C:$D,2,0)</f>
        <v>Camioneta</v>
      </c>
      <c r="X913" s="17" t="str">
        <f>VLOOKUP(A913,INFO!A:F,5,0)</f>
        <v>POSTVENTA</v>
      </c>
      <c r="Y913" s="17" t="str">
        <f>VLOOKUP(A913,INFO!A:F,6,0)</f>
        <v>Jacob Soriano</v>
      </c>
    </row>
    <row r="914" spans="1:25" x14ac:dyDescent="0.25">
      <c r="A914" s="3" t="s">
        <v>73</v>
      </c>
      <c r="B914" s="8">
        <v>0.10589120370370371</v>
      </c>
      <c r="C914" s="8">
        <v>4.1666666666666664E-2</v>
      </c>
      <c r="D914" s="8">
        <v>6.4224537037037038E-2</v>
      </c>
      <c r="E914" s="4">
        <v>29.26</v>
      </c>
      <c r="F914" s="5">
        <v>96</v>
      </c>
      <c r="G914" s="5">
        <v>11.51</v>
      </c>
      <c r="H914" s="7" t="s">
        <v>202</v>
      </c>
      <c r="I914" s="7" t="s">
        <v>256</v>
      </c>
      <c r="J914" s="42">
        <v>43375.563321759262</v>
      </c>
      <c r="K914" s="42">
        <v>43375.669212962966</v>
      </c>
      <c r="L914" s="2">
        <v>43375</v>
      </c>
      <c r="M914" s="6" t="str">
        <f t="shared" ref="M914:M917" si="144">TEXT(L914,"mmmm")</f>
        <v>octubre</v>
      </c>
      <c r="N914" s="19">
        <f t="shared" ref="N914:N917" si="145">IF(O914="domingo",WEEKNUM(L914)-1,WEEKNUM(L914))</f>
        <v>40</v>
      </c>
      <c r="O914" s="7" t="str">
        <f t="shared" ref="O914:O917" si="146">TEXT(L914,"dddd")</f>
        <v>martes</v>
      </c>
      <c r="P914" s="7">
        <f t="shared" ref="P914:P917" si="147">YEAR(L914)</f>
        <v>2018</v>
      </c>
      <c r="Q914" s="3" t="str">
        <f>VLOOKUP(A914,INFO!$A:$B,2,0)</f>
        <v>GUAYAQUIL</v>
      </c>
      <c r="R914" s="19">
        <v>95</v>
      </c>
      <c r="S914" s="19" t="str">
        <f t="shared" ref="S914:S915" si="148">IF(AND(T914=1,OR(I914=$Z$2,I914=$Z$3)),$Z$4,I914)</f>
        <v>Guillermo Rolando Pareja, Guayaquil</v>
      </c>
      <c r="T914" s="19">
        <f t="shared" ref="T914:T915" si="149">IF(OR(H914=I914,H914=$Z$2,H914=$Z$3),1,0)</f>
        <v>0</v>
      </c>
      <c r="U914" s="19" t="str">
        <f t="shared" ref="U914:U915" si="150">IF(AND(C914=$AA$2,D914=$AA$2),"No Mostrar","Mostrar")</f>
        <v>Mostrar</v>
      </c>
      <c r="V914" s="3" t="str">
        <f>VLOOKUP(A914,INFO!$A:$C,3,0)</f>
        <v>EGSG9568</v>
      </c>
      <c r="W914" s="3" t="str">
        <f>VLOOKUP(V914,INFO!$C:$D,2,0)</f>
        <v>Camioneta</v>
      </c>
      <c r="X914" s="17" t="str">
        <f>VLOOKUP(A914,INFO!A:F,5,0)</f>
        <v>ADMINISTRACIÓN</v>
      </c>
      <c r="Y914" s="17" t="str">
        <f>VLOOKUP(A914,INFO!A:F,6,0)</f>
        <v>Alejandro Adrian</v>
      </c>
    </row>
    <row r="915" spans="1:25" x14ac:dyDescent="0.25">
      <c r="A915" s="3" t="s">
        <v>25</v>
      </c>
      <c r="B915" s="8">
        <v>0.44061342592592595</v>
      </c>
      <c r="C915" s="8">
        <v>0.35109953703703706</v>
      </c>
      <c r="D915" s="8">
        <v>8.9513888888888893E-2</v>
      </c>
      <c r="E915" s="4">
        <v>410.22</v>
      </c>
      <c r="F915" s="5">
        <v>124</v>
      </c>
      <c r="G915" s="5">
        <v>38.79</v>
      </c>
      <c r="H915" s="7" t="s">
        <v>84</v>
      </c>
      <c r="I915" s="7" t="s">
        <v>316</v>
      </c>
      <c r="J915" s="42">
        <v>43375.216249999998</v>
      </c>
      <c r="K915" s="42">
        <v>43375.656863425924</v>
      </c>
      <c r="L915" s="2">
        <v>43375</v>
      </c>
      <c r="M915" s="6" t="str">
        <f t="shared" si="144"/>
        <v>octubre</v>
      </c>
      <c r="N915" s="19">
        <f t="shared" si="145"/>
        <v>40</v>
      </c>
      <c r="O915" s="7" t="str">
        <f t="shared" si="146"/>
        <v>martes</v>
      </c>
      <c r="P915" s="7">
        <f t="shared" si="147"/>
        <v>2018</v>
      </c>
      <c r="Q915" s="3" t="str">
        <f>VLOOKUP(A915,INFO!$A:$B,2,0)</f>
        <v>GUAYAQUIL</v>
      </c>
      <c r="R915" s="19">
        <v>95</v>
      </c>
      <c r="S915" s="19" t="str">
        <f t="shared" si="148"/>
        <v>E45, Los Encuentros</v>
      </c>
      <c r="T915" s="19">
        <f t="shared" si="149"/>
        <v>0</v>
      </c>
      <c r="U915" s="19" t="str">
        <f t="shared" si="150"/>
        <v>Mostrar</v>
      </c>
      <c r="V915" s="3" t="str">
        <f>VLOOKUP(A915,INFO!$A:$C,3,0)</f>
        <v>EGSF6046</v>
      </c>
      <c r="W915" s="3" t="str">
        <f>VLOOKUP(V915,INFO!$C:$D,2,0)</f>
        <v>Camioneta</v>
      </c>
      <c r="X915" s="17" t="str">
        <f>VLOOKUP(A915,INFO!A:F,5,0)</f>
        <v>POSTVENTA</v>
      </c>
      <c r="Y915" s="17" t="str">
        <f>VLOOKUP(A915,INFO!A:F,6,0)</f>
        <v>Kevin Perez</v>
      </c>
    </row>
    <row r="916" spans="1:25" x14ac:dyDescent="0.25">
      <c r="A916" s="3" t="s">
        <v>68</v>
      </c>
      <c r="B916" s="8">
        <v>0</v>
      </c>
      <c r="C916" s="8">
        <v>0</v>
      </c>
      <c r="D916" s="8">
        <v>0</v>
      </c>
      <c r="E916" s="4">
        <v>0</v>
      </c>
      <c r="F916" s="5">
        <v>0</v>
      </c>
      <c r="G916" s="5">
        <v>0</v>
      </c>
      <c r="H916" s="7" t="s">
        <v>3</v>
      </c>
      <c r="I916" s="7" t="s">
        <v>3</v>
      </c>
      <c r="J916" s="42" t="s">
        <v>3</v>
      </c>
      <c r="K916" s="42" t="s">
        <v>3</v>
      </c>
      <c r="L916" s="2">
        <v>43376</v>
      </c>
      <c r="M916" s="6" t="str">
        <f t="shared" si="144"/>
        <v>octubre</v>
      </c>
      <c r="N916" s="19">
        <f t="shared" si="145"/>
        <v>40</v>
      </c>
      <c r="O916" s="7" t="str">
        <f t="shared" si="146"/>
        <v>miércoles</v>
      </c>
      <c r="P916" s="7">
        <f t="shared" si="147"/>
        <v>2018</v>
      </c>
      <c r="Q916" s="3" t="str">
        <f>VLOOKUP(A916,INFO!$A:$B,2,0)</f>
        <v>QUITO</v>
      </c>
      <c r="R916" s="19">
        <v>95</v>
      </c>
      <c r="S916" s="19" t="str">
        <f t="shared" ref="S916:S917" si="151">IF(AND(T916=1,OR(I916=$Z$2,I916=$Z$3)),$Z$4,I916)</f>
        <v>-----</v>
      </c>
      <c r="T916" s="19">
        <f t="shared" ref="T916:T917" si="152">IF(OR(H916=I916,H916=$Z$2,H916=$Z$3),1,0)</f>
        <v>1</v>
      </c>
      <c r="U916" s="19" t="str">
        <f t="shared" ref="U916:U917" si="153">IF(AND(C916=$AA$2,D916=$AA$2),"No Mostrar","Mostrar")</f>
        <v>No Mostrar</v>
      </c>
      <c r="V916" s="3" t="str">
        <f>VLOOKUP(A916,INFO!$A:$C,3,0)</f>
        <v>EGSK6338</v>
      </c>
      <c r="W916" s="3" t="str">
        <f>VLOOKUP(V916,INFO!$C:$D,2,0)</f>
        <v>Automovil</v>
      </c>
      <c r="X916" s="17" t="str">
        <f>VLOOKUP(A916,INFO!A:F,5,0)</f>
        <v>VENTAS</v>
      </c>
      <c r="Y916" s="17" t="str">
        <f>VLOOKUP(A916,INFO!A:F,6,0)</f>
        <v>Josue Guillen</v>
      </c>
    </row>
    <row r="917" spans="1:25" x14ac:dyDescent="0.25">
      <c r="A917" s="3" t="s">
        <v>26</v>
      </c>
      <c r="B917" s="8">
        <v>0</v>
      </c>
      <c r="C917" s="8">
        <v>0</v>
      </c>
      <c r="D917" s="8">
        <v>0</v>
      </c>
      <c r="E917" s="4">
        <v>0</v>
      </c>
      <c r="F917" s="5">
        <v>0</v>
      </c>
      <c r="G917" s="5">
        <v>0</v>
      </c>
      <c r="H917" s="7" t="s">
        <v>3</v>
      </c>
      <c r="I917" s="7" t="s">
        <v>3</v>
      </c>
      <c r="J917" s="42" t="s">
        <v>3</v>
      </c>
      <c r="K917" s="42" t="s">
        <v>3</v>
      </c>
      <c r="L917" s="2">
        <v>43376</v>
      </c>
      <c r="M917" s="6" t="str">
        <f t="shared" si="144"/>
        <v>octubre</v>
      </c>
      <c r="N917" s="19">
        <f t="shared" si="145"/>
        <v>40</v>
      </c>
      <c r="O917" s="7" t="str">
        <f t="shared" si="146"/>
        <v>miércoles</v>
      </c>
      <c r="P917" s="7">
        <f t="shared" si="147"/>
        <v>2018</v>
      </c>
      <c r="Q917" s="3" t="str">
        <f>VLOOKUP(A917,INFO!$A:$B,2,0)</f>
        <v>GUAYAQUIL</v>
      </c>
      <c r="R917" s="19">
        <v>95</v>
      </c>
      <c r="S917" s="19" t="str">
        <f t="shared" si="151"/>
        <v>-----</v>
      </c>
      <c r="T917" s="19">
        <f t="shared" si="152"/>
        <v>1</v>
      </c>
      <c r="U917" s="19" t="str">
        <f t="shared" si="153"/>
        <v>No Mostrar</v>
      </c>
      <c r="V917" s="3" t="str">
        <f>VLOOKUP(A917,INFO!$A:$C,3,0)</f>
        <v>EGSI9179</v>
      </c>
      <c r="W917" s="3" t="str">
        <f>VLOOKUP(V917,INFO!$C:$D,2,0)</f>
        <v>Camioneta</v>
      </c>
      <c r="X917" s="17" t="str">
        <f>VLOOKUP(A917,INFO!A:F,5,0)</f>
        <v>POSTVENTA</v>
      </c>
      <c r="Y917" s="17" t="str">
        <f>VLOOKUP(A917,INFO!A:F,6,0)</f>
        <v>Deibi Banguera</v>
      </c>
    </row>
    <row r="918" spans="1:25" x14ac:dyDescent="0.25">
      <c r="A918" s="3" t="s">
        <v>0</v>
      </c>
      <c r="B918" s="8">
        <v>0</v>
      </c>
      <c r="C918" s="8">
        <v>0</v>
      </c>
      <c r="D918" s="8">
        <v>0</v>
      </c>
      <c r="E918" s="4">
        <v>0</v>
      </c>
      <c r="F918" s="5">
        <v>0</v>
      </c>
      <c r="G918" s="5">
        <v>0</v>
      </c>
      <c r="H918" s="7" t="s">
        <v>3</v>
      </c>
      <c r="I918" s="7" t="s">
        <v>3</v>
      </c>
      <c r="J918" s="42" t="s">
        <v>3</v>
      </c>
      <c r="K918" s="42" t="s">
        <v>3</v>
      </c>
      <c r="L918" s="2">
        <v>43376</v>
      </c>
      <c r="M918" s="6" t="str">
        <f t="shared" ref="M918:M981" si="154">TEXT(L918,"mmmm")</f>
        <v>octubre</v>
      </c>
      <c r="N918" s="19">
        <f t="shared" ref="N918:N981" si="155">IF(O918="domingo",WEEKNUM(L918)-1,WEEKNUM(L918))</f>
        <v>40</v>
      </c>
      <c r="O918" s="7" t="str">
        <f t="shared" ref="O918:O981" si="156">TEXT(L918,"dddd")</f>
        <v>miércoles</v>
      </c>
      <c r="P918" s="7">
        <f t="shared" ref="P918:P981" si="157">YEAR(L918)</f>
        <v>2018</v>
      </c>
      <c r="Q918" s="3" t="str">
        <f>VLOOKUP(A918,INFO!$A:$B,2,0)</f>
        <v>QUITO</v>
      </c>
      <c r="R918" s="19">
        <v>95</v>
      </c>
      <c r="S918" s="19" t="str">
        <f t="shared" ref="S918:S981" si="158">IF(AND(T918=1,OR(I918=$Z$2,I918=$Z$3)),$Z$4,I918)</f>
        <v>-----</v>
      </c>
      <c r="T918" s="19">
        <f t="shared" ref="T918:T981" si="159">IF(OR(H918=I918,H918=$Z$2,H918=$Z$3),1,0)</f>
        <v>1</v>
      </c>
      <c r="U918" s="19" t="str">
        <f t="shared" ref="U918:U981" si="160">IF(AND(C918=$AA$2,D918=$AA$2),"No Mostrar","Mostrar")</f>
        <v>No Mostrar</v>
      </c>
      <c r="V918" s="3" t="str">
        <f>VLOOKUP(A918,INFO!$A:$C,3,0)</f>
        <v>EGSF6013</v>
      </c>
      <c r="W918" s="3" t="str">
        <f>VLOOKUP(V918,INFO!$C:$D,2,0)</f>
        <v>Camioneta</v>
      </c>
      <c r="X918" s="17" t="str">
        <f>VLOOKUP(A918,INFO!A:F,5,0)</f>
        <v>SAT UIO</v>
      </c>
      <c r="Y918" s="17" t="str">
        <f>VLOOKUP(A918,INFO!A:F,6,0)</f>
        <v>Darwin Vargas</v>
      </c>
    </row>
    <row r="919" spans="1:25" x14ac:dyDescent="0.25">
      <c r="A919" s="3" t="s">
        <v>61</v>
      </c>
      <c r="B919" s="8">
        <v>0</v>
      </c>
      <c r="C919" s="8">
        <v>0</v>
      </c>
      <c r="D919" s="8">
        <v>0</v>
      </c>
      <c r="E919" s="4">
        <v>0</v>
      </c>
      <c r="F919" s="5">
        <v>0</v>
      </c>
      <c r="G919" s="5">
        <v>0</v>
      </c>
      <c r="H919" s="7" t="s">
        <v>3</v>
      </c>
      <c r="I919" s="7" t="s">
        <v>3</v>
      </c>
      <c r="J919" s="42" t="s">
        <v>3</v>
      </c>
      <c r="K919" s="42" t="s">
        <v>3</v>
      </c>
      <c r="L919" s="2">
        <v>43376</v>
      </c>
      <c r="M919" s="6" t="str">
        <f t="shared" si="154"/>
        <v>octubre</v>
      </c>
      <c r="N919" s="19">
        <f t="shared" si="155"/>
        <v>40</v>
      </c>
      <c r="O919" s="7" t="str">
        <f t="shared" si="156"/>
        <v>miércoles</v>
      </c>
      <c r="P919" s="7">
        <f t="shared" si="157"/>
        <v>2018</v>
      </c>
      <c r="Q919" s="3" t="str">
        <f>VLOOKUP(A919,INFO!$A:$B,2,0)</f>
        <v>GUAYAQUIL</v>
      </c>
      <c r="R919" s="19">
        <v>95</v>
      </c>
      <c r="S919" s="19" t="str">
        <f t="shared" si="158"/>
        <v>-----</v>
      </c>
      <c r="T919" s="19">
        <f t="shared" si="159"/>
        <v>1</v>
      </c>
      <c r="U919" s="19" t="str">
        <f t="shared" si="160"/>
        <v>No Mostrar</v>
      </c>
      <c r="V919" s="3" t="str">
        <f>VLOOKUP(A919,INFO!$A:$C,3,0)</f>
        <v>EGSK6663</v>
      </c>
      <c r="W919" s="3" t="str">
        <f>VLOOKUP(V919,INFO!$C:$D,2,0)</f>
        <v>Camioneta</v>
      </c>
      <c r="X919" s="17" t="str">
        <f>VLOOKUP(A919,INFO!A:F,5,0)</f>
        <v>LOGÍSTICA</v>
      </c>
      <c r="Y919" s="17" t="str">
        <f>VLOOKUP(A919,INFO!A:F,6,0)</f>
        <v>Patricio Hidalgo</v>
      </c>
    </row>
    <row r="920" spans="1:25" x14ac:dyDescent="0.25">
      <c r="A920" s="3" t="s">
        <v>78</v>
      </c>
      <c r="B920" s="8">
        <v>1.1574074074074073E-3</v>
      </c>
      <c r="C920" s="8">
        <v>0</v>
      </c>
      <c r="D920" s="8">
        <v>0</v>
      </c>
      <c r="E920" s="4">
        <v>0</v>
      </c>
      <c r="F920" s="5">
        <v>0</v>
      </c>
      <c r="G920" s="5">
        <v>0</v>
      </c>
      <c r="H920" s="7" t="s">
        <v>3</v>
      </c>
      <c r="I920" s="7" t="s">
        <v>3</v>
      </c>
      <c r="J920" s="42">
        <v>43376.171157407407</v>
      </c>
      <c r="K920" s="42">
        <v>43376.172314814816</v>
      </c>
      <c r="L920" s="2">
        <v>43376</v>
      </c>
      <c r="M920" s="6" t="str">
        <f t="shared" si="154"/>
        <v>octubre</v>
      </c>
      <c r="N920" s="19">
        <f t="shared" si="155"/>
        <v>40</v>
      </c>
      <c r="O920" s="7" t="str">
        <f t="shared" si="156"/>
        <v>miércoles</v>
      </c>
      <c r="P920" s="7">
        <f t="shared" si="157"/>
        <v>2018</v>
      </c>
      <c r="Q920" s="3" t="str">
        <f>VLOOKUP(A920,INFO!$A:$B,2,0)</f>
        <v>GUAYAQUIL</v>
      </c>
      <c r="R920" s="19">
        <v>95</v>
      </c>
      <c r="S920" s="19" t="str">
        <f t="shared" si="158"/>
        <v>-----</v>
      </c>
      <c r="T920" s="19">
        <f t="shared" si="159"/>
        <v>1</v>
      </c>
      <c r="U920" s="19" t="str">
        <f t="shared" si="160"/>
        <v>No Mostrar</v>
      </c>
      <c r="V920" s="3" t="str">
        <f>VLOOKUP(A920,INFO!$A:$C,3,0)</f>
        <v>II765J</v>
      </c>
      <c r="W920" s="3" t="str">
        <f>VLOOKUP(V920,INFO!$C:$D,2,0)</f>
        <v>Motocicleta</v>
      </c>
      <c r="X920" s="17" t="str">
        <f>VLOOKUP(A920,INFO!A:F,5,0)</f>
        <v>ADMINISTRACIÓN</v>
      </c>
      <c r="Y920" s="17" t="str">
        <f>VLOOKUP(A920,INFO!A:F,6,0)</f>
        <v xml:space="preserve">Byron </v>
      </c>
    </row>
    <row r="921" spans="1:25" x14ac:dyDescent="0.25">
      <c r="A921" s="3" t="s">
        <v>78</v>
      </c>
      <c r="B921" s="8">
        <v>0.16545138888888888</v>
      </c>
      <c r="C921" s="8">
        <v>0</v>
      </c>
      <c r="D921" s="8">
        <v>0</v>
      </c>
      <c r="E921" s="4">
        <v>0</v>
      </c>
      <c r="F921" s="5">
        <v>0</v>
      </c>
      <c r="G921" s="5">
        <v>0</v>
      </c>
      <c r="H921" s="7" t="s">
        <v>3</v>
      </c>
      <c r="I921" s="7" t="s">
        <v>3</v>
      </c>
      <c r="J921" s="42">
        <v>43376.194398148145</v>
      </c>
      <c r="K921" s="42">
        <v>43376.359849537039</v>
      </c>
      <c r="L921" s="2">
        <v>43376</v>
      </c>
      <c r="M921" s="6" t="str">
        <f t="shared" si="154"/>
        <v>octubre</v>
      </c>
      <c r="N921" s="19">
        <f t="shared" si="155"/>
        <v>40</v>
      </c>
      <c r="O921" s="7" t="str">
        <f t="shared" si="156"/>
        <v>miércoles</v>
      </c>
      <c r="P921" s="7">
        <f t="shared" si="157"/>
        <v>2018</v>
      </c>
      <c r="Q921" s="3" t="str">
        <f>VLOOKUP(A921,INFO!$A:$B,2,0)</f>
        <v>GUAYAQUIL</v>
      </c>
      <c r="R921" s="19">
        <v>95</v>
      </c>
      <c r="S921" s="19" t="str">
        <f t="shared" si="158"/>
        <v>-----</v>
      </c>
      <c r="T921" s="19">
        <f t="shared" si="159"/>
        <v>1</v>
      </c>
      <c r="U921" s="19" t="str">
        <f t="shared" si="160"/>
        <v>No Mostrar</v>
      </c>
      <c r="V921" s="3" t="str">
        <f>VLOOKUP(A921,INFO!$A:$C,3,0)</f>
        <v>II765J</v>
      </c>
      <c r="W921" s="3" t="str">
        <f>VLOOKUP(V921,INFO!$C:$D,2,0)</f>
        <v>Motocicleta</v>
      </c>
      <c r="X921" s="17" t="str">
        <f>VLOOKUP(A921,INFO!A:F,5,0)</f>
        <v>ADMINISTRACIÓN</v>
      </c>
      <c r="Y921" s="17" t="str">
        <f>VLOOKUP(A921,INFO!A:F,6,0)</f>
        <v xml:space="preserve">Byron </v>
      </c>
    </row>
    <row r="922" spans="1:25" x14ac:dyDescent="0.25">
      <c r="A922" s="3" t="s">
        <v>64</v>
      </c>
      <c r="B922" s="8">
        <v>1.2847222222222223E-3</v>
      </c>
      <c r="C922" s="8">
        <v>0</v>
      </c>
      <c r="D922" s="8">
        <v>0</v>
      </c>
      <c r="E922" s="4">
        <v>0</v>
      </c>
      <c r="F922" s="5">
        <v>0</v>
      </c>
      <c r="G922" s="5">
        <v>0</v>
      </c>
      <c r="H922" s="7" t="s">
        <v>3</v>
      </c>
      <c r="I922" s="7" t="s">
        <v>3</v>
      </c>
      <c r="J922" s="42">
        <v>43376.336122685185</v>
      </c>
      <c r="K922" s="42">
        <v>43376.337407407409</v>
      </c>
      <c r="L922" s="2">
        <v>43376</v>
      </c>
      <c r="M922" s="6" t="str">
        <f t="shared" si="154"/>
        <v>octubre</v>
      </c>
      <c r="N922" s="19">
        <f t="shared" si="155"/>
        <v>40</v>
      </c>
      <c r="O922" s="7" t="str">
        <f t="shared" si="156"/>
        <v>miércoles</v>
      </c>
      <c r="P922" s="7">
        <f t="shared" si="157"/>
        <v>2018</v>
      </c>
      <c r="Q922" s="3" t="str">
        <f>VLOOKUP(A922,INFO!$A:$B,2,0)</f>
        <v>GUAYAQUIL</v>
      </c>
      <c r="R922" s="19">
        <v>95</v>
      </c>
      <c r="S922" s="19" t="str">
        <f t="shared" si="158"/>
        <v>-----</v>
      </c>
      <c r="T922" s="19">
        <f t="shared" si="159"/>
        <v>1</v>
      </c>
      <c r="U922" s="19" t="str">
        <f t="shared" si="160"/>
        <v>No Mostrar</v>
      </c>
      <c r="V922" s="3" t="str">
        <f>VLOOKUP(A922,INFO!$A:$C,3,0)</f>
        <v>EPCW5709</v>
      </c>
      <c r="W922" s="3" t="str">
        <f>VLOOKUP(V922,INFO!$C:$D,2,0)</f>
        <v>Camioneta</v>
      </c>
      <c r="X922" s="17" t="str">
        <f>VLOOKUP(A922,INFO!A:F,5,0)</f>
        <v>VENTAS</v>
      </c>
      <c r="Y922" s="17" t="str">
        <f>VLOOKUP(A922,INFO!A:F,6,0)</f>
        <v>Proyectos</v>
      </c>
    </row>
    <row r="923" spans="1:25" x14ac:dyDescent="0.25">
      <c r="A923" s="3" t="s">
        <v>78</v>
      </c>
      <c r="B923" s="8">
        <v>2.7083333333333334E-3</v>
      </c>
      <c r="C923" s="8">
        <v>0</v>
      </c>
      <c r="D923" s="8">
        <v>0</v>
      </c>
      <c r="E923" s="4">
        <v>0</v>
      </c>
      <c r="F923" s="5">
        <v>0</v>
      </c>
      <c r="G923" s="5">
        <v>0</v>
      </c>
      <c r="H923" s="7" t="s">
        <v>3</v>
      </c>
      <c r="I923" s="7" t="s">
        <v>3</v>
      </c>
      <c r="J923" s="42">
        <v>43376.361747685187</v>
      </c>
      <c r="K923" s="42">
        <v>43376.36445601852</v>
      </c>
      <c r="L923" s="2">
        <v>43376</v>
      </c>
      <c r="M923" s="6" t="str">
        <f t="shared" si="154"/>
        <v>octubre</v>
      </c>
      <c r="N923" s="19">
        <f t="shared" si="155"/>
        <v>40</v>
      </c>
      <c r="O923" s="7" t="str">
        <f t="shared" si="156"/>
        <v>miércoles</v>
      </c>
      <c r="P923" s="7">
        <f t="shared" si="157"/>
        <v>2018</v>
      </c>
      <c r="Q923" s="3" t="str">
        <f>VLOOKUP(A923,INFO!$A:$B,2,0)</f>
        <v>GUAYAQUIL</v>
      </c>
      <c r="R923" s="19">
        <v>95</v>
      </c>
      <c r="S923" s="19" t="str">
        <f t="shared" si="158"/>
        <v>-----</v>
      </c>
      <c r="T923" s="19">
        <f t="shared" si="159"/>
        <v>1</v>
      </c>
      <c r="U923" s="19" t="str">
        <f t="shared" si="160"/>
        <v>No Mostrar</v>
      </c>
      <c r="V923" s="3" t="str">
        <f>VLOOKUP(A923,INFO!$A:$C,3,0)</f>
        <v>II765J</v>
      </c>
      <c r="W923" s="3" t="str">
        <f>VLOOKUP(V923,INFO!$C:$D,2,0)</f>
        <v>Motocicleta</v>
      </c>
      <c r="X923" s="17" t="str">
        <f>VLOOKUP(A923,INFO!A:F,5,0)</f>
        <v>ADMINISTRACIÓN</v>
      </c>
      <c r="Y923" s="17" t="str">
        <f>VLOOKUP(A923,INFO!A:F,6,0)</f>
        <v xml:space="preserve">Byron </v>
      </c>
    </row>
    <row r="924" spans="1:25" x14ac:dyDescent="0.25">
      <c r="A924" s="3" t="s">
        <v>78</v>
      </c>
      <c r="B924" s="8">
        <v>3.7152777777777774E-3</v>
      </c>
      <c r="C924" s="8">
        <v>3.7152777777777774E-3</v>
      </c>
      <c r="D924" s="8">
        <v>0</v>
      </c>
      <c r="E924" s="4">
        <v>2.89</v>
      </c>
      <c r="F924" s="5">
        <v>53</v>
      </c>
      <c r="G924" s="5">
        <v>32.450000000000003</v>
      </c>
      <c r="H924" s="7" t="s">
        <v>24</v>
      </c>
      <c r="I924" s="7" t="s">
        <v>322</v>
      </c>
      <c r="J924" s="42">
        <v>43376.426550925928</v>
      </c>
      <c r="K924" s="42">
        <v>43376.430266203701</v>
      </c>
      <c r="L924" s="2">
        <v>43376</v>
      </c>
      <c r="M924" s="6" t="str">
        <f t="shared" si="154"/>
        <v>octubre</v>
      </c>
      <c r="N924" s="19">
        <f t="shared" si="155"/>
        <v>40</v>
      </c>
      <c r="O924" s="7" t="str">
        <f t="shared" si="156"/>
        <v>miércoles</v>
      </c>
      <c r="P924" s="7">
        <f t="shared" si="157"/>
        <v>2018</v>
      </c>
      <c r="Q924" s="3" t="str">
        <f>VLOOKUP(A924,INFO!$A:$B,2,0)</f>
        <v>GUAYAQUIL</v>
      </c>
      <c r="R924" s="19">
        <v>95</v>
      </c>
      <c r="S924" s="19" t="str">
        <f t="shared" si="158"/>
        <v>Las Acacias, Guayaquil</v>
      </c>
      <c r="T924" s="19">
        <f t="shared" si="159"/>
        <v>1</v>
      </c>
      <c r="U924" s="19" t="str">
        <f t="shared" si="160"/>
        <v>Mostrar</v>
      </c>
      <c r="V924" s="3" t="str">
        <f>VLOOKUP(A924,INFO!$A:$C,3,0)</f>
        <v>II765J</v>
      </c>
      <c r="W924" s="3" t="str">
        <f>VLOOKUP(V924,INFO!$C:$D,2,0)</f>
        <v>Motocicleta</v>
      </c>
      <c r="X924" s="17" t="str">
        <f>VLOOKUP(A924,INFO!A:F,5,0)</f>
        <v>ADMINISTRACIÓN</v>
      </c>
      <c r="Y924" s="17" t="str">
        <f>VLOOKUP(A924,INFO!A:F,6,0)</f>
        <v xml:space="preserve">Byron </v>
      </c>
    </row>
    <row r="925" spans="1:25" x14ac:dyDescent="0.25">
      <c r="A925" s="3" t="s">
        <v>78</v>
      </c>
      <c r="B925" s="8">
        <v>5.4398148148148144E-4</v>
      </c>
      <c r="C925" s="8">
        <v>5.4398148148148144E-4</v>
      </c>
      <c r="D925" s="8">
        <v>0</v>
      </c>
      <c r="E925" s="4">
        <v>0.28999999999999998</v>
      </c>
      <c r="F925" s="5">
        <v>33</v>
      </c>
      <c r="G925" s="5">
        <v>22.57</v>
      </c>
      <c r="H925" s="7" t="s">
        <v>322</v>
      </c>
      <c r="I925" s="7" t="s">
        <v>322</v>
      </c>
      <c r="J925" s="42">
        <v>43376.430972222224</v>
      </c>
      <c r="K925" s="42">
        <v>43376.431516203702</v>
      </c>
      <c r="L925" s="2">
        <v>43376</v>
      </c>
      <c r="M925" s="6" t="str">
        <f t="shared" si="154"/>
        <v>octubre</v>
      </c>
      <c r="N925" s="19">
        <f t="shared" si="155"/>
        <v>40</v>
      </c>
      <c r="O925" s="7" t="str">
        <f t="shared" si="156"/>
        <v>miércoles</v>
      </c>
      <c r="P925" s="7">
        <f t="shared" si="157"/>
        <v>2018</v>
      </c>
      <c r="Q925" s="3" t="str">
        <f>VLOOKUP(A925,INFO!$A:$B,2,0)</f>
        <v>GUAYAQUIL</v>
      </c>
      <c r="R925" s="19">
        <v>95</v>
      </c>
      <c r="S925" s="19" t="str">
        <f t="shared" si="158"/>
        <v>Las Acacias, Guayaquil</v>
      </c>
      <c r="T925" s="19">
        <f t="shared" si="159"/>
        <v>1</v>
      </c>
      <c r="U925" s="19" t="str">
        <f t="shared" si="160"/>
        <v>Mostrar</v>
      </c>
      <c r="V925" s="3" t="str">
        <f>VLOOKUP(A925,INFO!$A:$C,3,0)</f>
        <v>II765J</v>
      </c>
      <c r="W925" s="3" t="str">
        <f>VLOOKUP(V925,INFO!$C:$D,2,0)</f>
        <v>Motocicleta</v>
      </c>
      <c r="X925" s="17" t="str">
        <f>VLOOKUP(A925,INFO!A:F,5,0)</f>
        <v>ADMINISTRACIÓN</v>
      </c>
      <c r="Y925" s="17" t="str">
        <f>VLOOKUP(A925,INFO!A:F,6,0)</f>
        <v xml:space="preserve">Byron </v>
      </c>
    </row>
    <row r="926" spans="1:25" x14ac:dyDescent="0.25">
      <c r="A926" s="3" t="s">
        <v>78</v>
      </c>
      <c r="B926" s="8">
        <v>5.7754629629629623E-3</v>
      </c>
      <c r="C926" s="8">
        <v>5.7754629629629623E-3</v>
      </c>
      <c r="D926" s="8">
        <v>0</v>
      </c>
      <c r="E926" s="4">
        <v>3.61</v>
      </c>
      <c r="F926" s="5">
        <v>48</v>
      </c>
      <c r="G926" s="5">
        <v>26.03</v>
      </c>
      <c r="H926" s="7" t="s">
        <v>322</v>
      </c>
      <c r="I926" s="7" t="s">
        <v>134</v>
      </c>
      <c r="J926" s="42">
        <v>43376.439814814818</v>
      </c>
      <c r="K926" s="42">
        <v>43376.445590277777</v>
      </c>
      <c r="L926" s="2">
        <v>43376</v>
      </c>
      <c r="M926" s="6" t="str">
        <f t="shared" si="154"/>
        <v>octubre</v>
      </c>
      <c r="N926" s="19">
        <f t="shared" si="155"/>
        <v>40</v>
      </c>
      <c r="O926" s="7" t="str">
        <f t="shared" si="156"/>
        <v>miércoles</v>
      </c>
      <c r="P926" s="7">
        <f t="shared" si="157"/>
        <v>2018</v>
      </c>
      <c r="Q926" s="3" t="str">
        <f>VLOOKUP(A926,INFO!$A:$B,2,0)</f>
        <v>GUAYAQUIL</v>
      </c>
      <c r="R926" s="19">
        <v>95</v>
      </c>
      <c r="S926" s="19" t="str">
        <f t="shared" si="158"/>
        <v>Camilo Ponce Enriquez, Guayaquil</v>
      </c>
      <c r="T926" s="19">
        <f t="shared" si="159"/>
        <v>0</v>
      </c>
      <c r="U926" s="19" t="str">
        <f t="shared" si="160"/>
        <v>Mostrar</v>
      </c>
      <c r="V926" s="3" t="str">
        <f>VLOOKUP(A926,INFO!$A:$C,3,0)</f>
        <v>II765J</v>
      </c>
      <c r="W926" s="3" t="str">
        <f>VLOOKUP(V926,INFO!$C:$D,2,0)</f>
        <v>Motocicleta</v>
      </c>
      <c r="X926" s="17" t="str">
        <f>VLOOKUP(A926,INFO!A:F,5,0)</f>
        <v>ADMINISTRACIÓN</v>
      </c>
      <c r="Y926" s="17" t="str">
        <f>VLOOKUP(A926,INFO!A:F,6,0)</f>
        <v xml:space="preserve">Byron </v>
      </c>
    </row>
    <row r="927" spans="1:25" x14ac:dyDescent="0.25">
      <c r="A927" s="3" t="s">
        <v>78</v>
      </c>
      <c r="B927" s="8">
        <v>1.9791666666666668E-3</v>
      </c>
      <c r="C927" s="8">
        <v>1.9791666666666668E-3</v>
      </c>
      <c r="D927" s="8">
        <v>0</v>
      </c>
      <c r="E927" s="4">
        <v>0.87</v>
      </c>
      <c r="F927" s="5">
        <v>31</v>
      </c>
      <c r="G927" s="5">
        <v>18.260000000000002</v>
      </c>
      <c r="H927" s="7" t="s">
        <v>323</v>
      </c>
      <c r="I927" s="7" t="s">
        <v>142</v>
      </c>
      <c r="J927" s="42">
        <v>43376.473900462966</v>
      </c>
      <c r="K927" s="42">
        <v>43376.47587962963</v>
      </c>
      <c r="L927" s="2">
        <v>43376</v>
      </c>
      <c r="M927" s="6" t="str">
        <f t="shared" si="154"/>
        <v>octubre</v>
      </c>
      <c r="N927" s="19">
        <f t="shared" si="155"/>
        <v>40</v>
      </c>
      <c r="O927" s="7" t="str">
        <f t="shared" si="156"/>
        <v>miércoles</v>
      </c>
      <c r="P927" s="7">
        <f t="shared" si="157"/>
        <v>2018</v>
      </c>
      <c r="Q927" s="3" t="str">
        <f>VLOOKUP(A927,INFO!$A:$B,2,0)</f>
        <v>GUAYAQUIL</v>
      </c>
      <c r="R927" s="19">
        <v>95</v>
      </c>
      <c r="S927" s="19" t="str">
        <f t="shared" si="158"/>
        <v>Guayaquil Daule, Guayaquil</v>
      </c>
      <c r="T927" s="19">
        <f t="shared" si="159"/>
        <v>0</v>
      </c>
      <c r="U927" s="19" t="str">
        <f t="shared" si="160"/>
        <v>Mostrar</v>
      </c>
      <c r="V927" s="3" t="str">
        <f>VLOOKUP(A927,INFO!$A:$C,3,0)</f>
        <v>II765J</v>
      </c>
      <c r="W927" s="3" t="str">
        <f>VLOOKUP(V927,INFO!$C:$D,2,0)</f>
        <v>Motocicleta</v>
      </c>
      <c r="X927" s="17" t="str">
        <f>VLOOKUP(A927,INFO!A:F,5,0)</f>
        <v>ADMINISTRACIÓN</v>
      </c>
      <c r="Y927" s="17" t="str">
        <f>VLOOKUP(A927,INFO!A:F,6,0)</f>
        <v xml:space="preserve">Byron </v>
      </c>
    </row>
    <row r="928" spans="1:25" x14ac:dyDescent="0.25">
      <c r="A928" s="3" t="s">
        <v>28</v>
      </c>
      <c r="B928" s="8">
        <v>8.7962962962962962E-4</v>
      </c>
      <c r="C928" s="8">
        <v>8.7962962962962962E-4</v>
      </c>
      <c r="D928" s="8">
        <v>0</v>
      </c>
      <c r="E928" s="4">
        <v>0.11</v>
      </c>
      <c r="F928" s="5">
        <v>29</v>
      </c>
      <c r="G928" s="5">
        <v>5.32</v>
      </c>
      <c r="H928" s="7" t="s">
        <v>142</v>
      </c>
      <c r="I928" s="7" t="s">
        <v>142</v>
      </c>
      <c r="J928" s="42">
        <v>43376.527094907404</v>
      </c>
      <c r="K928" s="42">
        <v>43376.527974537035</v>
      </c>
      <c r="L928" s="2">
        <v>43376</v>
      </c>
      <c r="M928" s="6" t="str">
        <f t="shared" si="154"/>
        <v>octubre</v>
      </c>
      <c r="N928" s="19">
        <f t="shared" si="155"/>
        <v>40</v>
      </c>
      <c r="O928" s="7" t="str">
        <f t="shared" si="156"/>
        <v>miércoles</v>
      </c>
      <c r="P928" s="7">
        <f t="shared" si="157"/>
        <v>2018</v>
      </c>
      <c r="Q928" s="3" t="str">
        <f>VLOOKUP(A928,INFO!$A:$B,2,0)</f>
        <v>GUAYAQUIL</v>
      </c>
      <c r="R928" s="19">
        <v>95</v>
      </c>
      <c r="S928" s="19" t="str">
        <f t="shared" si="158"/>
        <v>Guayaquil Daule, Guayaquil</v>
      </c>
      <c r="T928" s="19">
        <f t="shared" si="159"/>
        <v>1</v>
      </c>
      <c r="U928" s="19" t="str">
        <f t="shared" si="160"/>
        <v>Mostrar</v>
      </c>
      <c r="V928" s="3" t="str">
        <f>VLOOKUP(A928,INFO!$A:$C,3,0)</f>
        <v>EPCW1831</v>
      </c>
      <c r="W928" s="3" t="str">
        <f>VLOOKUP(V928,INFO!$C:$D,2,0)</f>
        <v>Camioneta</v>
      </c>
      <c r="X928" s="17" t="str">
        <f>VLOOKUP(A928,INFO!A:F,5,0)</f>
        <v>POSTVENTA</v>
      </c>
      <c r="Y928" s="17" t="str">
        <f>VLOOKUP(A928,INFO!A:F,6,0)</f>
        <v>Jose Luis vargas</v>
      </c>
    </row>
    <row r="929" spans="1:25" x14ac:dyDescent="0.25">
      <c r="A929" s="3" t="s">
        <v>78</v>
      </c>
      <c r="B929" s="8">
        <v>5.2430555555555555E-3</v>
      </c>
      <c r="C929" s="8">
        <v>5.2430555555555555E-3</v>
      </c>
      <c r="D929" s="8">
        <v>0</v>
      </c>
      <c r="E929" s="4">
        <v>2.62</v>
      </c>
      <c r="F929" s="5">
        <v>51</v>
      </c>
      <c r="G929" s="5">
        <v>20.79</v>
      </c>
      <c r="H929" s="7" t="s">
        <v>133</v>
      </c>
      <c r="I929" s="7" t="s">
        <v>24</v>
      </c>
      <c r="J929" s="42">
        <v>43376.543553240743</v>
      </c>
      <c r="K929" s="42">
        <v>43376.548796296294</v>
      </c>
      <c r="L929" s="2">
        <v>43376</v>
      </c>
      <c r="M929" s="6" t="str">
        <f t="shared" si="154"/>
        <v>octubre</v>
      </c>
      <c r="N929" s="19">
        <f t="shared" si="155"/>
        <v>40</v>
      </c>
      <c r="O929" s="7" t="str">
        <f t="shared" si="156"/>
        <v>miércoles</v>
      </c>
      <c r="P929" s="7">
        <f t="shared" si="157"/>
        <v>2018</v>
      </c>
      <c r="Q929" s="3" t="str">
        <f>VLOOKUP(A929,INFO!$A:$B,2,0)</f>
        <v>GUAYAQUIL</v>
      </c>
      <c r="R929" s="19">
        <v>95</v>
      </c>
      <c r="S929" s="19" t="str">
        <f t="shared" si="158"/>
        <v>Avenida 40 No, Guayaquil</v>
      </c>
      <c r="T929" s="19">
        <f t="shared" si="159"/>
        <v>0</v>
      </c>
      <c r="U929" s="19" t="str">
        <f t="shared" si="160"/>
        <v>Mostrar</v>
      </c>
      <c r="V929" s="3" t="str">
        <f>VLOOKUP(A929,INFO!$A:$C,3,0)</f>
        <v>II765J</v>
      </c>
      <c r="W929" s="3" t="str">
        <f>VLOOKUP(V929,INFO!$C:$D,2,0)</f>
        <v>Motocicleta</v>
      </c>
      <c r="X929" s="17" t="str">
        <f>VLOOKUP(A929,INFO!A:F,5,0)</f>
        <v>ADMINISTRACIÓN</v>
      </c>
      <c r="Y929" s="17" t="str">
        <f>VLOOKUP(A929,INFO!A:F,6,0)</f>
        <v xml:space="preserve">Byron </v>
      </c>
    </row>
    <row r="930" spans="1:25" x14ac:dyDescent="0.25">
      <c r="A930" s="3" t="s">
        <v>59</v>
      </c>
      <c r="B930" s="8">
        <v>8.449074074074075E-4</v>
      </c>
      <c r="C930" s="8">
        <v>8.449074074074075E-4</v>
      </c>
      <c r="D930" s="8">
        <v>0</v>
      </c>
      <c r="E930" s="4">
        <v>7.0000000000000007E-2</v>
      </c>
      <c r="F930" s="5">
        <v>9</v>
      </c>
      <c r="G930" s="5">
        <v>3.59</v>
      </c>
      <c r="H930" s="7" t="s">
        <v>24</v>
      </c>
      <c r="I930" s="7" t="s">
        <v>24</v>
      </c>
      <c r="J930" s="42">
        <v>43376.590671296297</v>
      </c>
      <c r="K930" s="42">
        <v>43376.591516203705</v>
      </c>
      <c r="L930" s="2">
        <v>43376</v>
      </c>
      <c r="M930" s="6" t="str">
        <f t="shared" si="154"/>
        <v>octubre</v>
      </c>
      <c r="N930" s="19">
        <f t="shared" si="155"/>
        <v>40</v>
      </c>
      <c r="O930" s="7" t="str">
        <f t="shared" si="156"/>
        <v>miércoles</v>
      </c>
      <c r="P930" s="7">
        <f t="shared" si="157"/>
        <v>2018</v>
      </c>
      <c r="Q930" s="3" t="str">
        <f>VLOOKUP(A930,INFO!$A:$B,2,0)</f>
        <v>GUAYAQUIL</v>
      </c>
      <c r="R930" s="19">
        <v>95</v>
      </c>
      <c r="S930" s="19" t="str">
        <f t="shared" si="158"/>
        <v>Durmió en Ainsa</v>
      </c>
      <c r="T930" s="19">
        <f t="shared" si="159"/>
        <v>1</v>
      </c>
      <c r="U930" s="19" t="str">
        <f t="shared" si="160"/>
        <v>Mostrar</v>
      </c>
      <c r="V930" s="3" t="str">
        <f>VLOOKUP(A930,INFO!$A:$C,3,0)</f>
        <v>EPCI6941</v>
      </c>
      <c r="W930" s="3" t="str">
        <f>VLOOKUP(V930,INFO!$C:$D,2,0)</f>
        <v>Camioneta</v>
      </c>
      <c r="X930" s="17" t="str">
        <f>VLOOKUP(A930,INFO!A:F,5,0)</f>
        <v>POSTVENTA</v>
      </c>
      <c r="Y930" s="17" t="str">
        <f>VLOOKUP(A930,INFO!A:F,6,0)</f>
        <v>Michael Resabala</v>
      </c>
    </row>
    <row r="931" spans="1:25" x14ac:dyDescent="0.25">
      <c r="A931" s="3" t="s">
        <v>78</v>
      </c>
      <c r="B931" s="8">
        <v>1.8055555555555557E-3</v>
      </c>
      <c r="C931" s="8">
        <v>1.8055555555555557E-3</v>
      </c>
      <c r="D931" s="8">
        <v>0</v>
      </c>
      <c r="E931" s="4">
        <v>0.87</v>
      </c>
      <c r="F931" s="5">
        <v>37</v>
      </c>
      <c r="G931" s="5">
        <v>19.97</v>
      </c>
      <c r="H931" s="7" t="s">
        <v>132</v>
      </c>
      <c r="I931" s="7" t="s">
        <v>324</v>
      </c>
      <c r="J931" s="42">
        <v>43376.619363425925</v>
      </c>
      <c r="K931" s="42">
        <v>43376.621168981481</v>
      </c>
      <c r="L931" s="2">
        <v>43376</v>
      </c>
      <c r="M931" s="6" t="str">
        <f t="shared" si="154"/>
        <v>octubre</v>
      </c>
      <c r="N931" s="19">
        <f t="shared" si="155"/>
        <v>40</v>
      </c>
      <c r="O931" s="7" t="str">
        <f t="shared" si="156"/>
        <v>miércoles</v>
      </c>
      <c r="P931" s="7">
        <f t="shared" si="157"/>
        <v>2018</v>
      </c>
      <c r="Q931" s="3" t="str">
        <f>VLOOKUP(A931,INFO!$A:$B,2,0)</f>
        <v>GUAYAQUIL</v>
      </c>
      <c r="R931" s="19">
        <v>95</v>
      </c>
      <c r="S931" s="19" t="str">
        <f t="shared" si="158"/>
        <v>1 Callejón 23A, Guayaquil</v>
      </c>
      <c r="T931" s="19">
        <f t="shared" si="159"/>
        <v>0</v>
      </c>
      <c r="U931" s="19" t="str">
        <f t="shared" si="160"/>
        <v>Mostrar</v>
      </c>
      <c r="V931" s="3" t="str">
        <f>VLOOKUP(A931,INFO!$A:$C,3,0)</f>
        <v>II765J</v>
      </c>
      <c r="W931" s="3" t="str">
        <f>VLOOKUP(V931,INFO!$C:$D,2,0)</f>
        <v>Motocicleta</v>
      </c>
      <c r="X931" s="17" t="str">
        <f>VLOOKUP(A931,INFO!A:F,5,0)</f>
        <v>ADMINISTRACIÓN</v>
      </c>
      <c r="Y931" s="17" t="str">
        <f>VLOOKUP(A931,INFO!A:F,6,0)</f>
        <v xml:space="preserve">Byron </v>
      </c>
    </row>
    <row r="932" spans="1:25" x14ac:dyDescent="0.25">
      <c r="A932" s="3" t="s">
        <v>78</v>
      </c>
      <c r="B932" s="8">
        <v>2.8819444444444444E-3</v>
      </c>
      <c r="C932" s="8">
        <v>2.8819444444444444E-3</v>
      </c>
      <c r="D932" s="8">
        <v>0</v>
      </c>
      <c r="E932" s="4">
        <v>1.18</v>
      </c>
      <c r="F932" s="5">
        <v>27</v>
      </c>
      <c r="G932" s="5">
        <v>17.100000000000001</v>
      </c>
      <c r="H932" s="7" t="s">
        <v>324</v>
      </c>
      <c r="I932" s="7" t="s">
        <v>131</v>
      </c>
      <c r="J932" s="42">
        <v>43376.62427083333</v>
      </c>
      <c r="K932" s="42">
        <v>43376.627152777779</v>
      </c>
      <c r="L932" s="2">
        <v>43376</v>
      </c>
      <c r="M932" s="6" t="str">
        <f t="shared" si="154"/>
        <v>octubre</v>
      </c>
      <c r="N932" s="19">
        <f t="shared" si="155"/>
        <v>40</v>
      </c>
      <c r="O932" s="7" t="str">
        <f t="shared" si="156"/>
        <v>miércoles</v>
      </c>
      <c r="P932" s="7">
        <f t="shared" si="157"/>
        <v>2018</v>
      </c>
      <c r="Q932" s="3" t="str">
        <f>VLOOKUP(A932,INFO!$A:$B,2,0)</f>
        <v>GUAYAQUIL</v>
      </c>
      <c r="R932" s="19">
        <v>95</v>
      </c>
      <c r="S932" s="19" t="str">
        <f t="shared" si="158"/>
        <v>23 No, Guayaquil</v>
      </c>
      <c r="T932" s="19">
        <f t="shared" si="159"/>
        <v>0</v>
      </c>
      <c r="U932" s="19" t="str">
        <f t="shared" si="160"/>
        <v>Mostrar</v>
      </c>
      <c r="V932" s="3" t="str">
        <f>VLOOKUP(A932,INFO!$A:$C,3,0)</f>
        <v>II765J</v>
      </c>
      <c r="W932" s="3" t="str">
        <f>VLOOKUP(V932,INFO!$C:$D,2,0)</f>
        <v>Motocicleta</v>
      </c>
      <c r="X932" s="17" t="str">
        <f>VLOOKUP(A932,INFO!A:F,5,0)</f>
        <v>ADMINISTRACIÓN</v>
      </c>
      <c r="Y932" s="17" t="str">
        <f>VLOOKUP(A932,INFO!A:F,6,0)</f>
        <v xml:space="preserve">Byron </v>
      </c>
    </row>
    <row r="933" spans="1:25" x14ac:dyDescent="0.25">
      <c r="A933" s="3" t="s">
        <v>78</v>
      </c>
      <c r="B933" s="8">
        <v>4.2824074074074075E-4</v>
      </c>
      <c r="C933" s="8">
        <v>4.2824074074074075E-4</v>
      </c>
      <c r="D933" s="8">
        <v>0</v>
      </c>
      <c r="E933" s="4">
        <v>0.04</v>
      </c>
      <c r="F933" s="5">
        <v>9</v>
      </c>
      <c r="G933" s="5">
        <v>3.68</v>
      </c>
      <c r="H933" s="7" t="s">
        <v>131</v>
      </c>
      <c r="I933" s="7" t="s">
        <v>131</v>
      </c>
      <c r="J933" s="42">
        <v>43376.632615740738</v>
      </c>
      <c r="K933" s="42">
        <v>43376.633043981485</v>
      </c>
      <c r="L933" s="2">
        <v>43376</v>
      </c>
      <c r="M933" s="6" t="str">
        <f t="shared" si="154"/>
        <v>octubre</v>
      </c>
      <c r="N933" s="19">
        <f t="shared" si="155"/>
        <v>40</v>
      </c>
      <c r="O933" s="7" t="str">
        <f t="shared" si="156"/>
        <v>miércoles</v>
      </c>
      <c r="P933" s="7">
        <f t="shared" si="157"/>
        <v>2018</v>
      </c>
      <c r="Q933" s="3" t="str">
        <f>VLOOKUP(A933,INFO!$A:$B,2,0)</f>
        <v>GUAYAQUIL</v>
      </c>
      <c r="R933" s="19">
        <v>95</v>
      </c>
      <c r="S933" s="19" t="str">
        <f t="shared" si="158"/>
        <v>23 No, Guayaquil</v>
      </c>
      <c r="T933" s="19">
        <f t="shared" si="159"/>
        <v>1</v>
      </c>
      <c r="U933" s="19" t="str">
        <f t="shared" si="160"/>
        <v>Mostrar</v>
      </c>
      <c r="V933" s="3" t="str">
        <f>VLOOKUP(A933,INFO!$A:$C,3,0)</f>
        <v>II765J</v>
      </c>
      <c r="W933" s="3" t="str">
        <f>VLOOKUP(V933,INFO!$C:$D,2,0)</f>
        <v>Motocicleta</v>
      </c>
      <c r="X933" s="17" t="str">
        <f>VLOOKUP(A933,INFO!A:F,5,0)</f>
        <v>ADMINISTRACIÓN</v>
      </c>
      <c r="Y933" s="17" t="str">
        <f>VLOOKUP(A933,INFO!A:F,6,0)</f>
        <v xml:space="preserve">Byron </v>
      </c>
    </row>
    <row r="934" spans="1:25" x14ac:dyDescent="0.25">
      <c r="A934" s="3" t="s">
        <v>78</v>
      </c>
      <c r="B934" s="8">
        <v>1.9212962962962962E-3</v>
      </c>
      <c r="C934" s="8">
        <v>1.9212962962962962E-3</v>
      </c>
      <c r="D934" s="8">
        <v>0</v>
      </c>
      <c r="E934" s="4">
        <v>1.38</v>
      </c>
      <c r="F934" s="5">
        <v>59</v>
      </c>
      <c r="G934" s="5">
        <v>29.99</v>
      </c>
      <c r="H934" s="7" t="s">
        <v>131</v>
      </c>
      <c r="I934" s="7" t="s">
        <v>134</v>
      </c>
      <c r="J934" s="42">
        <v>43376.633460648147</v>
      </c>
      <c r="K934" s="42">
        <v>43376.635381944441</v>
      </c>
      <c r="L934" s="2">
        <v>43376</v>
      </c>
      <c r="M934" s="6" t="str">
        <f t="shared" si="154"/>
        <v>octubre</v>
      </c>
      <c r="N934" s="19">
        <f t="shared" si="155"/>
        <v>40</v>
      </c>
      <c r="O934" s="7" t="str">
        <f t="shared" si="156"/>
        <v>miércoles</v>
      </c>
      <c r="P934" s="7">
        <f t="shared" si="157"/>
        <v>2018</v>
      </c>
      <c r="Q934" s="3" t="str">
        <f>VLOOKUP(A934,INFO!$A:$B,2,0)</f>
        <v>GUAYAQUIL</v>
      </c>
      <c r="R934" s="19">
        <v>95</v>
      </c>
      <c r="S934" s="19" t="str">
        <f t="shared" si="158"/>
        <v>Camilo Ponce Enriquez, Guayaquil</v>
      </c>
      <c r="T934" s="19">
        <f t="shared" si="159"/>
        <v>0</v>
      </c>
      <c r="U934" s="19" t="str">
        <f t="shared" si="160"/>
        <v>Mostrar</v>
      </c>
      <c r="V934" s="3" t="str">
        <f>VLOOKUP(A934,INFO!$A:$C,3,0)</f>
        <v>II765J</v>
      </c>
      <c r="W934" s="3" t="str">
        <f>VLOOKUP(V934,INFO!$C:$D,2,0)</f>
        <v>Motocicleta</v>
      </c>
      <c r="X934" s="17" t="str">
        <f>VLOOKUP(A934,INFO!A:F,5,0)</f>
        <v>ADMINISTRACIÓN</v>
      </c>
      <c r="Y934" s="17" t="str">
        <f>VLOOKUP(A934,INFO!A:F,6,0)</f>
        <v xml:space="preserve">Byron </v>
      </c>
    </row>
    <row r="935" spans="1:25" x14ac:dyDescent="0.25">
      <c r="A935" s="3" t="s">
        <v>78</v>
      </c>
      <c r="B935" s="8">
        <v>4.3981481481481484E-3</v>
      </c>
      <c r="C935" s="8">
        <v>4.3981481481481484E-3</v>
      </c>
      <c r="D935" s="8">
        <v>0</v>
      </c>
      <c r="E935" s="4">
        <v>2.31</v>
      </c>
      <c r="F935" s="5">
        <v>25</v>
      </c>
      <c r="G935" s="5">
        <v>21.88</v>
      </c>
      <c r="H935" s="7" t="s">
        <v>190</v>
      </c>
      <c r="I935" s="7" t="s">
        <v>190</v>
      </c>
      <c r="J935" s="42">
        <v>43376.679699074077</v>
      </c>
      <c r="K935" s="42">
        <v>43376.68409722222</v>
      </c>
      <c r="L935" s="2">
        <v>43376</v>
      </c>
      <c r="M935" s="6" t="str">
        <f t="shared" si="154"/>
        <v>octubre</v>
      </c>
      <c r="N935" s="19">
        <f t="shared" si="155"/>
        <v>40</v>
      </c>
      <c r="O935" s="7" t="str">
        <f t="shared" si="156"/>
        <v>miércoles</v>
      </c>
      <c r="P935" s="7">
        <f t="shared" si="157"/>
        <v>2018</v>
      </c>
      <c r="Q935" s="3" t="str">
        <f>VLOOKUP(A935,INFO!$A:$B,2,0)</f>
        <v>GUAYAQUIL</v>
      </c>
      <c r="R935" s="19">
        <v>95</v>
      </c>
      <c r="S935" s="19" t="str">
        <f t="shared" si="158"/>
        <v>E40, Guayaquil</v>
      </c>
      <c r="T935" s="19">
        <f t="shared" si="159"/>
        <v>1</v>
      </c>
      <c r="U935" s="19" t="str">
        <f t="shared" si="160"/>
        <v>Mostrar</v>
      </c>
      <c r="V935" s="3" t="str">
        <f>VLOOKUP(A935,INFO!$A:$C,3,0)</f>
        <v>II765J</v>
      </c>
      <c r="W935" s="3" t="str">
        <f>VLOOKUP(V935,INFO!$C:$D,2,0)</f>
        <v>Motocicleta</v>
      </c>
      <c r="X935" s="17" t="str">
        <f>VLOOKUP(A935,INFO!A:F,5,0)</f>
        <v>ADMINISTRACIÓN</v>
      </c>
      <c r="Y935" s="17" t="str">
        <f>VLOOKUP(A935,INFO!A:F,6,0)</f>
        <v xml:space="preserve">Byron </v>
      </c>
    </row>
    <row r="936" spans="1:25" x14ac:dyDescent="0.25">
      <c r="A936" s="3" t="s">
        <v>53</v>
      </c>
      <c r="B936" s="8">
        <v>5.3969907407407404E-2</v>
      </c>
      <c r="C936" s="8">
        <v>0</v>
      </c>
      <c r="D936" s="8">
        <v>0</v>
      </c>
      <c r="E936" s="4">
        <v>0</v>
      </c>
      <c r="F936" s="5">
        <v>0</v>
      </c>
      <c r="G936" s="5">
        <v>0</v>
      </c>
      <c r="H936" s="7" t="s">
        <v>24</v>
      </c>
      <c r="I936" s="7" t="s">
        <v>24</v>
      </c>
      <c r="J936" s="42">
        <v>43376.711678240739</v>
      </c>
      <c r="K936" s="42">
        <v>43376.765648148146</v>
      </c>
      <c r="L936" s="2">
        <v>43376</v>
      </c>
      <c r="M936" s="6" t="str">
        <f t="shared" si="154"/>
        <v>octubre</v>
      </c>
      <c r="N936" s="19">
        <f t="shared" si="155"/>
        <v>40</v>
      </c>
      <c r="O936" s="7" t="str">
        <f t="shared" si="156"/>
        <v>miércoles</v>
      </c>
      <c r="P936" s="7">
        <f t="shared" si="157"/>
        <v>2018</v>
      </c>
      <c r="Q936" s="3" t="str">
        <f>VLOOKUP(A936,INFO!$A:$B,2,0)</f>
        <v>GUAYAQUIL</v>
      </c>
      <c r="R936" s="19">
        <v>95</v>
      </c>
      <c r="S936" s="19" t="str">
        <f t="shared" si="158"/>
        <v>Durmió en Ainsa</v>
      </c>
      <c r="T936" s="19">
        <f t="shared" si="159"/>
        <v>1</v>
      </c>
      <c r="U936" s="19" t="str">
        <f t="shared" si="160"/>
        <v>No Mostrar</v>
      </c>
      <c r="V936" s="3" t="str">
        <f>VLOOKUP(A936,INFO!$A:$C,3,0)</f>
        <v>EIBC3570</v>
      </c>
      <c r="W936" s="3" t="str">
        <f>VLOOKUP(V936,INFO!$C:$D,2,0)</f>
        <v>Camion</v>
      </c>
      <c r="X936" s="17" t="str">
        <f>VLOOKUP(A936,INFO!A:F,5,0)</f>
        <v>LOGÍSTICA</v>
      </c>
      <c r="Y936" s="17" t="str">
        <f>VLOOKUP(A936,INFO!A:F,6,0)</f>
        <v>Cristobal Murillo</v>
      </c>
    </row>
    <row r="937" spans="1:25" x14ac:dyDescent="0.25">
      <c r="A937" s="3" t="s">
        <v>70</v>
      </c>
      <c r="B937" s="8">
        <v>1.1574074074074073E-5</v>
      </c>
      <c r="C937" s="8">
        <v>0</v>
      </c>
      <c r="D937" s="8">
        <v>1.1574074074074073E-5</v>
      </c>
      <c r="E937" s="4">
        <v>0</v>
      </c>
      <c r="F937" s="5">
        <v>0</v>
      </c>
      <c r="G937" s="5">
        <v>0</v>
      </c>
      <c r="H937" s="7" t="s">
        <v>144</v>
      </c>
      <c r="I937" s="7" t="s">
        <v>144</v>
      </c>
      <c r="J937" s="42">
        <v>43376.379537037035</v>
      </c>
      <c r="K937" s="42">
        <v>43376.379548611112</v>
      </c>
      <c r="L937" s="2">
        <v>43376</v>
      </c>
      <c r="M937" s="6" t="str">
        <f t="shared" si="154"/>
        <v>octubre</v>
      </c>
      <c r="N937" s="19">
        <f t="shared" si="155"/>
        <v>40</v>
      </c>
      <c r="O937" s="7" t="str">
        <f t="shared" si="156"/>
        <v>miércoles</v>
      </c>
      <c r="P937" s="7">
        <f t="shared" si="157"/>
        <v>2018</v>
      </c>
      <c r="Q937" s="3" t="str">
        <f>VLOOKUP(A937,INFO!$A:$B,2,0)</f>
        <v>QUITO</v>
      </c>
      <c r="R937" s="19">
        <v>95</v>
      </c>
      <c r="S937" s="19" t="str">
        <f t="shared" si="158"/>
        <v>Padre Solano, Guayaquil</v>
      </c>
      <c r="T937" s="19">
        <f t="shared" si="159"/>
        <v>1</v>
      </c>
      <c r="U937" s="19" t="str">
        <f t="shared" si="160"/>
        <v>Mostrar</v>
      </c>
      <c r="V937" s="3" t="str">
        <f>VLOOKUP(A937,INFO!$A:$C,3,0)</f>
        <v>EPCZ3313</v>
      </c>
      <c r="W937" s="3" t="str">
        <f>VLOOKUP(V937,INFO!$C:$D,2,0)</f>
        <v>Automovil</v>
      </c>
      <c r="X937" s="17" t="str">
        <f>VLOOKUP(A937,INFO!A:F,5,0)</f>
        <v>VENTAS</v>
      </c>
      <c r="Y937" s="17" t="str">
        <f>VLOOKUP(A937,INFO!A:F,6,0)</f>
        <v>Fernando Maldonado</v>
      </c>
    </row>
    <row r="938" spans="1:25" x14ac:dyDescent="0.25">
      <c r="A938" s="3" t="s">
        <v>28</v>
      </c>
      <c r="B938" s="8">
        <v>1.1574074074074073E-5</v>
      </c>
      <c r="C938" s="8">
        <v>0</v>
      </c>
      <c r="D938" s="8">
        <v>1.1574074074074073E-5</v>
      </c>
      <c r="E938" s="4">
        <v>0</v>
      </c>
      <c r="F938" s="5">
        <v>0</v>
      </c>
      <c r="G938" s="5">
        <v>0</v>
      </c>
      <c r="H938" s="7" t="s">
        <v>24</v>
      </c>
      <c r="I938" s="7" t="s">
        <v>24</v>
      </c>
      <c r="J938" s="42">
        <v>43376.605300925927</v>
      </c>
      <c r="K938" s="42">
        <v>43376.605312500003</v>
      </c>
      <c r="L938" s="2">
        <v>43376</v>
      </c>
      <c r="M938" s="6" t="str">
        <f t="shared" si="154"/>
        <v>octubre</v>
      </c>
      <c r="N938" s="19">
        <f t="shared" si="155"/>
        <v>40</v>
      </c>
      <c r="O938" s="7" t="str">
        <f t="shared" si="156"/>
        <v>miércoles</v>
      </c>
      <c r="P938" s="7">
        <f t="shared" si="157"/>
        <v>2018</v>
      </c>
      <c r="Q938" s="3" t="str">
        <f>VLOOKUP(A938,INFO!$A:$B,2,0)</f>
        <v>GUAYAQUIL</v>
      </c>
      <c r="R938" s="19">
        <v>95</v>
      </c>
      <c r="S938" s="19" t="str">
        <f t="shared" si="158"/>
        <v>Durmió en Ainsa</v>
      </c>
      <c r="T938" s="19">
        <f t="shared" si="159"/>
        <v>1</v>
      </c>
      <c r="U938" s="19" t="str">
        <f t="shared" si="160"/>
        <v>Mostrar</v>
      </c>
      <c r="V938" s="3" t="str">
        <f>VLOOKUP(A938,INFO!$A:$C,3,0)</f>
        <v>EPCW1831</v>
      </c>
      <c r="W938" s="3" t="str">
        <f>VLOOKUP(V938,INFO!$C:$D,2,0)</f>
        <v>Camioneta</v>
      </c>
      <c r="X938" s="17" t="str">
        <f>VLOOKUP(A938,INFO!A:F,5,0)</f>
        <v>POSTVENTA</v>
      </c>
      <c r="Y938" s="17" t="str">
        <f>VLOOKUP(A938,INFO!A:F,6,0)</f>
        <v>Jose Luis vargas</v>
      </c>
    </row>
    <row r="939" spans="1:25" x14ac:dyDescent="0.25">
      <c r="A939" s="3" t="s">
        <v>78</v>
      </c>
      <c r="B939" s="8">
        <v>3.7037037037037034E-3</v>
      </c>
      <c r="C939" s="8">
        <v>3.6805555555555554E-3</v>
      </c>
      <c r="D939" s="8">
        <v>2.3148148148148147E-5</v>
      </c>
      <c r="E939" s="4">
        <v>3.61</v>
      </c>
      <c r="F939" s="5">
        <v>55</v>
      </c>
      <c r="G939" s="5">
        <v>40.659999999999997</v>
      </c>
      <c r="H939" s="7" t="s">
        <v>134</v>
      </c>
      <c r="I939" s="7" t="s">
        <v>323</v>
      </c>
      <c r="J939" s="42">
        <v>43376.461458333331</v>
      </c>
      <c r="K939" s="42">
        <v>43376.465162037035</v>
      </c>
      <c r="L939" s="2">
        <v>43376</v>
      </c>
      <c r="M939" s="6" t="str">
        <f t="shared" si="154"/>
        <v>octubre</v>
      </c>
      <c r="N939" s="19">
        <f t="shared" si="155"/>
        <v>40</v>
      </c>
      <c r="O939" s="7" t="str">
        <f t="shared" si="156"/>
        <v>miércoles</v>
      </c>
      <c r="P939" s="7">
        <f t="shared" si="157"/>
        <v>2018</v>
      </c>
      <c r="Q939" s="3" t="str">
        <f>VLOOKUP(A939,INFO!$A:$B,2,0)</f>
        <v>GUAYAQUIL</v>
      </c>
      <c r="R939" s="19">
        <v>95</v>
      </c>
      <c r="S939" s="19" t="str">
        <f t="shared" si="158"/>
        <v>Montalvo, Guayaquil</v>
      </c>
      <c r="T939" s="19">
        <f t="shared" si="159"/>
        <v>0</v>
      </c>
      <c r="U939" s="19" t="str">
        <f t="shared" si="160"/>
        <v>Mostrar</v>
      </c>
      <c r="V939" s="3" t="str">
        <f>VLOOKUP(A939,INFO!$A:$C,3,0)</f>
        <v>II765J</v>
      </c>
      <c r="W939" s="3" t="str">
        <f>VLOOKUP(V939,INFO!$C:$D,2,0)</f>
        <v>Motocicleta</v>
      </c>
      <c r="X939" s="17" t="str">
        <f>VLOOKUP(A939,INFO!A:F,5,0)</f>
        <v>ADMINISTRACIÓN</v>
      </c>
      <c r="Y939" s="17" t="str">
        <f>VLOOKUP(A939,INFO!A:F,6,0)</f>
        <v xml:space="preserve">Byron </v>
      </c>
    </row>
    <row r="940" spans="1:25" x14ac:dyDescent="0.25">
      <c r="A940" s="3" t="s">
        <v>55</v>
      </c>
      <c r="B940" s="8">
        <v>2.3148148148148147E-5</v>
      </c>
      <c r="C940" s="8">
        <v>0</v>
      </c>
      <c r="D940" s="8">
        <v>2.3148148148148147E-5</v>
      </c>
      <c r="E940" s="4">
        <v>0</v>
      </c>
      <c r="F940" s="5">
        <v>0</v>
      </c>
      <c r="G940" s="5">
        <v>0.13</v>
      </c>
      <c r="H940" s="7" t="s">
        <v>24</v>
      </c>
      <c r="I940" s="7" t="s">
        <v>24</v>
      </c>
      <c r="J940" s="42">
        <v>43376.757372685184</v>
      </c>
      <c r="K940" s="42">
        <v>43376.757395833331</v>
      </c>
      <c r="L940" s="2">
        <v>43376</v>
      </c>
      <c r="M940" s="6" t="str">
        <f t="shared" si="154"/>
        <v>octubre</v>
      </c>
      <c r="N940" s="19">
        <f t="shared" si="155"/>
        <v>40</v>
      </c>
      <c r="O940" s="7" t="str">
        <f t="shared" si="156"/>
        <v>miércoles</v>
      </c>
      <c r="P940" s="7">
        <f t="shared" si="157"/>
        <v>2018</v>
      </c>
      <c r="Q940" s="3" t="str">
        <f>VLOOKUP(A940,INFO!$A:$B,2,0)</f>
        <v>GUAYAQUIL</v>
      </c>
      <c r="R940" s="19">
        <v>95</v>
      </c>
      <c r="S940" s="19" t="str">
        <f t="shared" si="158"/>
        <v>Durmió en Ainsa</v>
      </c>
      <c r="T940" s="19">
        <f t="shared" si="159"/>
        <v>1</v>
      </c>
      <c r="U940" s="19" t="str">
        <f t="shared" si="160"/>
        <v>Mostrar</v>
      </c>
      <c r="V940" s="3" t="str">
        <f>VLOOKUP(A940,INFO!$A:$C,3,0)</f>
        <v>EABE1400</v>
      </c>
      <c r="W940" s="3" t="str">
        <f>VLOOKUP(V940,INFO!$C:$D,2,0)</f>
        <v>Plataforma</v>
      </c>
      <c r="X940" s="17" t="str">
        <f>VLOOKUP(A940,INFO!A:F,5,0)</f>
        <v>LOGÍSTICA</v>
      </c>
      <c r="Y940" s="17" t="str">
        <f>VLOOKUP(A940,INFO!A:F,6,0)</f>
        <v>Cristobal Murillo</v>
      </c>
    </row>
    <row r="941" spans="1:25" x14ac:dyDescent="0.25">
      <c r="A941" s="3" t="s">
        <v>51</v>
      </c>
      <c r="B941" s="8">
        <v>3.4722222222222222E-5</v>
      </c>
      <c r="C941" s="8">
        <v>0</v>
      </c>
      <c r="D941" s="8">
        <v>3.4722222222222222E-5</v>
      </c>
      <c r="E941" s="4">
        <v>0</v>
      </c>
      <c r="F941" s="5">
        <v>0</v>
      </c>
      <c r="G941" s="5">
        <v>0</v>
      </c>
      <c r="H941" s="7" t="s">
        <v>18</v>
      </c>
      <c r="I941" s="7" t="s">
        <v>18</v>
      </c>
      <c r="J941" s="42">
        <v>43376.451874999999</v>
      </c>
      <c r="K941" s="42">
        <v>43376.451909722222</v>
      </c>
      <c r="L941" s="2">
        <v>43376</v>
      </c>
      <c r="M941" s="6" t="str">
        <f t="shared" si="154"/>
        <v>octubre</v>
      </c>
      <c r="N941" s="19">
        <f t="shared" si="155"/>
        <v>40</v>
      </c>
      <c r="O941" s="7" t="str">
        <f t="shared" si="156"/>
        <v>miércoles</v>
      </c>
      <c r="P941" s="7">
        <f t="shared" si="157"/>
        <v>2018</v>
      </c>
      <c r="Q941" s="3" t="str">
        <f>VLOOKUP(A941,INFO!$A:$B,2,0)</f>
        <v>QUITO</v>
      </c>
      <c r="R941" s="19">
        <v>95</v>
      </c>
      <c r="S941" s="19" t="str">
        <f t="shared" si="158"/>
        <v>Calle De Los Cipreses 2-158, Quito</v>
      </c>
      <c r="T941" s="19">
        <f t="shared" si="159"/>
        <v>1</v>
      </c>
      <c r="U941" s="19" t="str">
        <f t="shared" si="160"/>
        <v>Mostrar</v>
      </c>
      <c r="V941" s="3" t="str">
        <f>VLOOKUP(A941,INFO!$A:$C,3,0)</f>
        <v>EPCT8869</v>
      </c>
      <c r="W941" s="3" t="str">
        <f>VLOOKUP(V941,INFO!$C:$D,2,0)</f>
        <v>Camioneta</v>
      </c>
      <c r="X941" s="17" t="str">
        <f>VLOOKUP(A941,INFO!A:F,5,0)</f>
        <v>SAT UIO</v>
      </c>
      <c r="Y941" s="17" t="str">
        <f>VLOOKUP(A941,INFO!A:F,6,0)</f>
        <v>Norberto Congo</v>
      </c>
    </row>
    <row r="942" spans="1:25" x14ac:dyDescent="0.25">
      <c r="A942" s="3" t="s">
        <v>53</v>
      </c>
      <c r="B942" s="8">
        <v>3.4722222222222222E-5</v>
      </c>
      <c r="C942" s="8">
        <v>0</v>
      </c>
      <c r="D942" s="8">
        <v>3.4722222222222222E-5</v>
      </c>
      <c r="E942" s="4">
        <v>0</v>
      </c>
      <c r="F942" s="5">
        <v>1</v>
      </c>
      <c r="G942" s="5">
        <v>3.24</v>
      </c>
      <c r="H942" s="7" t="s">
        <v>71</v>
      </c>
      <c r="I942" s="7" t="s">
        <v>71</v>
      </c>
      <c r="J942" s="42">
        <v>43376.689143518517</v>
      </c>
      <c r="K942" s="42">
        <v>43376.68917824074</v>
      </c>
      <c r="L942" s="2">
        <v>43376</v>
      </c>
      <c r="M942" s="6" t="str">
        <f t="shared" si="154"/>
        <v>octubre</v>
      </c>
      <c r="N942" s="19">
        <f t="shared" si="155"/>
        <v>40</v>
      </c>
      <c r="O942" s="7" t="str">
        <f t="shared" si="156"/>
        <v>miércoles</v>
      </c>
      <c r="P942" s="7">
        <f t="shared" si="157"/>
        <v>2018</v>
      </c>
      <c r="Q942" s="3" t="str">
        <f>VLOOKUP(A942,INFO!$A:$B,2,0)</f>
        <v>GUAYAQUIL</v>
      </c>
      <c r="R942" s="19">
        <v>95</v>
      </c>
      <c r="S942" s="19" t="str">
        <f t="shared" si="158"/>
        <v>Avenida Agustín Freire Icaza, Guayaquil</v>
      </c>
      <c r="T942" s="19">
        <f t="shared" si="159"/>
        <v>1</v>
      </c>
      <c r="U942" s="19" t="str">
        <f t="shared" si="160"/>
        <v>Mostrar</v>
      </c>
      <c r="V942" s="3" t="str">
        <f>VLOOKUP(A942,INFO!$A:$C,3,0)</f>
        <v>EIBC3570</v>
      </c>
      <c r="W942" s="3" t="str">
        <f>VLOOKUP(V942,INFO!$C:$D,2,0)</f>
        <v>Camion</v>
      </c>
      <c r="X942" s="17" t="str">
        <f>VLOOKUP(A942,INFO!A:F,5,0)</f>
        <v>LOGÍSTICA</v>
      </c>
      <c r="Y942" s="17" t="str">
        <f>VLOOKUP(A942,INFO!A:F,6,0)</f>
        <v>Cristobal Murillo</v>
      </c>
    </row>
    <row r="943" spans="1:25" x14ac:dyDescent="0.25">
      <c r="A943" s="3" t="s">
        <v>23</v>
      </c>
      <c r="B943" s="8">
        <v>4.6296296296296294E-5</v>
      </c>
      <c r="C943" s="8">
        <v>0</v>
      </c>
      <c r="D943" s="8">
        <v>4.6296296296296294E-5</v>
      </c>
      <c r="E943" s="4">
        <v>0</v>
      </c>
      <c r="F943" s="5">
        <v>0</v>
      </c>
      <c r="G943" s="5">
        <v>0</v>
      </c>
      <c r="H943" s="7" t="s">
        <v>24</v>
      </c>
      <c r="I943" s="7" t="s">
        <v>24</v>
      </c>
      <c r="J943" s="42">
        <v>43376.379201388889</v>
      </c>
      <c r="K943" s="42">
        <v>43376.379247685189</v>
      </c>
      <c r="L943" s="2">
        <v>43376</v>
      </c>
      <c r="M943" s="6" t="str">
        <f t="shared" si="154"/>
        <v>octubre</v>
      </c>
      <c r="N943" s="19">
        <f t="shared" si="155"/>
        <v>40</v>
      </c>
      <c r="O943" s="7" t="str">
        <f t="shared" si="156"/>
        <v>miércoles</v>
      </c>
      <c r="P943" s="7">
        <f t="shared" si="157"/>
        <v>2018</v>
      </c>
      <c r="Q943" s="3" t="str">
        <f>VLOOKUP(A943,INFO!$A:$B,2,0)</f>
        <v>GUAYAQUIL</v>
      </c>
      <c r="R943" s="19">
        <v>95</v>
      </c>
      <c r="S943" s="19" t="str">
        <f t="shared" si="158"/>
        <v>Durmió en Ainsa</v>
      </c>
      <c r="T943" s="19">
        <f t="shared" si="159"/>
        <v>1</v>
      </c>
      <c r="U943" s="19" t="str">
        <f t="shared" si="160"/>
        <v>Mostrar</v>
      </c>
      <c r="V943" s="3" t="str">
        <f>VLOOKUP(A943,INFO!$A:$C,3,0)</f>
        <v>EGSF6029</v>
      </c>
      <c r="W943" s="3" t="str">
        <f>VLOOKUP(V943,INFO!$C:$D,2,0)</f>
        <v>Camioneta</v>
      </c>
      <c r="X943" s="17" t="str">
        <f>VLOOKUP(A943,INFO!A:F,5,0)</f>
        <v>POSTVENTA</v>
      </c>
      <c r="Y943" s="17" t="str">
        <f>VLOOKUP(A943,INFO!A:F,6,0)</f>
        <v>Jacob Soriano</v>
      </c>
    </row>
    <row r="944" spans="1:25" x14ac:dyDescent="0.25">
      <c r="A944" s="3" t="s">
        <v>23</v>
      </c>
      <c r="B944" s="8">
        <v>5.7870370370370366E-5</v>
      </c>
      <c r="C944" s="8">
        <v>0</v>
      </c>
      <c r="D944" s="8">
        <v>5.7870370370370366E-5</v>
      </c>
      <c r="E944" s="4">
        <v>0</v>
      </c>
      <c r="F944" s="5">
        <v>0</v>
      </c>
      <c r="G944" s="5">
        <v>0</v>
      </c>
      <c r="H944" s="7" t="s">
        <v>139</v>
      </c>
      <c r="I944" s="7" t="s">
        <v>139</v>
      </c>
      <c r="J944" s="42">
        <v>43376.596134259256</v>
      </c>
      <c r="K944" s="42">
        <v>43376.596192129633</v>
      </c>
      <c r="L944" s="2">
        <v>43376</v>
      </c>
      <c r="M944" s="6" t="str">
        <f t="shared" si="154"/>
        <v>octubre</v>
      </c>
      <c r="N944" s="19">
        <f t="shared" si="155"/>
        <v>40</v>
      </c>
      <c r="O944" s="7" t="str">
        <f t="shared" si="156"/>
        <v>miércoles</v>
      </c>
      <c r="P944" s="7">
        <f t="shared" si="157"/>
        <v>2018</v>
      </c>
      <c r="Q944" s="3" t="str">
        <f>VLOOKUP(A944,INFO!$A:$B,2,0)</f>
        <v>GUAYAQUIL</v>
      </c>
      <c r="R944" s="19">
        <v>95</v>
      </c>
      <c r="S944" s="19" t="str">
        <f t="shared" si="158"/>
        <v>Vía Perimetral, Guayaquil</v>
      </c>
      <c r="T944" s="19">
        <f t="shared" si="159"/>
        <v>1</v>
      </c>
      <c r="U944" s="19" t="str">
        <f t="shared" si="160"/>
        <v>Mostrar</v>
      </c>
      <c r="V944" s="3" t="str">
        <f>VLOOKUP(A944,INFO!$A:$C,3,0)</f>
        <v>EGSF6029</v>
      </c>
      <c r="W944" s="3" t="str">
        <f>VLOOKUP(V944,INFO!$C:$D,2,0)</f>
        <v>Camioneta</v>
      </c>
      <c r="X944" s="17" t="str">
        <f>VLOOKUP(A944,INFO!A:F,5,0)</f>
        <v>POSTVENTA</v>
      </c>
      <c r="Y944" s="17" t="str">
        <f>VLOOKUP(A944,INFO!A:F,6,0)</f>
        <v>Jacob Soriano</v>
      </c>
    </row>
    <row r="945" spans="1:25" x14ac:dyDescent="0.25">
      <c r="A945" s="3" t="s">
        <v>36</v>
      </c>
      <c r="B945" s="8">
        <v>5.7870370370370366E-5</v>
      </c>
      <c r="C945" s="8">
        <v>0</v>
      </c>
      <c r="D945" s="8">
        <v>5.7870370370370366E-5</v>
      </c>
      <c r="E945" s="4">
        <v>0</v>
      </c>
      <c r="F945" s="5">
        <v>0</v>
      </c>
      <c r="G945" s="5">
        <v>0.49</v>
      </c>
      <c r="H945" s="7" t="s">
        <v>24</v>
      </c>
      <c r="I945" s="7" t="s">
        <v>24</v>
      </c>
      <c r="J945" s="42">
        <v>43376.73646990741</v>
      </c>
      <c r="K945" s="42">
        <v>43376.736527777779</v>
      </c>
      <c r="L945" s="2">
        <v>43376</v>
      </c>
      <c r="M945" s="6" t="str">
        <f t="shared" si="154"/>
        <v>octubre</v>
      </c>
      <c r="N945" s="19">
        <f t="shared" si="155"/>
        <v>40</v>
      </c>
      <c r="O945" s="7" t="str">
        <f t="shared" si="156"/>
        <v>miércoles</v>
      </c>
      <c r="P945" s="7">
        <f t="shared" si="157"/>
        <v>2018</v>
      </c>
      <c r="Q945" s="3" t="str">
        <f>VLOOKUP(A945,INFO!$A:$B,2,0)</f>
        <v>GUAYAQUIL</v>
      </c>
      <c r="R945" s="19">
        <v>95</v>
      </c>
      <c r="S945" s="19" t="str">
        <f t="shared" si="158"/>
        <v>Durmió en Ainsa</v>
      </c>
      <c r="T945" s="19">
        <f t="shared" si="159"/>
        <v>1</v>
      </c>
      <c r="U945" s="19" t="str">
        <f t="shared" si="160"/>
        <v>Mostrar</v>
      </c>
      <c r="V945" s="3" t="str">
        <f>VLOOKUP(A945,INFO!$A:$C,3,0)</f>
        <v>EPCA4311</v>
      </c>
      <c r="W945" s="3" t="str">
        <f>VLOOKUP(V945,INFO!$C:$D,2,0)</f>
        <v>Plataforma</v>
      </c>
      <c r="X945" s="17" t="str">
        <f>VLOOKUP(A945,INFO!A:F,5,0)</f>
        <v>LOGÍSTICA</v>
      </c>
      <c r="Y945" s="17" t="str">
        <f>VLOOKUP(A945,INFO!A:F,6,0)</f>
        <v>Cristobal Murillo</v>
      </c>
    </row>
    <row r="946" spans="1:25" x14ac:dyDescent="0.25">
      <c r="A946" s="3" t="s">
        <v>59</v>
      </c>
      <c r="B946" s="8">
        <v>9.2592592592592588E-5</v>
      </c>
      <c r="C946" s="8">
        <v>0</v>
      </c>
      <c r="D946" s="8">
        <v>9.2592592592592588E-5</v>
      </c>
      <c r="E946" s="4">
        <v>0</v>
      </c>
      <c r="F946" s="5">
        <v>0</v>
      </c>
      <c r="G946" s="5">
        <v>0.22</v>
      </c>
      <c r="H946" s="7" t="s">
        <v>24</v>
      </c>
      <c r="I946" s="7" t="s">
        <v>24</v>
      </c>
      <c r="J946" s="42">
        <v>43376.590381944443</v>
      </c>
      <c r="K946" s="42">
        <v>43376.590474537035</v>
      </c>
      <c r="L946" s="2">
        <v>43376</v>
      </c>
      <c r="M946" s="6" t="str">
        <f t="shared" si="154"/>
        <v>octubre</v>
      </c>
      <c r="N946" s="19">
        <f t="shared" si="155"/>
        <v>40</v>
      </c>
      <c r="O946" s="7" t="str">
        <f t="shared" si="156"/>
        <v>miércoles</v>
      </c>
      <c r="P946" s="7">
        <f t="shared" si="157"/>
        <v>2018</v>
      </c>
      <c r="Q946" s="3" t="str">
        <f>VLOOKUP(A946,INFO!$A:$B,2,0)</f>
        <v>GUAYAQUIL</v>
      </c>
      <c r="R946" s="19">
        <v>95</v>
      </c>
      <c r="S946" s="19" t="str">
        <f t="shared" si="158"/>
        <v>Durmió en Ainsa</v>
      </c>
      <c r="T946" s="19">
        <f t="shared" si="159"/>
        <v>1</v>
      </c>
      <c r="U946" s="19" t="str">
        <f t="shared" si="160"/>
        <v>Mostrar</v>
      </c>
      <c r="V946" s="3" t="str">
        <f>VLOOKUP(A946,INFO!$A:$C,3,0)</f>
        <v>EPCI6941</v>
      </c>
      <c r="W946" s="3" t="str">
        <f>VLOOKUP(V946,INFO!$C:$D,2,0)</f>
        <v>Camioneta</v>
      </c>
      <c r="X946" s="17" t="str">
        <f>VLOOKUP(A946,INFO!A:F,5,0)</f>
        <v>POSTVENTA</v>
      </c>
      <c r="Y946" s="17" t="str">
        <f>VLOOKUP(A946,INFO!A:F,6,0)</f>
        <v>Michael Resabala</v>
      </c>
    </row>
    <row r="947" spans="1:25" x14ac:dyDescent="0.25">
      <c r="A947" s="3" t="s">
        <v>36</v>
      </c>
      <c r="B947" s="8">
        <v>1.0416666666666667E-4</v>
      </c>
      <c r="C947" s="8">
        <v>0</v>
      </c>
      <c r="D947" s="8">
        <v>1.0416666666666667E-4</v>
      </c>
      <c r="E947" s="4">
        <v>0</v>
      </c>
      <c r="F947" s="5">
        <v>0</v>
      </c>
      <c r="G947" s="5">
        <v>0.05</v>
      </c>
      <c r="H947" s="7" t="s">
        <v>24</v>
      </c>
      <c r="I947" s="7" t="s">
        <v>24</v>
      </c>
      <c r="J947" s="42">
        <v>43376.667071759257</v>
      </c>
      <c r="K947" s="42">
        <v>43376.667175925926</v>
      </c>
      <c r="L947" s="2">
        <v>43376</v>
      </c>
      <c r="M947" s="6" t="str">
        <f t="shared" si="154"/>
        <v>octubre</v>
      </c>
      <c r="N947" s="19">
        <f t="shared" si="155"/>
        <v>40</v>
      </c>
      <c r="O947" s="7" t="str">
        <f t="shared" si="156"/>
        <v>miércoles</v>
      </c>
      <c r="P947" s="7">
        <f t="shared" si="157"/>
        <v>2018</v>
      </c>
      <c r="Q947" s="3" t="str">
        <f>VLOOKUP(A947,INFO!$A:$B,2,0)</f>
        <v>GUAYAQUIL</v>
      </c>
      <c r="R947" s="19">
        <v>95</v>
      </c>
      <c r="S947" s="19" t="str">
        <f t="shared" si="158"/>
        <v>Durmió en Ainsa</v>
      </c>
      <c r="T947" s="19">
        <f t="shared" si="159"/>
        <v>1</v>
      </c>
      <c r="U947" s="19" t="str">
        <f t="shared" si="160"/>
        <v>Mostrar</v>
      </c>
      <c r="V947" s="3" t="str">
        <f>VLOOKUP(A947,INFO!$A:$C,3,0)</f>
        <v>EPCA4311</v>
      </c>
      <c r="W947" s="3" t="str">
        <f>VLOOKUP(V947,INFO!$C:$D,2,0)</f>
        <v>Plataforma</v>
      </c>
      <c r="X947" s="17" t="str">
        <f>VLOOKUP(A947,INFO!A:F,5,0)</f>
        <v>LOGÍSTICA</v>
      </c>
      <c r="Y947" s="17" t="str">
        <f>VLOOKUP(A947,INFO!A:F,6,0)</f>
        <v>Cristobal Murillo</v>
      </c>
    </row>
    <row r="948" spans="1:25" x14ac:dyDescent="0.25">
      <c r="A948" s="3" t="s">
        <v>55</v>
      </c>
      <c r="B948" s="8">
        <v>1.1574074074074073E-4</v>
      </c>
      <c r="C948" s="8">
        <v>0</v>
      </c>
      <c r="D948" s="8">
        <v>1.1574074074074073E-4</v>
      </c>
      <c r="E948" s="4">
        <v>0</v>
      </c>
      <c r="F948" s="5">
        <v>0</v>
      </c>
      <c r="G948" s="5">
        <v>0.56999999999999995</v>
      </c>
      <c r="H948" s="7" t="s">
        <v>24</v>
      </c>
      <c r="I948" s="7" t="s">
        <v>24</v>
      </c>
      <c r="J948" s="42">
        <v>43376.336828703701</v>
      </c>
      <c r="K948" s="42">
        <v>43376.336944444447</v>
      </c>
      <c r="L948" s="2">
        <v>43376</v>
      </c>
      <c r="M948" s="6" t="str">
        <f t="shared" si="154"/>
        <v>octubre</v>
      </c>
      <c r="N948" s="19">
        <f t="shared" si="155"/>
        <v>40</v>
      </c>
      <c r="O948" s="7" t="str">
        <f t="shared" si="156"/>
        <v>miércoles</v>
      </c>
      <c r="P948" s="7">
        <f t="shared" si="157"/>
        <v>2018</v>
      </c>
      <c r="Q948" s="3" t="str">
        <f>VLOOKUP(A948,INFO!$A:$B,2,0)</f>
        <v>GUAYAQUIL</v>
      </c>
      <c r="R948" s="19">
        <v>95</v>
      </c>
      <c r="S948" s="19" t="str">
        <f t="shared" si="158"/>
        <v>Durmió en Ainsa</v>
      </c>
      <c r="T948" s="19">
        <f t="shared" si="159"/>
        <v>1</v>
      </c>
      <c r="U948" s="19" t="str">
        <f t="shared" si="160"/>
        <v>Mostrar</v>
      </c>
      <c r="V948" s="3" t="str">
        <f>VLOOKUP(A948,INFO!$A:$C,3,0)</f>
        <v>EABE1400</v>
      </c>
      <c r="W948" s="3" t="str">
        <f>VLOOKUP(V948,INFO!$C:$D,2,0)</f>
        <v>Plataforma</v>
      </c>
      <c r="X948" s="17" t="str">
        <f>VLOOKUP(A948,INFO!A:F,5,0)</f>
        <v>LOGÍSTICA</v>
      </c>
      <c r="Y948" s="17" t="str">
        <f>VLOOKUP(A948,INFO!A:F,6,0)</f>
        <v>Cristobal Murillo</v>
      </c>
    </row>
    <row r="949" spans="1:25" x14ac:dyDescent="0.25">
      <c r="A949" s="3" t="s">
        <v>39</v>
      </c>
      <c r="B949" s="8">
        <v>4.5138888888888892E-4</v>
      </c>
      <c r="C949" s="8">
        <v>3.2407407407407406E-4</v>
      </c>
      <c r="D949" s="8">
        <v>1.273148148148148E-4</v>
      </c>
      <c r="E949" s="4">
        <v>0.05</v>
      </c>
      <c r="F949" s="5">
        <v>12</v>
      </c>
      <c r="G949" s="5">
        <v>4.9400000000000004</v>
      </c>
      <c r="H949" s="7" t="s">
        <v>24</v>
      </c>
      <c r="I949" s="7" t="s">
        <v>24</v>
      </c>
      <c r="J949" s="42">
        <v>43376.383368055554</v>
      </c>
      <c r="K949" s="42">
        <v>43376.383819444447</v>
      </c>
      <c r="L949" s="2">
        <v>43376</v>
      </c>
      <c r="M949" s="6" t="str">
        <f t="shared" si="154"/>
        <v>octubre</v>
      </c>
      <c r="N949" s="19">
        <f t="shared" si="155"/>
        <v>40</v>
      </c>
      <c r="O949" s="7" t="str">
        <f t="shared" si="156"/>
        <v>miércoles</v>
      </c>
      <c r="P949" s="7">
        <f t="shared" si="157"/>
        <v>2018</v>
      </c>
      <c r="Q949" s="3" t="str">
        <f>VLOOKUP(A949,INFO!$A:$B,2,0)</f>
        <v>GUAYAQUIL</v>
      </c>
      <c r="R949" s="19">
        <v>95</v>
      </c>
      <c r="S949" s="19" t="str">
        <f t="shared" si="158"/>
        <v>Durmió en Ainsa</v>
      </c>
      <c r="T949" s="19">
        <f t="shared" si="159"/>
        <v>1</v>
      </c>
      <c r="U949" s="19" t="str">
        <f t="shared" si="160"/>
        <v>Mostrar</v>
      </c>
      <c r="V949" s="3" t="str">
        <f>VLOOKUP(A949,INFO!$A:$C,3,0)</f>
        <v>EIBC3571</v>
      </c>
      <c r="W949" s="3" t="str">
        <f>VLOOKUP(V949,INFO!$C:$D,2,0)</f>
        <v>Camion</v>
      </c>
      <c r="X949" s="17" t="str">
        <f>VLOOKUP(A949,INFO!A:F,5,0)</f>
        <v>LOGÍSTICA</v>
      </c>
      <c r="Y949" s="17" t="str">
        <f>VLOOKUP(A949,INFO!A:F,6,0)</f>
        <v>Cristobal Murillo</v>
      </c>
    </row>
    <row r="950" spans="1:25" x14ac:dyDescent="0.25">
      <c r="A950" s="3" t="s">
        <v>23</v>
      </c>
      <c r="B950" s="8">
        <v>1.273148148148148E-4</v>
      </c>
      <c r="C950" s="8">
        <v>0</v>
      </c>
      <c r="D950" s="8">
        <v>1.273148148148148E-4</v>
      </c>
      <c r="E950" s="4">
        <v>0</v>
      </c>
      <c r="F950" s="5">
        <v>0</v>
      </c>
      <c r="G950" s="5">
        <v>0</v>
      </c>
      <c r="H950" s="7" t="s">
        <v>325</v>
      </c>
      <c r="I950" s="7" t="s">
        <v>325</v>
      </c>
      <c r="J950" s="42">
        <v>43376.882928240739</v>
      </c>
      <c r="K950" s="42">
        <v>43376.883055555554</v>
      </c>
      <c r="L950" s="2">
        <v>43376</v>
      </c>
      <c r="M950" s="6" t="str">
        <f t="shared" si="154"/>
        <v>octubre</v>
      </c>
      <c r="N950" s="19">
        <f t="shared" si="155"/>
        <v>40</v>
      </c>
      <c r="O950" s="7" t="str">
        <f t="shared" si="156"/>
        <v>miércoles</v>
      </c>
      <c r="P950" s="7">
        <f t="shared" si="157"/>
        <v>2018</v>
      </c>
      <c r="Q950" s="3" t="str">
        <f>VLOOKUP(A950,INFO!$A:$B,2,0)</f>
        <v>GUAYAQUIL</v>
      </c>
      <c r="R950" s="19">
        <v>95</v>
      </c>
      <c r="S950" s="19" t="str">
        <f t="shared" si="158"/>
        <v>Marcelino Mariduena</v>
      </c>
      <c r="T950" s="19">
        <f t="shared" si="159"/>
        <v>1</v>
      </c>
      <c r="U950" s="19" t="str">
        <f t="shared" si="160"/>
        <v>Mostrar</v>
      </c>
      <c r="V950" s="3" t="str">
        <f>VLOOKUP(A950,INFO!$A:$C,3,0)</f>
        <v>EGSF6029</v>
      </c>
      <c r="W950" s="3" t="str">
        <f>VLOOKUP(V950,INFO!$C:$D,2,0)</f>
        <v>Camioneta</v>
      </c>
      <c r="X950" s="17" t="str">
        <f>VLOOKUP(A950,INFO!A:F,5,0)</f>
        <v>POSTVENTA</v>
      </c>
      <c r="Y950" s="17" t="str">
        <f>VLOOKUP(A950,INFO!A:F,6,0)</f>
        <v>Jacob Soriano</v>
      </c>
    </row>
    <row r="951" spans="1:25" x14ac:dyDescent="0.25">
      <c r="A951" s="3" t="s">
        <v>2</v>
      </c>
      <c r="B951" s="8">
        <v>1.5046296296296297E-4</v>
      </c>
      <c r="C951" s="8">
        <v>0</v>
      </c>
      <c r="D951" s="8">
        <v>1.5046296296296297E-4</v>
      </c>
      <c r="E951" s="4">
        <v>0</v>
      </c>
      <c r="F951" s="5">
        <v>0</v>
      </c>
      <c r="G951" s="5">
        <v>0</v>
      </c>
      <c r="H951" s="7" t="s">
        <v>1</v>
      </c>
      <c r="I951" s="7" t="s">
        <v>1</v>
      </c>
      <c r="J951" s="42">
        <v>43376.452650462961</v>
      </c>
      <c r="K951" s="42">
        <v>43376.452800925923</v>
      </c>
      <c r="L951" s="2">
        <v>43376</v>
      </c>
      <c r="M951" s="6" t="str">
        <f t="shared" si="154"/>
        <v>octubre</v>
      </c>
      <c r="N951" s="19">
        <f t="shared" si="155"/>
        <v>40</v>
      </c>
      <c r="O951" s="7" t="str">
        <f t="shared" si="156"/>
        <v>miércoles</v>
      </c>
      <c r="P951" s="7">
        <f t="shared" si="157"/>
        <v>2018</v>
      </c>
      <c r="Q951" s="3" t="str">
        <f>VLOOKUP(A951,INFO!$A:$B,2,0)</f>
        <v>QUITO</v>
      </c>
      <c r="R951" s="19">
        <v>95</v>
      </c>
      <c r="S951" s="19" t="str">
        <f t="shared" si="158"/>
        <v>Avenida 10 De Agosto 30-106, Quito</v>
      </c>
      <c r="T951" s="19">
        <f t="shared" si="159"/>
        <v>1</v>
      </c>
      <c r="U951" s="19" t="str">
        <f t="shared" si="160"/>
        <v>Mostrar</v>
      </c>
      <c r="V951" s="3" t="str">
        <f>VLOOKUP(A951,INFO!$A:$C,3,0)</f>
        <v>EPCW7500</v>
      </c>
      <c r="W951" s="3" t="str">
        <f>VLOOKUP(V951,INFO!$C:$D,2,0)</f>
        <v>Camioneta</v>
      </c>
      <c r="X951" s="17" t="str">
        <f>VLOOKUP(A951,INFO!A:F,5,0)</f>
        <v>SAT UIO</v>
      </c>
      <c r="Y951" s="17" t="str">
        <f>VLOOKUP(A951,INFO!A:F,6,0)</f>
        <v>Edison Arellano</v>
      </c>
    </row>
    <row r="952" spans="1:25" x14ac:dyDescent="0.25">
      <c r="A952" s="3" t="s">
        <v>25</v>
      </c>
      <c r="B952" s="8">
        <v>3.2638888888888891E-3</v>
      </c>
      <c r="C952" s="8">
        <v>3.1018518518518522E-3</v>
      </c>
      <c r="D952" s="8">
        <v>1.6203703703703703E-4</v>
      </c>
      <c r="E952" s="4">
        <v>0.41</v>
      </c>
      <c r="F952" s="5">
        <v>9</v>
      </c>
      <c r="G952" s="5">
        <v>5.28</v>
      </c>
      <c r="H952" s="7" t="s">
        <v>316</v>
      </c>
      <c r="I952" s="7" t="s">
        <v>316</v>
      </c>
      <c r="J952" s="42">
        <v>43376.433472222219</v>
      </c>
      <c r="K952" s="42">
        <v>43376.436736111114</v>
      </c>
      <c r="L952" s="2">
        <v>43376</v>
      </c>
      <c r="M952" s="6" t="str">
        <f t="shared" si="154"/>
        <v>octubre</v>
      </c>
      <c r="N952" s="19">
        <f t="shared" si="155"/>
        <v>40</v>
      </c>
      <c r="O952" s="7" t="str">
        <f t="shared" si="156"/>
        <v>miércoles</v>
      </c>
      <c r="P952" s="7">
        <f t="shared" si="157"/>
        <v>2018</v>
      </c>
      <c r="Q952" s="3" t="str">
        <f>VLOOKUP(A952,INFO!$A:$B,2,0)</f>
        <v>GUAYAQUIL</v>
      </c>
      <c r="R952" s="19">
        <v>95</v>
      </c>
      <c r="S952" s="19" t="str">
        <f t="shared" si="158"/>
        <v>E45, Los Encuentros</v>
      </c>
      <c r="T952" s="19">
        <f t="shared" si="159"/>
        <v>1</v>
      </c>
      <c r="U952" s="19" t="str">
        <f t="shared" si="160"/>
        <v>Mostrar</v>
      </c>
      <c r="V952" s="3" t="str">
        <f>VLOOKUP(A952,INFO!$A:$C,3,0)</f>
        <v>EGSF6046</v>
      </c>
      <c r="W952" s="3" t="str">
        <f>VLOOKUP(V952,INFO!$C:$D,2,0)</f>
        <v>Camioneta</v>
      </c>
      <c r="X952" s="17" t="str">
        <f>VLOOKUP(A952,INFO!A:F,5,0)</f>
        <v>POSTVENTA</v>
      </c>
      <c r="Y952" s="17" t="str">
        <f>VLOOKUP(A952,INFO!A:F,6,0)</f>
        <v>Kevin Perez</v>
      </c>
    </row>
    <row r="953" spans="1:25" x14ac:dyDescent="0.25">
      <c r="A953" s="3" t="s">
        <v>78</v>
      </c>
      <c r="B953" s="8">
        <v>1.7361111111111112E-4</v>
      </c>
      <c r="C953" s="8">
        <v>0</v>
      </c>
      <c r="D953" s="8">
        <v>1.7361111111111112E-4</v>
      </c>
      <c r="E953" s="4">
        <v>0.02</v>
      </c>
      <c r="F953" s="5">
        <v>0</v>
      </c>
      <c r="G953" s="5">
        <v>4.5199999999999996</v>
      </c>
      <c r="H953" s="7" t="s">
        <v>323</v>
      </c>
      <c r="I953" s="7" t="s">
        <v>323</v>
      </c>
      <c r="J953" s="42">
        <v>43376.466226851851</v>
      </c>
      <c r="K953" s="42">
        <v>43376.466400462959</v>
      </c>
      <c r="L953" s="2">
        <v>43376</v>
      </c>
      <c r="M953" s="6" t="str">
        <f t="shared" si="154"/>
        <v>octubre</v>
      </c>
      <c r="N953" s="19">
        <f t="shared" si="155"/>
        <v>40</v>
      </c>
      <c r="O953" s="7" t="str">
        <f t="shared" si="156"/>
        <v>miércoles</v>
      </c>
      <c r="P953" s="7">
        <f t="shared" si="157"/>
        <v>2018</v>
      </c>
      <c r="Q953" s="3" t="str">
        <f>VLOOKUP(A953,INFO!$A:$B,2,0)</f>
        <v>GUAYAQUIL</v>
      </c>
      <c r="R953" s="19">
        <v>95</v>
      </c>
      <c r="S953" s="19" t="str">
        <f t="shared" si="158"/>
        <v>Montalvo, Guayaquil</v>
      </c>
      <c r="T953" s="19">
        <f t="shared" si="159"/>
        <v>1</v>
      </c>
      <c r="U953" s="19" t="str">
        <f t="shared" si="160"/>
        <v>Mostrar</v>
      </c>
      <c r="V953" s="3" t="str">
        <f>VLOOKUP(A953,INFO!$A:$C,3,0)</f>
        <v>II765J</v>
      </c>
      <c r="W953" s="3" t="str">
        <f>VLOOKUP(V953,INFO!$C:$D,2,0)</f>
        <v>Motocicleta</v>
      </c>
      <c r="X953" s="17" t="str">
        <f>VLOOKUP(A953,INFO!A:F,5,0)</f>
        <v>ADMINISTRACIÓN</v>
      </c>
      <c r="Y953" s="17" t="str">
        <f>VLOOKUP(A953,INFO!A:F,6,0)</f>
        <v xml:space="preserve">Byron </v>
      </c>
    </row>
    <row r="954" spans="1:25" x14ac:dyDescent="0.25">
      <c r="A954" s="3" t="s">
        <v>36</v>
      </c>
      <c r="B954" s="8">
        <v>1.8518518518518518E-4</v>
      </c>
      <c r="C954" s="8">
        <v>0</v>
      </c>
      <c r="D954" s="8">
        <v>1.8518518518518518E-4</v>
      </c>
      <c r="E954" s="4">
        <v>0</v>
      </c>
      <c r="F954" s="5">
        <v>0</v>
      </c>
      <c r="G954" s="5">
        <v>0.31</v>
      </c>
      <c r="H954" s="7" t="s">
        <v>24</v>
      </c>
      <c r="I954" s="7" t="s">
        <v>24</v>
      </c>
      <c r="J954" s="42">
        <v>43376.736631944441</v>
      </c>
      <c r="K954" s="42">
        <v>43376.736817129633</v>
      </c>
      <c r="L954" s="2">
        <v>43376</v>
      </c>
      <c r="M954" s="6" t="str">
        <f t="shared" si="154"/>
        <v>octubre</v>
      </c>
      <c r="N954" s="19">
        <f t="shared" si="155"/>
        <v>40</v>
      </c>
      <c r="O954" s="7" t="str">
        <f t="shared" si="156"/>
        <v>miércoles</v>
      </c>
      <c r="P954" s="7">
        <f t="shared" si="157"/>
        <v>2018</v>
      </c>
      <c r="Q954" s="3" t="str">
        <f>VLOOKUP(A954,INFO!$A:$B,2,0)</f>
        <v>GUAYAQUIL</v>
      </c>
      <c r="R954" s="19">
        <v>95</v>
      </c>
      <c r="S954" s="19" t="str">
        <f t="shared" si="158"/>
        <v>Durmió en Ainsa</v>
      </c>
      <c r="T954" s="19">
        <f t="shared" si="159"/>
        <v>1</v>
      </c>
      <c r="U954" s="19" t="str">
        <f t="shared" si="160"/>
        <v>Mostrar</v>
      </c>
      <c r="V954" s="3" t="str">
        <f>VLOOKUP(A954,INFO!$A:$C,3,0)</f>
        <v>EPCA4311</v>
      </c>
      <c r="W954" s="3" t="str">
        <f>VLOOKUP(V954,INFO!$C:$D,2,0)</f>
        <v>Plataforma</v>
      </c>
      <c r="X954" s="17" t="str">
        <f>VLOOKUP(A954,INFO!A:F,5,0)</f>
        <v>LOGÍSTICA</v>
      </c>
      <c r="Y954" s="17" t="str">
        <f>VLOOKUP(A954,INFO!A:F,6,0)</f>
        <v>Cristobal Murillo</v>
      </c>
    </row>
    <row r="955" spans="1:25" x14ac:dyDescent="0.25">
      <c r="A955" s="3" t="s">
        <v>55</v>
      </c>
      <c r="B955" s="8">
        <v>2.199074074074074E-4</v>
      </c>
      <c r="C955" s="8">
        <v>0</v>
      </c>
      <c r="D955" s="8">
        <v>2.199074074074074E-4</v>
      </c>
      <c r="E955" s="4">
        <v>0</v>
      </c>
      <c r="F955" s="5">
        <v>0</v>
      </c>
      <c r="G955" s="5">
        <v>0.26</v>
      </c>
      <c r="H955" s="7" t="s">
        <v>24</v>
      </c>
      <c r="I955" s="7" t="s">
        <v>24</v>
      </c>
      <c r="J955" s="42">
        <v>43376.668807870374</v>
      </c>
      <c r="K955" s="42">
        <v>43376.669027777774</v>
      </c>
      <c r="L955" s="2">
        <v>43376</v>
      </c>
      <c r="M955" s="6" t="str">
        <f t="shared" si="154"/>
        <v>octubre</v>
      </c>
      <c r="N955" s="19">
        <f t="shared" si="155"/>
        <v>40</v>
      </c>
      <c r="O955" s="7" t="str">
        <f t="shared" si="156"/>
        <v>miércoles</v>
      </c>
      <c r="P955" s="7">
        <f t="shared" si="157"/>
        <v>2018</v>
      </c>
      <c r="Q955" s="3" t="str">
        <f>VLOOKUP(A955,INFO!$A:$B,2,0)</f>
        <v>GUAYAQUIL</v>
      </c>
      <c r="R955" s="19">
        <v>95</v>
      </c>
      <c r="S955" s="19" t="str">
        <f t="shared" si="158"/>
        <v>Durmió en Ainsa</v>
      </c>
      <c r="T955" s="19">
        <f t="shared" si="159"/>
        <v>1</v>
      </c>
      <c r="U955" s="19" t="str">
        <f t="shared" si="160"/>
        <v>Mostrar</v>
      </c>
      <c r="V955" s="3" t="str">
        <f>VLOOKUP(A955,INFO!$A:$C,3,0)</f>
        <v>EABE1400</v>
      </c>
      <c r="W955" s="3" t="str">
        <f>VLOOKUP(V955,INFO!$C:$D,2,0)</f>
        <v>Plataforma</v>
      </c>
      <c r="X955" s="17" t="str">
        <f>VLOOKUP(A955,INFO!A:F,5,0)</f>
        <v>LOGÍSTICA</v>
      </c>
      <c r="Y955" s="17" t="str">
        <f>VLOOKUP(A955,INFO!A:F,6,0)</f>
        <v>Cristobal Murillo</v>
      </c>
    </row>
    <row r="956" spans="1:25" x14ac:dyDescent="0.25">
      <c r="A956" s="3" t="s">
        <v>51</v>
      </c>
      <c r="B956" s="8">
        <v>2.6620370370370372E-4</v>
      </c>
      <c r="C956" s="8">
        <v>0</v>
      </c>
      <c r="D956" s="8">
        <v>2.6620370370370372E-4</v>
      </c>
      <c r="E956" s="4">
        <v>0</v>
      </c>
      <c r="F956" s="5">
        <v>0</v>
      </c>
      <c r="G956" s="5">
        <v>0</v>
      </c>
      <c r="H956" s="7" t="s">
        <v>18</v>
      </c>
      <c r="I956" s="7" t="s">
        <v>18</v>
      </c>
      <c r="J956" s="42">
        <v>43376.451574074075</v>
      </c>
      <c r="K956" s="42">
        <v>43376.451840277776</v>
      </c>
      <c r="L956" s="2">
        <v>43376</v>
      </c>
      <c r="M956" s="6" t="str">
        <f t="shared" si="154"/>
        <v>octubre</v>
      </c>
      <c r="N956" s="19">
        <f t="shared" si="155"/>
        <v>40</v>
      </c>
      <c r="O956" s="7" t="str">
        <f t="shared" si="156"/>
        <v>miércoles</v>
      </c>
      <c r="P956" s="7">
        <f t="shared" si="157"/>
        <v>2018</v>
      </c>
      <c r="Q956" s="3" t="str">
        <f>VLOOKUP(A956,INFO!$A:$B,2,0)</f>
        <v>QUITO</v>
      </c>
      <c r="R956" s="19">
        <v>95</v>
      </c>
      <c r="S956" s="19" t="str">
        <f t="shared" si="158"/>
        <v>Calle De Los Cipreses 2-158, Quito</v>
      </c>
      <c r="T956" s="19">
        <f t="shared" si="159"/>
        <v>1</v>
      </c>
      <c r="U956" s="19" t="str">
        <f t="shared" si="160"/>
        <v>Mostrar</v>
      </c>
      <c r="V956" s="3" t="str">
        <f>VLOOKUP(A956,INFO!$A:$C,3,0)</f>
        <v>EPCT8869</v>
      </c>
      <c r="W956" s="3" t="str">
        <f>VLOOKUP(V956,INFO!$C:$D,2,0)</f>
        <v>Camioneta</v>
      </c>
      <c r="X956" s="17" t="str">
        <f>VLOOKUP(A956,INFO!A:F,5,0)</f>
        <v>SAT UIO</v>
      </c>
      <c r="Y956" s="17" t="str">
        <f>VLOOKUP(A956,INFO!A:F,6,0)</f>
        <v>Norberto Congo</v>
      </c>
    </row>
    <row r="957" spans="1:25" x14ac:dyDescent="0.25">
      <c r="A957" s="3" t="s">
        <v>78</v>
      </c>
      <c r="B957" s="8">
        <v>5.3125000000000004E-3</v>
      </c>
      <c r="C957" s="8">
        <v>5.0462962962962961E-3</v>
      </c>
      <c r="D957" s="8">
        <v>2.6620370370370372E-4</v>
      </c>
      <c r="E957" s="4">
        <v>4.6500000000000004</v>
      </c>
      <c r="F957" s="5">
        <v>59</v>
      </c>
      <c r="G957" s="5">
        <v>36.49</v>
      </c>
      <c r="H957" s="7" t="s">
        <v>142</v>
      </c>
      <c r="I957" s="7" t="s">
        <v>139</v>
      </c>
      <c r="J957" s="42">
        <v>43376.495949074073</v>
      </c>
      <c r="K957" s="42">
        <v>43376.501261574071</v>
      </c>
      <c r="L957" s="2">
        <v>43376</v>
      </c>
      <c r="M957" s="6" t="str">
        <f t="shared" si="154"/>
        <v>octubre</v>
      </c>
      <c r="N957" s="19">
        <f t="shared" si="155"/>
        <v>40</v>
      </c>
      <c r="O957" s="7" t="str">
        <f t="shared" si="156"/>
        <v>miércoles</v>
      </c>
      <c r="P957" s="7">
        <f t="shared" si="157"/>
        <v>2018</v>
      </c>
      <c r="Q957" s="3" t="str">
        <f>VLOOKUP(A957,INFO!$A:$B,2,0)</f>
        <v>GUAYAQUIL</v>
      </c>
      <c r="R957" s="19">
        <v>95</v>
      </c>
      <c r="S957" s="19" t="str">
        <f t="shared" si="158"/>
        <v>Vía Perimetral, Guayaquil</v>
      </c>
      <c r="T957" s="19">
        <f t="shared" si="159"/>
        <v>0</v>
      </c>
      <c r="U957" s="19" t="str">
        <f t="shared" si="160"/>
        <v>Mostrar</v>
      </c>
      <c r="V957" s="3" t="str">
        <f>VLOOKUP(A957,INFO!$A:$C,3,0)</f>
        <v>II765J</v>
      </c>
      <c r="W957" s="3" t="str">
        <f>VLOOKUP(V957,INFO!$C:$D,2,0)</f>
        <v>Motocicleta</v>
      </c>
      <c r="X957" s="17" t="str">
        <f>VLOOKUP(A957,INFO!A:F,5,0)</f>
        <v>ADMINISTRACIÓN</v>
      </c>
      <c r="Y957" s="17" t="str">
        <f>VLOOKUP(A957,INFO!A:F,6,0)</f>
        <v xml:space="preserve">Byron </v>
      </c>
    </row>
    <row r="958" spans="1:25" x14ac:dyDescent="0.25">
      <c r="A958" s="3" t="s">
        <v>23</v>
      </c>
      <c r="B958" s="8">
        <v>8.9120370370370362E-4</v>
      </c>
      <c r="C958" s="8">
        <v>5.6712962962962956E-4</v>
      </c>
      <c r="D958" s="8">
        <v>3.2407407407407406E-4</v>
      </c>
      <c r="E958" s="4">
        <v>7.0000000000000007E-2</v>
      </c>
      <c r="F958" s="5">
        <v>7</v>
      </c>
      <c r="G958" s="5">
        <v>3.36</v>
      </c>
      <c r="H958" s="7" t="s">
        <v>24</v>
      </c>
      <c r="I958" s="7" t="s">
        <v>24</v>
      </c>
      <c r="J958" s="42">
        <v>43376.367812500001</v>
      </c>
      <c r="K958" s="42">
        <v>43376.368703703702</v>
      </c>
      <c r="L958" s="2">
        <v>43376</v>
      </c>
      <c r="M958" s="6" t="str">
        <f t="shared" si="154"/>
        <v>octubre</v>
      </c>
      <c r="N958" s="19">
        <f t="shared" si="155"/>
        <v>40</v>
      </c>
      <c r="O958" s="7" t="str">
        <f t="shared" si="156"/>
        <v>miércoles</v>
      </c>
      <c r="P958" s="7">
        <f t="shared" si="157"/>
        <v>2018</v>
      </c>
      <c r="Q958" s="3" t="str">
        <f>VLOOKUP(A958,INFO!$A:$B,2,0)</f>
        <v>GUAYAQUIL</v>
      </c>
      <c r="R958" s="19">
        <v>95</v>
      </c>
      <c r="S958" s="19" t="str">
        <f t="shared" si="158"/>
        <v>Durmió en Ainsa</v>
      </c>
      <c r="T958" s="19">
        <f t="shared" si="159"/>
        <v>1</v>
      </c>
      <c r="U958" s="19" t="str">
        <f t="shared" si="160"/>
        <v>Mostrar</v>
      </c>
      <c r="V958" s="3" t="str">
        <f>VLOOKUP(A958,INFO!$A:$C,3,0)</f>
        <v>EGSF6029</v>
      </c>
      <c r="W958" s="3" t="str">
        <f>VLOOKUP(V958,INFO!$C:$D,2,0)</f>
        <v>Camioneta</v>
      </c>
      <c r="X958" s="17" t="str">
        <f>VLOOKUP(A958,INFO!A:F,5,0)</f>
        <v>POSTVENTA</v>
      </c>
      <c r="Y958" s="17" t="str">
        <f>VLOOKUP(A958,INFO!A:F,6,0)</f>
        <v>Jacob Soriano</v>
      </c>
    </row>
    <row r="959" spans="1:25" x14ac:dyDescent="0.25">
      <c r="A959" s="3" t="s">
        <v>78</v>
      </c>
      <c r="B959" s="8">
        <v>4.5486111111111109E-3</v>
      </c>
      <c r="C959" s="8">
        <v>4.2013888888888891E-3</v>
      </c>
      <c r="D959" s="8">
        <v>3.4722222222222224E-4</v>
      </c>
      <c r="E959" s="4">
        <v>2.97</v>
      </c>
      <c r="F959" s="5">
        <v>61</v>
      </c>
      <c r="G959" s="5">
        <v>27.17</v>
      </c>
      <c r="H959" s="7" t="s">
        <v>142</v>
      </c>
      <c r="I959" s="7" t="s">
        <v>142</v>
      </c>
      <c r="J959" s="42">
        <v>43376.477488425924</v>
      </c>
      <c r="K959" s="42">
        <v>43376.482037037036</v>
      </c>
      <c r="L959" s="2">
        <v>43376</v>
      </c>
      <c r="M959" s="6" t="str">
        <f t="shared" si="154"/>
        <v>octubre</v>
      </c>
      <c r="N959" s="19">
        <f t="shared" si="155"/>
        <v>40</v>
      </c>
      <c r="O959" s="7" t="str">
        <f t="shared" si="156"/>
        <v>miércoles</v>
      </c>
      <c r="P959" s="7">
        <f t="shared" si="157"/>
        <v>2018</v>
      </c>
      <c r="Q959" s="3" t="str">
        <f>VLOOKUP(A959,INFO!$A:$B,2,0)</f>
        <v>GUAYAQUIL</v>
      </c>
      <c r="R959" s="19">
        <v>95</v>
      </c>
      <c r="S959" s="19" t="str">
        <f t="shared" si="158"/>
        <v>Guayaquil Daule, Guayaquil</v>
      </c>
      <c r="T959" s="19">
        <f t="shared" si="159"/>
        <v>1</v>
      </c>
      <c r="U959" s="19" t="str">
        <f t="shared" si="160"/>
        <v>Mostrar</v>
      </c>
      <c r="V959" s="3" t="str">
        <f>VLOOKUP(A959,INFO!$A:$C,3,0)</f>
        <v>II765J</v>
      </c>
      <c r="W959" s="3" t="str">
        <f>VLOOKUP(V959,INFO!$C:$D,2,0)</f>
        <v>Motocicleta</v>
      </c>
      <c r="X959" s="17" t="str">
        <f>VLOOKUP(A959,INFO!A:F,5,0)</f>
        <v>ADMINISTRACIÓN</v>
      </c>
      <c r="Y959" s="17" t="str">
        <f>VLOOKUP(A959,INFO!A:F,6,0)</f>
        <v xml:space="preserve">Byron </v>
      </c>
    </row>
    <row r="960" spans="1:25" x14ac:dyDescent="0.25">
      <c r="A960" s="3" t="s">
        <v>78</v>
      </c>
      <c r="B960" s="8">
        <v>6.9907407407407409E-3</v>
      </c>
      <c r="C960" s="8">
        <v>6.6435185185185182E-3</v>
      </c>
      <c r="D960" s="8">
        <v>3.4722222222222224E-4</v>
      </c>
      <c r="E960" s="4">
        <v>3.89</v>
      </c>
      <c r="F960" s="5">
        <v>51</v>
      </c>
      <c r="G960" s="5">
        <v>23.2</v>
      </c>
      <c r="H960" s="7" t="s">
        <v>139</v>
      </c>
      <c r="I960" s="7" t="s">
        <v>134</v>
      </c>
      <c r="J960" s="42">
        <v>43376.511550925927</v>
      </c>
      <c r="K960" s="42">
        <v>43376.518541666665</v>
      </c>
      <c r="L960" s="2">
        <v>43376</v>
      </c>
      <c r="M960" s="6" t="str">
        <f t="shared" si="154"/>
        <v>octubre</v>
      </c>
      <c r="N960" s="19">
        <f t="shared" si="155"/>
        <v>40</v>
      </c>
      <c r="O960" s="7" t="str">
        <f t="shared" si="156"/>
        <v>miércoles</v>
      </c>
      <c r="P960" s="7">
        <f t="shared" si="157"/>
        <v>2018</v>
      </c>
      <c r="Q960" s="3" t="str">
        <f>VLOOKUP(A960,INFO!$A:$B,2,0)</f>
        <v>GUAYAQUIL</v>
      </c>
      <c r="R960" s="19">
        <v>95</v>
      </c>
      <c r="S960" s="19" t="str">
        <f t="shared" si="158"/>
        <v>Camilo Ponce Enriquez, Guayaquil</v>
      </c>
      <c r="T960" s="19">
        <f t="shared" si="159"/>
        <v>0</v>
      </c>
      <c r="U960" s="19" t="str">
        <f t="shared" si="160"/>
        <v>Mostrar</v>
      </c>
      <c r="V960" s="3" t="str">
        <f>VLOOKUP(A960,INFO!$A:$C,3,0)</f>
        <v>II765J</v>
      </c>
      <c r="W960" s="3" t="str">
        <f>VLOOKUP(V960,INFO!$C:$D,2,0)</f>
        <v>Motocicleta</v>
      </c>
      <c r="X960" s="17" t="str">
        <f>VLOOKUP(A960,INFO!A:F,5,0)</f>
        <v>ADMINISTRACIÓN</v>
      </c>
      <c r="Y960" s="17" t="str">
        <f>VLOOKUP(A960,INFO!A:F,6,0)</f>
        <v xml:space="preserve">Byron </v>
      </c>
    </row>
    <row r="961" spans="1:25" x14ac:dyDescent="0.25">
      <c r="A961" s="3" t="s">
        <v>4</v>
      </c>
      <c r="B961" s="8">
        <v>3.4722222222222224E-4</v>
      </c>
      <c r="C961" s="8">
        <v>0</v>
      </c>
      <c r="D961" s="8">
        <v>3.4722222222222224E-4</v>
      </c>
      <c r="E961" s="4">
        <v>0</v>
      </c>
      <c r="F961" s="5">
        <v>0</v>
      </c>
      <c r="G961" s="5">
        <v>0</v>
      </c>
      <c r="H961" s="7" t="s">
        <v>18</v>
      </c>
      <c r="I961" s="7" t="s">
        <v>18</v>
      </c>
      <c r="J961" s="42">
        <v>43376.581435185188</v>
      </c>
      <c r="K961" s="42">
        <v>43376.581782407404</v>
      </c>
      <c r="L961" s="2">
        <v>43376</v>
      </c>
      <c r="M961" s="6" t="str">
        <f t="shared" si="154"/>
        <v>octubre</v>
      </c>
      <c r="N961" s="19">
        <f t="shared" si="155"/>
        <v>40</v>
      </c>
      <c r="O961" s="7" t="str">
        <f t="shared" si="156"/>
        <v>miércoles</v>
      </c>
      <c r="P961" s="7">
        <f t="shared" si="157"/>
        <v>2018</v>
      </c>
      <c r="Q961" s="3" t="str">
        <f>VLOOKUP(A961,INFO!$A:$B,2,0)</f>
        <v>QUITO</v>
      </c>
      <c r="R961" s="19">
        <v>95</v>
      </c>
      <c r="S961" s="19" t="str">
        <f t="shared" si="158"/>
        <v>Calle De Los Cipreses 2-158, Quito</v>
      </c>
      <c r="T961" s="19">
        <f t="shared" si="159"/>
        <v>1</v>
      </c>
      <c r="U961" s="19" t="str">
        <f t="shared" si="160"/>
        <v>Mostrar</v>
      </c>
      <c r="V961" s="3" t="str">
        <f>VLOOKUP(A961,INFO!$A:$C,3,0)</f>
        <v>HW228P</v>
      </c>
      <c r="W961" s="3" t="str">
        <f>VLOOKUP(V961,INFO!$C:$D,2,0)</f>
        <v>Motocicleta</v>
      </c>
      <c r="X961" s="17" t="str">
        <f>VLOOKUP(A961,INFO!A:F,5,0)</f>
        <v>SAT UIO</v>
      </c>
      <c r="Y961" s="17" t="str">
        <f>VLOOKUP(A961,INFO!A:F,6,0)</f>
        <v>Quito</v>
      </c>
    </row>
    <row r="962" spans="1:25" x14ac:dyDescent="0.25">
      <c r="A962" s="3" t="s">
        <v>78</v>
      </c>
      <c r="B962" s="8">
        <v>2.3263888888888887E-3</v>
      </c>
      <c r="C962" s="8">
        <v>1.9791666666666668E-3</v>
      </c>
      <c r="D962" s="8">
        <v>3.4722222222222224E-4</v>
      </c>
      <c r="E962" s="4">
        <v>0.69</v>
      </c>
      <c r="F962" s="5">
        <v>42</v>
      </c>
      <c r="G962" s="5">
        <v>12.37</v>
      </c>
      <c r="H962" s="7" t="s">
        <v>71</v>
      </c>
      <c r="I962" s="7" t="s">
        <v>326</v>
      </c>
      <c r="J962" s="42">
        <v>43376.587442129632</v>
      </c>
      <c r="K962" s="42">
        <v>43376.589768518519</v>
      </c>
      <c r="L962" s="2">
        <v>43376</v>
      </c>
      <c r="M962" s="6" t="str">
        <f t="shared" si="154"/>
        <v>octubre</v>
      </c>
      <c r="N962" s="19">
        <f t="shared" si="155"/>
        <v>40</v>
      </c>
      <c r="O962" s="7" t="str">
        <f t="shared" si="156"/>
        <v>miércoles</v>
      </c>
      <c r="P962" s="7">
        <f t="shared" si="157"/>
        <v>2018</v>
      </c>
      <c r="Q962" s="3" t="str">
        <f>VLOOKUP(A962,INFO!$A:$B,2,0)</f>
        <v>GUAYAQUIL</v>
      </c>
      <c r="R962" s="19">
        <v>95</v>
      </c>
      <c r="S962" s="19" t="str">
        <f t="shared" si="158"/>
        <v>Calle 66, Guayaquil</v>
      </c>
      <c r="T962" s="19">
        <f t="shared" si="159"/>
        <v>0</v>
      </c>
      <c r="U962" s="19" t="str">
        <f t="shared" si="160"/>
        <v>Mostrar</v>
      </c>
      <c r="V962" s="3" t="str">
        <f>VLOOKUP(A962,INFO!$A:$C,3,0)</f>
        <v>II765J</v>
      </c>
      <c r="W962" s="3" t="str">
        <f>VLOOKUP(V962,INFO!$C:$D,2,0)</f>
        <v>Motocicleta</v>
      </c>
      <c r="X962" s="17" t="str">
        <f>VLOOKUP(A962,INFO!A:F,5,0)</f>
        <v>ADMINISTRACIÓN</v>
      </c>
      <c r="Y962" s="17" t="str">
        <f>VLOOKUP(A962,INFO!A:F,6,0)</f>
        <v xml:space="preserve">Byron </v>
      </c>
    </row>
    <row r="963" spans="1:25" x14ac:dyDescent="0.25">
      <c r="A963" s="3" t="s">
        <v>78</v>
      </c>
      <c r="B963" s="8">
        <v>3.8541666666666668E-3</v>
      </c>
      <c r="C963" s="8">
        <v>3.5069444444444445E-3</v>
      </c>
      <c r="D963" s="8">
        <v>3.4722222222222224E-4</v>
      </c>
      <c r="E963" s="4">
        <v>1.43</v>
      </c>
      <c r="F963" s="5">
        <v>42</v>
      </c>
      <c r="G963" s="5">
        <v>15.46</v>
      </c>
      <c r="H963" s="7" t="s">
        <v>326</v>
      </c>
      <c r="I963" s="7" t="s">
        <v>72</v>
      </c>
      <c r="J963" s="42">
        <v>43376.592499999999</v>
      </c>
      <c r="K963" s="42">
        <v>43376.596354166664</v>
      </c>
      <c r="L963" s="2">
        <v>43376</v>
      </c>
      <c r="M963" s="6" t="str">
        <f t="shared" si="154"/>
        <v>octubre</v>
      </c>
      <c r="N963" s="19">
        <f t="shared" si="155"/>
        <v>40</v>
      </c>
      <c r="O963" s="7" t="str">
        <f t="shared" si="156"/>
        <v>miércoles</v>
      </c>
      <c r="P963" s="7">
        <f t="shared" si="157"/>
        <v>2018</v>
      </c>
      <c r="Q963" s="3" t="str">
        <f>VLOOKUP(A963,INFO!$A:$B,2,0)</f>
        <v>GUAYAQUIL</v>
      </c>
      <c r="R963" s="19">
        <v>95</v>
      </c>
      <c r="S963" s="19" t="str">
        <f t="shared" si="158"/>
        <v>Avenida Juan Tanca Marengo, Guayaquil</v>
      </c>
      <c r="T963" s="19">
        <f t="shared" si="159"/>
        <v>0</v>
      </c>
      <c r="U963" s="19" t="str">
        <f t="shared" si="160"/>
        <v>Mostrar</v>
      </c>
      <c r="V963" s="3" t="str">
        <f>VLOOKUP(A963,INFO!$A:$C,3,0)</f>
        <v>II765J</v>
      </c>
      <c r="W963" s="3" t="str">
        <f>VLOOKUP(V963,INFO!$C:$D,2,0)</f>
        <v>Motocicleta</v>
      </c>
      <c r="X963" s="17" t="str">
        <f>VLOOKUP(A963,INFO!A:F,5,0)</f>
        <v>ADMINISTRACIÓN</v>
      </c>
      <c r="Y963" s="17" t="str">
        <f>VLOOKUP(A963,INFO!A:F,6,0)</f>
        <v xml:space="preserve">Byron </v>
      </c>
    </row>
    <row r="964" spans="1:25" x14ac:dyDescent="0.25">
      <c r="A964" s="3" t="s">
        <v>53</v>
      </c>
      <c r="B964" s="8">
        <v>6.3356481481481486E-2</v>
      </c>
      <c r="C964" s="8">
        <v>4.6006944444444448E-2</v>
      </c>
      <c r="D964" s="8">
        <v>3.4722222222222224E-4</v>
      </c>
      <c r="E964" s="4">
        <v>48.42</v>
      </c>
      <c r="F964" s="5">
        <v>88</v>
      </c>
      <c r="G964" s="5">
        <v>31.84</v>
      </c>
      <c r="H964" s="7" t="s">
        <v>24</v>
      </c>
      <c r="I964" s="7" t="s">
        <v>327</v>
      </c>
      <c r="J964" s="42">
        <v>43376.765833333331</v>
      </c>
      <c r="K964" s="42">
        <v>43376.829189814816</v>
      </c>
      <c r="L964" s="2">
        <v>43376</v>
      </c>
      <c r="M964" s="6" t="str">
        <f t="shared" si="154"/>
        <v>octubre</v>
      </c>
      <c r="N964" s="19">
        <f t="shared" si="155"/>
        <v>40</v>
      </c>
      <c r="O964" s="7" t="str">
        <f t="shared" si="156"/>
        <v>miércoles</v>
      </c>
      <c r="P964" s="7">
        <f t="shared" si="157"/>
        <v>2018</v>
      </c>
      <c r="Q964" s="3" t="str">
        <f>VLOOKUP(A964,INFO!$A:$B,2,0)</f>
        <v>GUAYAQUIL</v>
      </c>
      <c r="R964" s="19">
        <v>95</v>
      </c>
      <c r="S964" s="19" t="str">
        <f t="shared" si="158"/>
        <v>E25, Taura</v>
      </c>
      <c r="T964" s="19">
        <f t="shared" si="159"/>
        <v>1</v>
      </c>
      <c r="U964" s="19" t="str">
        <f t="shared" si="160"/>
        <v>Mostrar</v>
      </c>
      <c r="V964" s="3" t="str">
        <f>VLOOKUP(A964,INFO!$A:$C,3,0)</f>
        <v>EIBC3570</v>
      </c>
      <c r="W964" s="3" t="str">
        <f>VLOOKUP(V964,INFO!$C:$D,2,0)</f>
        <v>Camion</v>
      </c>
      <c r="X964" s="17" t="str">
        <f>VLOOKUP(A964,INFO!A:F,5,0)</f>
        <v>LOGÍSTICA</v>
      </c>
      <c r="Y964" s="17" t="str">
        <f>VLOOKUP(A964,INFO!A:F,6,0)</f>
        <v>Cristobal Murillo</v>
      </c>
    </row>
    <row r="965" spans="1:25" x14ac:dyDescent="0.25">
      <c r="A965" s="3" t="s">
        <v>4</v>
      </c>
      <c r="B965" s="8">
        <v>2.9872685185185183E-2</v>
      </c>
      <c r="C965" s="8">
        <v>2.9513888888888892E-2</v>
      </c>
      <c r="D965" s="8">
        <v>3.5879629629629635E-4</v>
      </c>
      <c r="E965" s="4">
        <v>38.950000000000003</v>
      </c>
      <c r="F965" s="5">
        <v>83</v>
      </c>
      <c r="G965" s="5">
        <v>54.32</v>
      </c>
      <c r="H965" s="7" t="s">
        <v>328</v>
      </c>
      <c r="I965" s="7" t="s">
        <v>329</v>
      </c>
      <c r="J965" s="42">
        <v>43376.420057870368</v>
      </c>
      <c r="K965" s="42">
        <v>43376.449930555558</v>
      </c>
      <c r="L965" s="2">
        <v>43376</v>
      </c>
      <c r="M965" s="6" t="str">
        <f t="shared" si="154"/>
        <v>octubre</v>
      </c>
      <c r="N965" s="19">
        <f t="shared" si="155"/>
        <v>40</v>
      </c>
      <c r="O965" s="7" t="str">
        <f t="shared" si="156"/>
        <v>miércoles</v>
      </c>
      <c r="P965" s="7">
        <f t="shared" si="157"/>
        <v>2018</v>
      </c>
      <c r="Q965" s="3" t="str">
        <f>VLOOKUP(A965,INFO!$A:$B,2,0)</f>
        <v>QUITO</v>
      </c>
      <c r="R965" s="19">
        <v>95</v>
      </c>
      <c r="S965" s="19" t="str">
        <f t="shared" si="158"/>
        <v>Gabriel García Moreno, Calderón</v>
      </c>
      <c r="T965" s="19">
        <f t="shared" si="159"/>
        <v>0</v>
      </c>
      <c r="U965" s="19" t="str">
        <f t="shared" si="160"/>
        <v>Mostrar</v>
      </c>
      <c r="V965" s="3" t="str">
        <f>VLOOKUP(A965,INFO!$A:$C,3,0)</f>
        <v>HW228P</v>
      </c>
      <c r="W965" s="3" t="str">
        <f>VLOOKUP(V965,INFO!$C:$D,2,0)</f>
        <v>Motocicleta</v>
      </c>
      <c r="X965" s="17" t="str">
        <f>VLOOKUP(A965,INFO!A:F,5,0)</f>
        <v>SAT UIO</v>
      </c>
      <c r="Y965" s="17" t="str">
        <f>VLOOKUP(A965,INFO!A:F,6,0)</f>
        <v>Quito</v>
      </c>
    </row>
    <row r="966" spans="1:25" x14ac:dyDescent="0.25">
      <c r="A966" s="3" t="s">
        <v>23</v>
      </c>
      <c r="B966" s="8">
        <v>3.9351851851851852E-4</v>
      </c>
      <c r="C966" s="8">
        <v>0</v>
      </c>
      <c r="D966" s="8">
        <v>3.9351851851851852E-4</v>
      </c>
      <c r="E966" s="4">
        <v>0</v>
      </c>
      <c r="F966" s="5">
        <v>0</v>
      </c>
      <c r="G966" s="5">
        <v>0</v>
      </c>
      <c r="H966" s="7" t="s">
        <v>325</v>
      </c>
      <c r="I966" s="7" t="s">
        <v>325</v>
      </c>
      <c r="J966" s="42">
        <v>43376.883321759262</v>
      </c>
      <c r="K966" s="42">
        <v>43376.883715277778</v>
      </c>
      <c r="L966" s="2">
        <v>43376</v>
      </c>
      <c r="M966" s="6" t="str">
        <f t="shared" si="154"/>
        <v>octubre</v>
      </c>
      <c r="N966" s="19">
        <f t="shared" si="155"/>
        <v>40</v>
      </c>
      <c r="O966" s="7" t="str">
        <f t="shared" si="156"/>
        <v>miércoles</v>
      </c>
      <c r="P966" s="7">
        <f t="shared" si="157"/>
        <v>2018</v>
      </c>
      <c r="Q966" s="3" t="str">
        <f>VLOOKUP(A966,INFO!$A:$B,2,0)</f>
        <v>GUAYAQUIL</v>
      </c>
      <c r="R966" s="19">
        <v>95</v>
      </c>
      <c r="S966" s="19" t="str">
        <f t="shared" si="158"/>
        <v>Marcelino Mariduena</v>
      </c>
      <c r="T966" s="19">
        <f t="shared" si="159"/>
        <v>1</v>
      </c>
      <c r="U966" s="19" t="str">
        <f t="shared" si="160"/>
        <v>Mostrar</v>
      </c>
      <c r="V966" s="3" t="str">
        <f>VLOOKUP(A966,INFO!$A:$C,3,0)</f>
        <v>EGSF6029</v>
      </c>
      <c r="W966" s="3" t="str">
        <f>VLOOKUP(V966,INFO!$C:$D,2,0)</f>
        <v>Camioneta</v>
      </c>
      <c r="X966" s="17" t="str">
        <f>VLOOKUP(A966,INFO!A:F,5,0)</f>
        <v>POSTVENTA</v>
      </c>
      <c r="Y966" s="17" t="str">
        <f>VLOOKUP(A966,INFO!A:F,6,0)</f>
        <v>Jacob Soriano</v>
      </c>
    </row>
    <row r="967" spans="1:25" x14ac:dyDescent="0.25">
      <c r="A967" s="3" t="s">
        <v>78</v>
      </c>
      <c r="B967" s="8">
        <v>1.8437499999999999E-2</v>
      </c>
      <c r="C967" s="8">
        <v>1.8032407407407407E-2</v>
      </c>
      <c r="D967" s="8">
        <v>4.0509259259259258E-4</v>
      </c>
      <c r="E967" s="4">
        <v>20.87</v>
      </c>
      <c r="F967" s="5">
        <v>62</v>
      </c>
      <c r="G967" s="5">
        <v>47.17</v>
      </c>
      <c r="H967" s="7" t="s">
        <v>24</v>
      </c>
      <c r="I967" s="7" t="s">
        <v>190</v>
      </c>
      <c r="J967" s="42">
        <v>43376.654942129629</v>
      </c>
      <c r="K967" s="42">
        <v>43376.673379629632</v>
      </c>
      <c r="L967" s="2">
        <v>43376</v>
      </c>
      <c r="M967" s="6" t="str">
        <f t="shared" si="154"/>
        <v>octubre</v>
      </c>
      <c r="N967" s="19">
        <f t="shared" si="155"/>
        <v>40</v>
      </c>
      <c r="O967" s="7" t="str">
        <f t="shared" si="156"/>
        <v>miércoles</v>
      </c>
      <c r="P967" s="7">
        <f t="shared" si="157"/>
        <v>2018</v>
      </c>
      <c r="Q967" s="3" t="str">
        <f>VLOOKUP(A967,INFO!$A:$B,2,0)</f>
        <v>GUAYAQUIL</v>
      </c>
      <c r="R967" s="19">
        <v>95</v>
      </c>
      <c r="S967" s="19" t="str">
        <f t="shared" si="158"/>
        <v>E40, Guayaquil</v>
      </c>
      <c r="T967" s="19">
        <f t="shared" si="159"/>
        <v>1</v>
      </c>
      <c r="U967" s="19" t="str">
        <f t="shared" si="160"/>
        <v>Mostrar</v>
      </c>
      <c r="V967" s="3" t="str">
        <f>VLOOKUP(A967,INFO!$A:$C,3,0)</f>
        <v>II765J</v>
      </c>
      <c r="W967" s="3" t="str">
        <f>VLOOKUP(V967,INFO!$C:$D,2,0)</f>
        <v>Motocicleta</v>
      </c>
      <c r="X967" s="17" t="str">
        <f>VLOOKUP(A967,INFO!A:F,5,0)</f>
        <v>ADMINISTRACIÓN</v>
      </c>
      <c r="Y967" s="17" t="str">
        <f>VLOOKUP(A967,INFO!A:F,6,0)</f>
        <v xml:space="preserve">Byron </v>
      </c>
    </row>
    <row r="968" spans="1:25" x14ac:dyDescent="0.25">
      <c r="A968" s="3" t="s">
        <v>74</v>
      </c>
      <c r="B968" s="8">
        <v>3.9004629629629632E-3</v>
      </c>
      <c r="C968" s="8">
        <v>3.4490740740740745E-3</v>
      </c>
      <c r="D968" s="8">
        <v>4.5138888888888892E-4</v>
      </c>
      <c r="E968" s="4">
        <v>1.19</v>
      </c>
      <c r="F968" s="5">
        <v>27</v>
      </c>
      <c r="G968" s="5">
        <v>12.76</v>
      </c>
      <c r="H968" s="7" t="s">
        <v>77</v>
      </c>
      <c r="I968" s="7" t="s">
        <v>77</v>
      </c>
      <c r="J968" s="42">
        <v>43376.84103009259</v>
      </c>
      <c r="K968" s="42">
        <v>43376.844930555555</v>
      </c>
      <c r="L968" s="2">
        <v>43376</v>
      </c>
      <c r="M968" s="6" t="str">
        <f t="shared" si="154"/>
        <v>octubre</v>
      </c>
      <c r="N968" s="19">
        <f t="shared" si="155"/>
        <v>40</v>
      </c>
      <c r="O968" s="7" t="str">
        <f t="shared" si="156"/>
        <v>miércoles</v>
      </c>
      <c r="P968" s="7">
        <f t="shared" si="157"/>
        <v>2018</v>
      </c>
      <c r="Q968" s="3" t="str">
        <f>VLOOKUP(A968,INFO!$A:$B,2,0)</f>
        <v>GUAYAQUIL</v>
      </c>
      <c r="R968" s="19">
        <v>95</v>
      </c>
      <c r="S968" s="19" t="str">
        <f t="shared" si="158"/>
        <v>E25, Camilo Ponce Enríquez</v>
      </c>
      <c r="T968" s="19">
        <f t="shared" si="159"/>
        <v>1</v>
      </c>
      <c r="U968" s="19" t="str">
        <f t="shared" si="160"/>
        <v>Mostrar</v>
      </c>
      <c r="V968" s="3" t="str">
        <f>VLOOKUP(A968,INFO!$A:$C,3,0)</f>
        <v>EGSI9191</v>
      </c>
      <c r="W968" s="3" t="str">
        <f>VLOOKUP(V968,INFO!$C:$D,2,0)</f>
        <v>Camioneta</v>
      </c>
      <c r="X968" s="17" t="str">
        <f>VLOOKUP(A968,INFO!A:F,5,0)</f>
        <v>POSTVENTA</v>
      </c>
      <c r="Y968" s="17" t="str">
        <f>VLOOKUP(A968,INFO!A:F,6,0)</f>
        <v>Patricio Olaya</v>
      </c>
    </row>
    <row r="969" spans="1:25" x14ac:dyDescent="0.25">
      <c r="A969" s="3" t="s">
        <v>122</v>
      </c>
      <c r="B969" s="8">
        <v>1.1377314814814814E-2</v>
      </c>
      <c r="C969" s="8">
        <v>1.0856481481481481E-2</v>
      </c>
      <c r="D969" s="8">
        <v>5.2083333333333333E-4</v>
      </c>
      <c r="E969" s="4">
        <v>12.05</v>
      </c>
      <c r="F969" s="5">
        <v>88</v>
      </c>
      <c r="G969" s="5">
        <v>44.13</v>
      </c>
      <c r="H969" s="7" t="s">
        <v>254</v>
      </c>
      <c r="I969" s="7" t="s">
        <v>77</v>
      </c>
      <c r="J969" s="42">
        <v>43376.339305555557</v>
      </c>
      <c r="K969" s="42">
        <v>43376.350682870368</v>
      </c>
      <c r="L969" s="2">
        <v>43376</v>
      </c>
      <c r="M969" s="6" t="str">
        <f t="shared" si="154"/>
        <v>octubre</v>
      </c>
      <c r="N969" s="19">
        <f t="shared" si="155"/>
        <v>40</v>
      </c>
      <c r="O969" s="7" t="str">
        <f t="shared" si="156"/>
        <v>miércoles</v>
      </c>
      <c r="P969" s="7">
        <f t="shared" si="157"/>
        <v>2018</v>
      </c>
      <c r="Q969" s="3" t="str">
        <f>VLOOKUP(A969,INFO!$A:$B,2,0)</f>
        <v>GUAYAQUIL</v>
      </c>
      <c r="R969" s="19">
        <v>95</v>
      </c>
      <c r="S969" s="19" t="str">
        <f t="shared" si="158"/>
        <v>E25, Camilo Ponce Enríquez</v>
      </c>
      <c r="T969" s="19">
        <f t="shared" si="159"/>
        <v>0</v>
      </c>
      <c r="U969" s="19" t="str">
        <f t="shared" si="160"/>
        <v>Mostrar</v>
      </c>
      <c r="V969" s="3" t="str">
        <f>VLOOKUP(A969,INFO!$A:$C,3,0)</f>
        <v>EHCN0517</v>
      </c>
      <c r="W969" s="3" t="str">
        <f>VLOOKUP(V969,INFO!$C:$D,2,0)</f>
        <v>Camioneta</v>
      </c>
      <c r="X969" s="17" t="str">
        <f>VLOOKUP(A969,INFO!A:F,5,0)</f>
        <v>POSTVENTA</v>
      </c>
      <c r="Y969" s="17" t="str">
        <f>VLOOKUP(A969,INFO!A:F,6,0)</f>
        <v>Marcelo Murillo</v>
      </c>
    </row>
    <row r="970" spans="1:25" x14ac:dyDescent="0.25">
      <c r="A970" s="3" t="s">
        <v>36</v>
      </c>
      <c r="B970" s="8">
        <v>6.4814814814814813E-4</v>
      </c>
      <c r="C970" s="8">
        <v>0</v>
      </c>
      <c r="D970" s="8">
        <v>6.4814814814814813E-4</v>
      </c>
      <c r="E970" s="4">
        <v>0.01</v>
      </c>
      <c r="F970" s="5">
        <v>0</v>
      </c>
      <c r="G970" s="5">
        <v>0.47</v>
      </c>
      <c r="H970" s="7" t="s">
        <v>24</v>
      </c>
      <c r="I970" s="7" t="s">
        <v>24</v>
      </c>
      <c r="J970" s="42">
        <v>43376.738379629627</v>
      </c>
      <c r="K970" s="42">
        <v>43376.739027777781</v>
      </c>
      <c r="L970" s="2">
        <v>43376</v>
      </c>
      <c r="M970" s="6" t="str">
        <f t="shared" si="154"/>
        <v>octubre</v>
      </c>
      <c r="N970" s="19">
        <f t="shared" si="155"/>
        <v>40</v>
      </c>
      <c r="O970" s="7" t="str">
        <f t="shared" si="156"/>
        <v>miércoles</v>
      </c>
      <c r="P970" s="7">
        <f t="shared" si="157"/>
        <v>2018</v>
      </c>
      <c r="Q970" s="3" t="str">
        <f>VLOOKUP(A970,INFO!$A:$B,2,0)</f>
        <v>GUAYAQUIL</v>
      </c>
      <c r="R970" s="19">
        <v>95</v>
      </c>
      <c r="S970" s="19" t="str">
        <f t="shared" si="158"/>
        <v>Durmió en Ainsa</v>
      </c>
      <c r="T970" s="19">
        <f t="shared" si="159"/>
        <v>1</v>
      </c>
      <c r="U970" s="19" t="str">
        <f t="shared" si="160"/>
        <v>Mostrar</v>
      </c>
      <c r="V970" s="3" t="str">
        <f>VLOOKUP(A970,INFO!$A:$C,3,0)</f>
        <v>EPCA4311</v>
      </c>
      <c r="W970" s="3" t="str">
        <f>VLOOKUP(V970,INFO!$C:$D,2,0)</f>
        <v>Plataforma</v>
      </c>
      <c r="X970" s="17" t="str">
        <f>VLOOKUP(A970,INFO!A:F,5,0)</f>
        <v>LOGÍSTICA</v>
      </c>
      <c r="Y970" s="17" t="str">
        <f>VLOOKUP(A970,INFO!A:F,6,0)</f>
        <v>Cristobal Murillo</v>
      </c>
    </row>
    <row r="971" spans="1:25" x14ac:dyDescent="0.25">
      <c r="A971" s="3" t="s">
        <v>25</v>
      </c>
      <c r="B971" s="8">
        <v>2.0601851851851853E-3</v>
      </c>
      <c r="C971" s="8">
        <v>1.3888888888888889E-3</v>
      </c>
      <c r="D971" s="8">
        <v>6.7129629629629625E-4</v>
      </c>
      <c r="E971" s="4">
        <v>0.38</v>
      </c>
      <c r="F971" s="5">
        <v>18</v>
      </c>
      <c r="G971" s="5">
        <v>7.76</v>
      </c>
      <c r="H971" s="7" t="s">
        <v>316</v>
      </c>
      <c r="I971" s="7" t="s">
        <v>316</v>
      </c>
      <c r="J971" s="42">
        <v>43376.613668981481</v>
      </c>
      <c r="K971" s="42">
        <v>43376.615729166668</v>
      </c>
      <c r="L971" s="2">
        <v>43376</v>
      </c>
      <c r="M971" s="6" t="str">
        <f t="shared" si="154"/>
        <v>octubre</v>
      </c>
      <c r="N971" s="19">
        <f t="shared" si="155"/>
        <v>40</v>
      </c>
      <c r="O971" s="7" t="str">
        <f t="shared" si="156"/>
        <v>miércoles</v>
      </c>
      <c r="P971" s="7">
        <f t="shared" si="157"/>
        <v>2018</v>
      </c>
      <c r="Q971" s="3" t="str">
        <f>VLOOKUP(A971,INFO!$A:$B,2,0)</f>
        <v>GUAYAQUIL</v>
      </c>
      <c r="R971" s="19">
        <v>95</v>
      </c>
      <c r="S971" s="19" t="str">
        <f t="shared" si="158"/>
        <v>E45, Los Encuentros</v>
      </c>
      <c r="T971" s="19">
        <f t="shared" si="159"/>
        <v>1</v>
      </c>
      <c r="U971" s="19" t="str">
        <f t="shared" si="160"/>
        <v>Mostrar</v>
      </c>
      <c r="V971" s="3" t="str">
        <f>VLOOKUP(A971,INFO!$A:$C,3,0)</f>
        <v>EGSF6046</v>
      </c>
      <c r="W971" s="3" t="str">
        <f>VLOOKUP(V971,INFO!$C:$D,2,0)</f>
        <v>Camioneta</v>
      </c>
      <c r="X971" s="17" t="str">
        <f>VLOOKUP(A971,INFO!A:F,5,0)</f>
        <v>POSTVENTA</v>
      </c>
      <c r="Y971" s="17" t="str">
        <f>VLOOKUP(A971,INFO!A:F,6,0)</f>
        <v>Kevin Perez</v>
      </c>
    </row>
    <row r="972" spans="1:25" x14ac:dyDescent="0.25">
      <c r="A972" s="3" t="s">
        <v>25</v>
      </c>
      <c r="B972" s="8">
        <v>9.402777777777778E-2</v>
      </c>
      <c r="C972" s="8">
        <v>9.3356481481481471E-2</v>
      </c>
      <c r="D972" s="8">
        <v>6.7129629629629625E-4</v>
      </c>
      <c r="E972" s="4">
        <v>39.880000000000003</v>
      </c>
      <c r="F972" s="5">
        <v>48</v>
      </c>
      <c r="G972" s="5">
        <v>17.670000000000002</v>
      </c>
      <c r="H972" s="7" t="s">
        <v>316</v>
      </c>
      <c r="I972" s="7" t="s">
        <v>81</v>
      </c>
      <c r="J972" s="42">
        <v>43376.621296296296</v>
      </c>
      <c r="K972" s="42">
        <v>43376.715324074074</v>
      </c>
      <c r="L972" s="2">
        <v>43376</v>
      </c>
      <c r="M972" s="6" t="str">
        <f t="shared" si="154"/>
        <v>octubre</v>
      </c>
      <c r="N972" s="19">
        <f t="shared" si="155"/>
        <v>40</v>
      </c>
      <c r="O972" s="7" t="str">
        <f t="shared" si="156"/>
        <v>miércoles</v>
      </c>
      <c r="P972" s="7">
        <f t="shared" si="157"/>
        <v>2018</v>
      </c>
      <c r="Q972" s="3" t="str">
        <f>VLOOKUP(A972,INFO!$A:$B,2,0)</f>
        <v>GUAYAQUIL</v>
      </c>
      <c r="R972" s="19">
        <v>95</v>
      </c>
      <c r="S972" s="19" t="str">
        <f t="shared" si="158"/>
        <v>Destacamento Machinaza Alto</v>
      </c>
      <c r="T972" s="19">
        <f t="shared" si="159"/>
        <v>0</v>
      </c>
      <c r="U972" s="19" t="str">
        <f t="shared" si="160"/>
        <v>Mostrar</v>
      </c>
      <c r="V972" s="3" t="str">
        <f>VLOOKUP(A972,INFO!$A:$C,3,0)</f>
        <v>EGSF6046</v>
      </c>
      <c r="W972" s="3" t="str">
        <f>VLOOKUP(V972,INFO!$C:$D,2,0)</f>
        <v>Camioneta</v>
      </c>
      <c r="X972" s="17" t="str">
        <f>VLOOKUP(A972,INFO!A:F,5,0)</f>
        <v>POSTVENTA</v>
      </c>
      <c r="Y972" s="17" t="str">
        <f>VLOOKUP(A972,INFO!A:F,6,0)</f>
        <v>Kevin Perez</v>
      </c>
    </row>
    <row r="973" spans="1:25" x14ac:dyDescent="0.25">
      <c r="A973" s="3" t="s">
        <v>53</v>
      </c>
      <c r="B973" s="8">
        <v>2.3495370370370371E-3</v>
      </c>
      <c r="C973" s="8">
        <v>1.6550925925925926E-3</v>
      </c>
      <c r="D973" s="8">
        <v>6.9444444444444447E-4</v>
      </c>
      <c r="E973" s="4">
        <v>0.22</v>
      </c>
      <c r="F973" s="5">
        <v>12</v>
      </c>
      <c r="G973" s="5">
        <v>3.97</v>
      </c>
      <c r="H973" s="7" t="s">
        <v>24</v>
      </c>
      <c r="I973" s="7" t="s">
        <v>24</v>
      </c>
      <c r="J973" s="42">
        <v>43376.65179398148</v>
      </c>
      <c r="K973" s="42">
        <v>43376.654143518521</v>
      </c>
      <c r="L973" s="2">
        <v>43376</v>
      </c>
      <c r="M973" s="6" t="str">
        <f t="shared" si="154"/>
        <v>octubre</v>
      </c>
      <c r="N973" s="19">
        <f t="shared" si="155"/>
        <v>40</v>
      </c>
      <c r="O973" s="7" t="str">
        <f t="shared" si="156"/>
        <v>miércoles</v>
      </c>
      <c r="P973" s="7">
        <f t="shared" si="157"/>
        <v>2018</v>
      </c>
      <c r="Q973" s="3" t="str">
        <f>VLOOKUP(A973,INFO!$A:$B,2,0)</f>
        <v>GUAYAQUIL</v>
      </c>
      <c r="R973" s="19">
        <v>95</v>
      </c>
      <c r="S973" s="19" t="str">
        <f t="shared" si="158"/>
        <v>Durmió en Ainsa</v>
      </c>
      <c r="T973" s="19">
        <f t="shared" si="159"/>
        <v>1</v>
      </c>
      <c r="U973" s="19" t="str">
        <f t="shared" si="160"/>
        <v>Mostrar</v>
      </c>
      <c r="V973" s="3" t="str">
        <f>VLOOKUP(A973,INFO!$A:$C,3,0)</f>
        <v>EIBC3570</v>
      </c>
      <c r="W973" s="3" t="str">
        <f>VLOOKUP(V973,INFO!$C:$D,2,0)</f>
        <v>Camion</v>
      </c>
      <c r="X973" s="17" t="str">
        <f>VLOOKUP(A973,INFO!A:F,5,0)</f>
        <v>LOGÍSTICA</v>
      </c>
      <c r="Y973" s="17" t="str">
        <f>VLOOKUP(A973,INFO!A:F,6,0)</f>
        <v>Cristobal Murillo</v>
      </c>
    </row>
    <row r="974" spans="1:25" x14ac:dyDescent="0.25">
      <c r="A974" s="3" t="s">
        <v>73</v>
      </c>
      <c r="B974" s="8">
        <v>8.0324074074074065E-3</v>
      </c>
      <c r="C974" s="8">
        <v>7.3148148148148148E-3</v>
      </c>
      <c r="D974" s="8">
        <v>7.175925925925927E-4</v>
      </c>
      <c r="E974" s="4">
        <v>3.16</v>
      </c>
      <c r="F974" s="5">
        <v>37</v>
      </c>
      <c r="G974" s="5">
        <v>16.399999999999999</v>
      </c>
      <c r="H974" s="7" t="s">
        <v>72</v>
      </c>
      <c r="I974" s="7" t="s">
        <v>171</v>
      </c>
      <c r="J974" s="42">
        <v>43376.54760416667</v>
      </c>
      <c r="K974" s="42">
        <v>43376.555636574078</v>
      </c>
      <c r="L974" s="2">
        <v>43376</v>
      </c>
      <c r="M974" s="6" t="str">
        <f t="shared" si="154"/>
        <v>octubre</v>
      </c>
      <c r="N974" s="19">
        <f t="shared" si="155"/>
        <v>40</v>
      </c>
      <c r="O974" s="7" t="str">
        <f t="shared" si="156"/>
        <v>miércoles</v>
      </c>
      <c r="P974" s="7">
        <f t="shared" si="157"/>
        <v>2018</v>
      </c>
      <c r="Q974" s="3" t="str">
        <f>VLOOKUP(A974,INFO!$A:$B,2,0)</f>
        <v>GUAYAQUIL</v>
      </c>
      <c r="R974" s="19">
        <v>95</v>
      </c>
      <c r="S974" s="19" t="str">
        <f t="shared" si="158"/>
        <v>Benjamin Carrión, Guayaquil</v>
      </c>
      <c r="T974" s="19">
        <f t="shared" si="159"/>
        <v>1</v>
      </c>
      <c r="U974" s="19" t="str">
        <f t="shared" si="160"/>
        <v>Mostrar</v>
      </c>
      <c r="V974" s="3" t="str">
        <f>VLOOKUP(A974,INFO!$A:$C,3,0)</f>
        <v>EGSG9568</v>
      </c>
      <c r="W974" s="3" t="str">
        <f>VLOOKUP(V974,INFO!$C:$D,2,0)</f>
        <v>Camioneta</v>
      </c>
      <c r="X974" s="17" t="str">
        <f>VLOOKUP(A974,INFO!A:F,5,0)</f>
        <v>ADMINISTRACIÓN</v>
      </c>
      <c r="Y974" s="17" t="str">
        <f>VLOOKUP(A974,INFO!A:F,6,0)</f>
        <v>Alejandro Adrian</v>
      </c>
    </row>
    <row r="975" spans="1:25" x14ac:dyDescent="0.25">
      <c r="A975" s="3" t="s">
        <v>73</v>
      </c>
      <c r="B975" s="8">
        <v>1.2083333333333333E-2</v>
      </c>
      <c r="C975" s="8">
        <v>1.1273148148148148E-2</v>
      </c>
      <c r="D975" s="8">
        <v>8.1018518518518516E-4</v>
      </c>
      <c r="E975" s="4">
        <v>5.56</v>
      </c>
      <c r="F975" s="5">
        <v>59</v>
      </c>
      <c r="G975" s="5">
        <v>19.170000000000002</v>
      </c>
      <c r="H975" s="7" t="s">
        <v>171</v>
      </c>
      <c r="I975" s="7" t="s">
        <v>301</v>
      </c>
      <c r="J975" s="42">
        <v>43376.878993055558</v>
      </c>
      <c r="K975" s="42">
        <v>43376.891076388885</v>
      </c>
      <c r="L975" s="2">
        <v>43376</v>
      </c>
      <c r="M975" s="6" t="str">
        <f t="shared" si="154"/>
        <v>octubre</v>
      </c>
      <c r="N975" s="19">
        <f t="shared" si="155"/>
        <v>40</v>
      </c>
      <c r="O975" s="7" t="str">
        <f t="shared" si="156"/>
        <v>miércoles</v>
      </c>
      <c r="P975" s="7">
        <f t="shared" si="157"/>
        <v>2018</v>
      </c>
      <c r="Q975" s="3" t="str">
        <f>VLOOKUP(A975,INFO!$A:$B,2,0)</f>
        <v>GUAYAQUIL</v>
      </c>
      <c r="R975" s="19">
        <v>95</v>
      </c>
      <c r="S975" s="19" t="str">
        <f t="shared" si="158"/>
        <v>Avenida Francisco De Orellana, Guayaquil</v>
      </c>
      <c r="T975" s="19">
        <f t="shared" si="159"/>
        <v>0</v>
      </c>
      <c r="U975" s="19" t="str">
        <f t="shared" si="160"/>
        <v>Mostrar</v>
      </c>
      <c r="V975" s="3" t="str">
        <f>VLOOKUP(A975,INFO!$A:$C,3,0)</f>
        <v>EGSG9568</v>
      </c>
      <c r="W975" s="3" t="str">
        <f>VLOOKUP(V975,INFO!$C:$D,2,0)</f>
        <v>Camioneta</v>
      </c>
      <c r="X975" s="17" t="str">
        <f>VLOOKUP(A975,INFO!A:F,5,0)</f>
        <v>ADMINISTRACIÓN</v>
      </c>
      <c r="Y975" s="17" t="str">
        <f>VLOOKUP(A975,INFO!A:F,6,0)</f>
        <v>Alejandro Adrian</v>
      </c>
    </row>
    <row r="976" spans="1:25" x14ac:dyDescent="0.25">
      <c r="A976" s="3" t="s">
        <v>78</v>
      </c>
      <c r="B976" s="8">
        <v>6.6666666666666671E-3</v>
      </c>
      <c r="C976" s="8">
        <v>5.7060185185185191E-3</v>
      </c>
      <c r="D976" s="8">
        <v>9.6064814814814808E-4</v>
      </c>
      <c r="E976" s="4">
        <v>2.76</v>
      </c>
      <c r="F976" s="5">
        <v>48</v>
      </c>
      <c r="G976" s="5">
        <v>17.28</v>
      </c>
      <c r="H976" s="7" t="s">
        <v>134</v>
      </c>
      <c r="I976" s="7" t="s">
        <v>133</v>
      </c>
      <c r="J976" s="42">
        <v>43376.526817129627</v>
      </c>
      <c r="K976" s="42">
        <v>43376.533483796295</v>
      </c>
      <c r="L976" s="2">
        <v>43376</v>
      </c>
      <c r="M976" s="6" t="str">
        <f t="shared" si="154"/>
        <v>octubre</v>
      </c>
      <c r="N976" s="19">
        <f t="shared" si="155"/>
        <v>40</v>
      </c>
      <c r="O976" s="7" t="str">
        <f t="shared" si="156"/>
        <v>miércoles</v>
      </c>
      <c r="P976" s="7">
        <f t="shared" si="157"/>
        <v>2018</v>
      </c>
      <c r="Q976" s="3" t="str">
        <f>VLOOKUP(A976,INFO!$A:$B,2,0)</f>
        <v>GUAYAQUIL</v>
      </c>
      <c r="R976" s="19">
        <v>95</v>
      </c>
      <c r="S976" s="19" t="str">
        <f t="shared" si="158"/>
        <v>Avenida 38E, Guayaquil</v>
      </c>
      <c r="T976" s="19">
        <f t="shared" si="159"/>
        <v>0</v>
      </c>
      <c r="U976" s="19" t="str">
        <f t="shared" si="160"/>
        <v>Mostrar</v>
      </c>
      <c r="V976" s="3" t="str">
        <f>VLOOKUP(A976,INFO!$A:$C,3,0)</f>
        <v>II765J</v>
      </c>
      <c r="W976" s="3" t="str">
        <f>VLOOKUP(V976,INFO!$C:$D,2,0)</f>
        <v>Motocicleta</v>
      </c>
      <c r="X976" s="17" t="str">
        <f>VLOOKUP(A976,INFO!A:F,5,0)</f>
        <v>ADMINISTRACIÓN</v>
      </c>
      <c r="Y976" s="17" t="str">
        <f>VLOOKUP(A976,INFO!A:F,6,0)</f>
        <v xml:space="preserve">Byron </v>
      </c>
    </row>
    <row r="977" spans="1:25" x14ac:dyDescent="0.25">
      <c r="A977" s="3" t="s">
        <v>78</v>
      </c>
      <c r="B977" s="8">
        <v>1.3414351851851851E-2</v>
      </c>
      <c r="C977" s="8">
        <v>1.2395833333333335E-2</v>
      </c>
      <c r="D977" s="8">
        <v>1.0185185185185186E-3</v>
      </c>
      <c r="E977" s="4">
        <v>9.56</v>
      </c>
      <c r="F977" s="5">
        <v>64</v>
      </c>
      <c r="G977" s="5">
        <v>29.71</v>
      </c>
      <c r="H977" s="7" t="s">
        <v>72</v>
      </c>
      <c r="I977" s="7" t="s">
        <v>132</v>
      </c>
      <c r="J977" s="42">
        <v>43376.600138888891</v>
      </c>
      <c r="K977" s="42">
        <v>43376.613553240742</v>
      </c>
      <c r="L977" s="2">
        <v>43376</v>
      </c>
      <c r="M977" s="6" t="str">
        <f t="shared" si="154"/>
        <v>octubre</v>
      </c>
      <c r="N977" s="19">
        <f t="shared" si="155"/>
        <v>40</v>
      </c>
      <c r="O977" s="7" t="str">
        <f t="shared" si="156"/>
        <v>miércoles</v>
      </c>
      <c r="P977" s="7">
        <f t="shared" si="157"/>
        <v>2018</v>
      </c>
      <c r="Q977" s="3" t="str">
        <f>VLOOKUP(A977,INFO!$A:$B,2,0)</f>
        <v>GUAYAQUIL</v>
      </c>
      <c r="R977" s="19">
        <v>95</v>
      </c>
      <c r="S977" s="19" t="str">
        <f t="shared" si="158"/>
        <v>Calle 23C, Guayaquil</v>
      </c>
      <c r="T977" s="19">
        <f t="shared" si="159"/>
        <v>1</v>
      </c>
      <c r="U977" s="19" t="str">
        <f t="shared" si="160"/>
        <v>Mostrar</v>
      </c>
      <c r="V977" s="3" t="str">
        <f>VLOOKUP(A977,INFO!$A:$C,3,0)</f>
        <v>II765J</v>
      </c>
      <c r="W977" s="3" t="str">
        <f>VLOOKUP(V977,INFO!$C:$D,2,0)</f>
        <v>Motocicleta</v>
      </c>
      <c r="X977" s="17" t="str">
        <f>VLOOKUP(A977,INFO!A:F,5,0)</f>
        <v>ADMINISTRACIÓN</v>
      </c>
      <c r="Y977" s="17" t="str">
        <f>VLOOKUP(A977,INFO!A:F,6,0)</f>
        <v xml:space="preserve">Byron </v>
      </c>
    </row>
    <row r="978" spans="1:25" x14ac:dyDescent="0.25">
      <c r="A978" s="3" t="s">
        <v>59</v>
      </c>
      <c r="B978" s="8">
        <v>3.3912037037037036E-3</v>
      </c>
      <c r="C978" s="8">
        <v>2.3495370370370371E-3</v>
      </c>
      <c r="D978" s="8">
        <v>1.0416666666666667E-3</v>
      </c>
      <c r="E978" s="4">
        <v>0.2</v>
      </c>
      <c r="F978" s="5">
        <v>11</v>
      </c>
      <c r="G978" s="5">
        <v>2.4700000000000002</v>
      </c>
      <c r="H978" s="7" t="s">
        <v>24</v>
      </c>
      <c r="I978" s="7" t="s">
        <v>24</v>
      </c>
      <c r="J978" s="42">
        <v>43376.556932870371</v>
      </c>
      <c r="K978" s="42">
        <v>43376.560324074075</v>
      </c>
      <c r="L978" s="2">
        <v>43376</v>
      </c>
      <c r="M978" s="6" t="str">
        <f t="shared" si="154"/>
        <v>octubre</v>
      </c>
      <c r="N978" s="19">
        <f t="shared" si="155"/>
        <v>40</v>
      </c>
      <c r="O978" s="7" t="str">
        <f t="shared" si="156"/>
        <v>miércoles</v>
      </c>
      <c r="P978" s="7">
        <f t="shared" si="157"/>
        <v>2018</v>
      </c>
      <c r="Q978" s="3" t="str">
        <f>VLOOKUP(A978,INFO!$A:$B,2,0)</f>
        <v>GUAYAQUIL</v>
      </c>
      <c r="R978" s="19">
        <v>95</v>
      </c>
      <c r="S978" s="19" t="str">
        <f t="shared" si="158"/>
        <v>Durmió en Ainsa</v>
      </c>
      <c r="T978" s="19">
        <f t="shared" si="159"/>
        <v>1</v>
      </c>
      <c r="U978" s="19" t="str">
        <f t="shared" si="160"/>
        <v>Mostrar</v>
      </c>
      <c r="V978" s="3" t="str">
        <f>VLOOKUP(A978,INFO!$A:$C,3,0)</f>
        <v>EPCI6941</v>
      </c>
      <c r="W978" s="3" t="str">
        <f>VLOOKUP(V978,INFO!$C:$D,2,0)</f>
        <v>Camioneta</v>
      </c>
      <c r="X978" s="17" t="str">
        <f>VLOOKUP(A978,INFO!A:F,5,0)</f>
        <v>POSTVENTA</v>
      </c>
      <c r="Y978" s="17" t="str">
        <f>VLOOKUP(A978,INFO!A:F,6,0)</f>
        <v>Michael Resabala</v>
      </c>
    </row>
    <row r="979" spans="1:25" x14ac:dyDescent="0.25">
      <c r="A979" s="3" t="s">
        <v>73</v>
      </c>
      <c r="B979" s="8">
        <v>5.0000000000000001E-3</v>
      </c>
      <c r="C979" s="8">
        <v>3.8194444444444443E-3</v>
      </c>
      <c r="D979" s="8">
        <v>1.1805555555555556E-3</v>
      </c>
      <c r="E979" s="4">
        <v>2.4700000000000002</v>
      </c>
      <c r="F979" s="5">
        <v>57</v>
      </c>
      <c r="G979" s="5">
        <v>20.54</v>
      </c>
      <c r="H979" s="7" t="s">
        <v>72</v>
      </c>
      <c r="I979" s="7" t="s">
        <v>171</v>
      </c>
      <c r="J979" s="42">
        <v>43376.86341435185</v>
      </c>
      <c r="K979" s="42">
        <v>43376.868414351855</v>
      </c>
      <c r="L979" s="2">
        <v>43376</v>
      </c>
      <c r="M979" s="6" t="str">
        <f t="shared" si="154"/>
        <v>octubre</v>
      </c>
      <c r="N979" s="19">
        <f t="shared" si="155"/>
        <v>40</v>
      </c>
      <c r="O979" s="7" t="str">
        <f t="shared" si="156"/>
        <v>miércoles</v>
      </c>
      <c r="P979" s="7">
        <f t="shared" si="157"/>
        <v>2018</v>
      </c>
      <c r="Q979" s="3" t="str">
        <f>VLOOKUP(A979,INFO!$A:$B,2,0)</f>
        <v>GUAYAQUIL</v>
      </c>
      <c r="R979" s="19">
        <v>95</v>
      </c>
      <c r="S979" s="19" t="str">
        <f t="shared" si="158"/>
        <v>Benjamin Carrión, Guayaquil</v>
      </c>
      <c r="T979" s="19">
        <f t="shared" si="159"/>
        <v>1</v>
      </c>
      <c r="U979" s="19" t="str">
        <f t="shared" si="160"/>
        <v>Mostrar</v>
      </c>
      <c r="V979" s="3" t="str">
        <f>VLOOKUP(A979,INFO!$A:$C,3,0)</f>
        <v>EGSG9568</v>
      </c>
      <c r="W979" s="3" t="str">
        <f>VLOOKUP(V979,INFO!$C:$D,2,0)</f>
        <v>Camioneta</v>
      </c>
      <c r="X979" s="17" t="str">
        <f>VLOOKUP(A979,INFO!A:F,5,0)</f>
        <v>ADMINISTRACIÓN</v>
      </c>
      <c r="Y979" s="17" t="str">
        <f>VLOOKUP(A979,INFO!A:F,6,0)</f>
        <v>Alejandro Adrian</v>
      </c>
    </row>
    <row r="980" spans="1:25" x14ac:dyDescent="0.25">
      <c r="A980" s="3" t="s">
        <v>36</v>
      </c>
      <c r="B980" s="8">
        <v>4.4108796296296299E-2</v>
      </c>
      <c r="C980" s="8">
        <v>4.2893518518518518E-2</v>
      </c>
      <c r="D980" s="8">
        <v>1.2152777777777778E-3</v>
      </c>
      <c r="E980" s="4">
        <v>43.96</v>
      </c>
      <c r="F980" s="5">
        <v>64</v>
      </c>
      <c r="G980" s="5">
        <v>41.52</v>
      </c>
      <c r="H980" s="7" t="s">
        <v>163</v>
      </c>
      <c r="I980" s="7" t="s">
        <v>24</v>
      </c>
      <c r="J980" s="42">
        <v>43376.516898148147</v>
      </c>
      <c r="K980" s="42">
        <v>43376.561006944445</v>
      </c>
      <c r="L980" s="2">
        <v>43376</v>
      </c>
      <c r="M980" s="6" t="str">
        <f t="shared" si="154"/>
        <v>octubre</v>
      </c>
      <c r="N980" s="19">
        <f t="shared" si="155"/>
        <v>40</v>
      </c>
      <c r="O980" s="7" t="str">
        <f t="shared" si="156"/>
        <v>miércoles</v>
      </c>
      <c r="P980" s="7">
        <f t="shared" si="157"/>
        <v>2018</v>
      </c>
      <c r="Q980" s="3" t="str">
        <f>VLOOKUP(A980,INFO!$A:$B,2,0)</f>
        <v>GUAYAQUIL</v>
      </c>
      <c r="R980" s="19">
        <v>95</v>
      </c>
      <c r="S980" s="19" t="str">
        <f t="shared" si="158"/>
        <v>Avenida 40 No, Guayaquil</v>
      </c>
      <c r="T980" s="19">
        <f t="shared" si="159"/>
        <v>0</v>
      </c>
      <c r="U980" s="19" t="str">
        <f t="shared" si="160"/>
        <v>Mostrar</v>
      </c>
      <c r="V980" s="3" t="str">
        <f>VLOOKUP(A980,INFO!$A:$C,3,0)</f>
        <v>EPCA4311</v>
      </c>
      <c r="W980" s="3" t="str">
        <f>VLOOKUP(V980,INFO!$C:$D,2,0)</f>
        <v>Plataforma</v>
      </c>
      <c r="X980" s="17" t="str">
        <f>VLOOKUP(A980,INFO!A:F,5,0)</f>
        <v>LOGÍSTICA</v>
      </c>
      <c r="Y980" s="17" t="str">
        <f>VLOOKUP(A980,INFO!A:F,6,0)</f>
        <v>Cristobal Murillo</v>
      </c>
    </row>
    <row r="981" spans="1:25" x14ac:dyDescent="0.25">
      <c r="A981" s="3" t="s">
        <v>78</v>
      </c>
      <c r="B981" s="8">
        <v>7.2222222222222228E-3</v>
      </c>
      <c r="C981" s="8">
        <v>5.9143518518518521E-3</v>
      </c>
      <c r="D981" s="8">
        <v>1.3078703703703705E-3</v>
      </c>
      <c r="E981" s="4">
        <v>2.67</v>
      </c>
      <c r="F981" s="5">
        <v>48</v>
      </c>
      <c r="G981" s="5">
        <v>15.41</v>
      </c>
      <c r="H981" s="7" t="s">
        <v>134</v>
      </c>
      <c r="I981" s="7" t="s">
        <v>24</v>
      </c>
      <c r="J981" s="42">
        <v>43376.645902777775</v>
      </c>
      <c r="K981" s="42">
        <v>43376.653124999997</v>
      </c>
      <c r="L981" s="2">
        <v>43376</v>
      </c>
      <c r="M981" s="6" t="str">
        <f t="shared" si="154"/>
        <v>octubre</v>
      </c>
      <c r="N981" s="19">
        <f t="shared" si="155"/>
        <v>40</v>
      </c>
      <c r="O981" s="7" t="str">
        <f t="shared" si="156"/>
        <v>miércoles</v>
      </c>
      <c r="P981" s="7">
        <f t="shared" si="157"/>
        <v>2018</v>
      </c>
      <c r="Q981" s="3" t="str">
        <f>VLOOKUP(A981,INFO!$A:$B,2,0)</f>
        <v>GUAYAQUIL</v>
      </c>
      <c r="R981" s="19">
        <v>95</v>
      </c>
      <c r="S981" s="19" t="str">
        <f t="shared" si="158"/>
        <v>Avenida 40 No, Guayaquil</v>
      </c>
      <c r="T981" s="19">
        <f t="shared" si="159"/>
        <v>0</v>
      </c>
      <c r="U981" s="19" t="str">
        <f t="shared" si="160"/>
        <v>Mostrar</v>
      </c>
      <c r="V981" s="3" t="str">
        <f>VLOOKUP(A981,INFO!$A:$C,3,0)</f>
        <v>II765J</v>
      </c>
      <c r="W981" s="3" t="str">
        <f>VLOOKUP(V981,INFO!$C:$D,2,0)</f>
        <v>Motocicleta</v>
      </c>
      <c r="X981" s="17" t="str">
        <f>VLOOKUP(A981,INFO!A:F,5,0)</f>
        <v>ADMINISTRACIÓN</v>
      </c>
      <c r="Y981" s="17" t="str">
        <f>VLOOKUP(A981,INFO!A:F,6,0)</f>
        <v xml:space="preserve">Byron </v>
      </c>
    </row>
    <row r="982" spans="1:25" x14ac:dyDescent="0.25">
      <c r="A982" s="3" t="s">
        <v>73</v>
      </c>
      <c r="B982" s="8">
        <v>6.2037037037037043E-3</v>
      </c>
      <c r="C982" s="8">
        <v>4.8842592592592592E-3</v>
      </c>
      <c r="D982" s="8">
        <v>1.3194444444444443E-3</v>
      </c>
      <c r="E982" s="4">
        <v>2.5299999999999998</v>
      </c>
      <c r="F982" s="5">
        <v>64</v>
      </c>
      <c r="G982" s="5">
        <v>17</v>
      </c>
      <c r="H982" s="7" t="s">
        <v>171</v>
      </c>
      <c r="I982" s="7" t="s">
        <v>72</v>
      </c>
      <c r="J982" s="42">
        <v>43376.58085648148</v>
      </c>
      <c r="K982" s="42">
        <v>43376.587060185186</v>
      </c>
      <c r="L982" s="2">
        <v>43376</v>
      </c>
      <c r="M982" s="6" t="str">
        <f t="shared" ref="M982:M1045" si="161">TEXT(L982,"mmmm")</f>
        <v>octubre</v>
      </c>
      <c r="N982" s="19">
        <f t="shared" ref="N982:N1045" si="162">IF(O982="domingo",WEEKNUM(L982)-1,WEEKNUM(L982))</f>
        <v>40</v>
      </c>
      <c r="O982" s="7" t="str">
        <f t="shared" ref="O982:O1045" si="163">TEXT(L982,"dddd")</f>
        <v>miércoles</v>
      </c>
      <c r="P982" s="7">
        <f t="shared" ref="P982:P1045" si="164">YEAR(L982)</f>
        <v>2018</v>
      </c>
      <c r="Q982" s="3" t="str">
        <f>VLOOKUP(A982,INFO!$A:$B,2,0)</f>
        <v>GUAYAQUIL</v>
      </c>
      <c r="R982" s="19">
        <v>95</v>
      </c>
      <c r="S982" s="19" t="str">
        <f t="shared" ref="S982:S1045" si="165">IF(AND(T982=1,OR(I982=$Z$2,I982=$Z$3)),$Z$4,I982)</f>
        <v>Avenida Juan Tanca Marengo, Guayaquil</v>
      </c>
      <c r="T982" s="19">
        <f t="shared" ref="T982:T1045" si="166">IF(OR(H982=I982,H982=$Z$2,H982=$Z$3),1,0)</f>
        <v>0</v>
      </c>
      <c r="U982" s="19" t="str">
        <f t="shared" ref="U982:U1045" si="167">IF(AND(C982=$AA$2,D982=$AA$2),"No Mostrar","Mostrar")</f>
        <v>Mostrar</v>
      </c>
      <c r="V982" s="3" t="str">
        <f>VLOOKUP(A982,INFO!$A:$C,3,0)</f>
        <v>EGSG9568</v>
      </c>
      <c r="W982" s="3" t="str">
        <f>VLOOKUP(V982,INFO!$C:$D,2,0)</f>
        <v>Camioneta</v>
      </c>
      <c r="X982" s="17" t="str">
        <f>VLOOKUP(A982,INFO!A:F,5,0)</f>
        <v>ADMINISTRACIÓN</v>
      </c>
      <c r="Y982" s="17" t="str">
        <f>VLOOKUP(A982,INFO!A:F,6,0)</f>
        <v>Alejandro Adrian</v>
      </c>
    </row>
    <row r="983" spans="1:25" x14ac:dyDescent="0.25">
      <c r="A983" s="3" t="s">
        <v>59</v>
      </c>
      <c r="B983" s="8">
        <v>1.3310185185185185E-3</v>
      </c>
      <c r="C983" s="8">
        <v>0</v>
      </c>
      <c r="D983" s="8">
        <v>1.3310185185185185E-3</v>
      </c>
      <c r="E983" s="4">
        <v>0.01</v>
      </c>
      <c r="F983" s="5">
        <v>0</v>
      </c>
      <c r="G983" s="5">
        <v>0.16</v>
      </c>
      <c r="H983" s="7" t="s">
        <v>24</v>
      </c>
      <c r="I983" s="7" t="s">
        <v>24</v>
      </c>
      <c r="J983" s="42">
        <v>43376.340636574074</v>
      </c>
      <c r="K983" s="42">
        <v>43376.341967592591</v>
      </c>
      <c r="L983" s="2">
        <v>43376</v>
      </c>
      <c r="M983" s="6" t="str">
        <f t="shared" si="161"/>
        <v>octubre</v>
      </c>
      <c r="N983" s="19">
        <f t="shared" si="162"/>
        <v>40</v>
      </c>
      <c r="O983" s="7" t="str">
        <f t="shared" si="163"/>
        <v>miércoles</v>
      </c>
      <c r="P983" s="7">
        <f t="shared" si="164"/>
        <v>2018</v>
      </c>
      <c r="Q983" s="3" t="str">
        <f>VLOOKUP(A983,INFO!$A:$B,2,0)</f>
        <v>GUAYAQUIL</v>
      </c>
      <c r="R983" s="19">
        <v>95</v>
      </c>
      <c r="S983" s="19" t="str">
        <f t="shared" si="165"/>
        <v>Durmió en Ainsa</v>
      </c>
      <c r="T983" s="19">
        <f t="shared" si="166"/>
        <v>1</v>
      </c>
      <c r="U983" s="19" t="str">
        <f t="shared" si="167"/>
        <v>Mostrar</v>
      </c>
      <c r="V983" s="3" t="str">
        <f>VLOOKUP(A983,INFO!$A:$C,3,0)</f>
        <v>EPCI6941</v>
      </c>
      <c r="W983" s="3" t="str">
        <f>VLOOKUP(V983,INFO!$C:$D,2,0)</f>
        <v>Camioneta</v>
      </c>
      <c r="X983" s="17" t="str">
        <f>VLOOKUP(A983,INFO!A:F,5,0)</f>
        <v>POSTVENTA</v>
      </c>
      <c r="Y983" s="17" t="str">
        <f>VLOOKUP(A983,INFO!A:F,6,0)</f>
        <v>Michael Resabala</v>
      </c>
    </row>
    <row r="984" spans="1:25" x14ac:dyDescent="0.25">
      <c r="A984" s="3" t="s">
        <v>4</v>
      </c>
      <c r="B984" s="8">
        <v>1.9814814814814816E-2</v>
      </c>
      <c r="C984" s="8">
        <v>1.7025462962962961E-2</v>
      </c>
      <c r="D984" s="8">
        <v>1.4004629629629629E-3</v>
      </c>
      <c r="E984" s="4">
        <v>11.6</v>
      </c>
      <c r="F984" s="5">
        <v>68</v>
      </c>
      <c r="G984" s="5">
        <v>24.4</v>
      </c>
      <c r="H984" s="7" t="s">
        <v>18</v>
      </c>
      <c r="I984" s="7" t="s">
        <v>330</v>
      </c>
      <c r="J984" s="42">
        <v>43376.364293981482</v>
      </c>
      <c r="K984" s="42">
        <v>43376.384108796294</v>
      </c>
      <c r="L984" s="2">
        <v>43376</v>
      </c>
      <c r="M984" s="6" t="str">
        <f t="shared" si="161"/>
        <v>octubre</v>
      </c>
      <c r="N984" s="19">
        <f t="shared" si="162"/>
        <v>40</v>
      </c>
      <c r="O984" s="7" t="str">
        <f t="shared" si="163"/>
        <v>miércoles</v>
      </c>
      <c r="P984" s="7">
        <f t="shared" si="164"/>
        <v>2018</v>
      </c>
      <c r="Q984" s="3" t="str">
        <f>VLOOKUP(A984,INFO!$A:$B,2,0)</f>
        <v>QUITO</v>
      </c>
      <c r="R984" s="19">
        <v>95</v>
      </c>
      <c r="S984" s="19" t="str">
        <f t="shared" si="165"/>
        <v>Francisco Salazar 1-40, Quito</v>
      </c>
      <c r="T984" s="19">
        <f t="shared" si="166"/>
        <v>0</v>
      </c>
      <c r="U984" s="19" t="str">
        <f t="shared" si="167"/>
        <v>Mostrar</v>
      </c>
      <c r="V984" s="3" t="str">
        <f>VLOOKUP(A984,INFO!$A:$C,3,0)</f>
        <v>HW228P</v>
      </c>
      <c r="W984" s="3" t="str">
        <f>VLOOKUP(V984,INFO!$C:$D,2,0)</f>
        <v>Motocicleta</v>
      </c>
      <c r="X984" s="17" t="str">
        <f>VLOOKUP(A984,INFO!A:F,5,0)</f>
        <v>SAT UIO</v>
      </c>
      <c r="Y984" s="17" t="str">
        <f>VLOOKUP(A984,INFO!A:F,6,0)</f>
        <v>Quito</v>
      </c>
    </row>
    <row r="985" spans="1:25" x14ac:dyDescent="0.25">
      <c r="A985" s="3" t="s">
        <v>4</v>
      </c>
      <c r="B985" s="8">
        <v>1.951388888888889E-2</v>
      </c>
      <c r="C985" s="8">
        <v>1.7997685185185186E-2</v>
      </c>
      <c r="D985" s="8">
        <v>1.5162037037037036E-3</v>
      </c>
      <c r="E985" s="4">
        <v>14.87</v>
      </c>
      <c r="F985" s="5">
        <v>72</v>
      </c>
      <c r="G985" s="5">
        <v>31.76</v>
      </c>
      <c r="H985" s="7" t="s">
        <v>300</v>
      </c>
      <c r="I985" s="7" t="s">
        <v>328</v>
      </c>
      <c r="J985" s="42">
        <v>43376.394641203704</v>
      </c>
      <c r="K985" s="42">
        <v>43376.414155092592</v>
      </c>
      <c r="L985" s="2">
        <v>43376</v>
      </c>
      <c r="M985" s="6" t="str">
        <f t="shared" si="161"/>
        <v>octubre</v>
      </c>
      <c r="N985" s="19">
        <f t="shared" si="162"/>
        <v>40</v>
      </c>
      <c r="O985" s="7" t="str">
        <f t="shared" si="163"/>
        <v>miércoles</v>
      </c>
      <c r="P985" s="7">
        <f t="shared" si="164"/>
        <v>2018</v>
      </c>
      <c r="Q985" s="3" t="str">
        <f>VLOOKUP(A985,INFO!$A:$B,2,0)</f>
        <v>QUITO</v>
      </c>
      <c r="R985" s="19">
        <v>95</v>
      </c>
      <c r="S985" s="19" t="str">
        <f t="shared" si="165"/>
        <v>Calle Guayanay Ñan 2-248, Quito</v>
      </c>
      <c r="T985" s="19">
        <f t="shared" si="166"/>
        <v>0</v>
      </c>
      <c r="U985" s="19" t="str">
        <f t="shared" si="167"/>
        <v>Mostrar</v>
      </c>
      <c r="V985" s="3" t="str">
        <f>VLOOKUP(A985,INFO!$A:$C,3,0)</f>
        <v>HW228P</v>
      </c>
      <c r="W985" s="3" t="str">
        <f>VLOOKUP(V985,INFO!$C:$D,2,0)</f>
        <v>Motocicleta</v>
      </c>
      <c r="X985" s="17" t="str">
        <f>VLOOKUP(A985,INFO!A:F,5,0)</f>
        <v>SAT UIO</v>
      </c>
      <c r="Y985" s="17" t="str">
        <f>VLOOKUP(A985,INFO!A:F,6,0)</f>
        <v>Quito</v>
      </c>
    </row>
    <row r="986" spans="1:25" x14ac:dyDescent="0.25">
      <c r="A986" s="3" t="s">
        <v>70</v>
      </c>
      <c r="B986" s="8">
        <v>6.9444444444444441E-3</v>
      </c>
      <c r="C986" s="8">
        <v>5.2314814814814819E-3</v>
      </c>
      <c r="D986" s="8">
        <v>1.712962962962963E-3</v>
      </c>
      <c r="E986" s="4">
        <v>3.47</v>
      </c>
      <c r="F986" s="5">
        <v>53</v>
      </c>
      <c r="G986" s="5">
        <v>20.85</v>
      </c>
      <c r="H986" s="7" t="s">
        <v>331</v>
      </c>
      <c r="I986" s="7" t="s">
        <v>332</v>
      </c>
      <c r="J986" s="42">
        <v>43376.372569444444</v>
      </c>
      <c r="K986" s="42">
        <v>43376.379513888889</v>
      </c>
      <c r="L986" s="2">
        <v>43376</v>
      </c>
      <c r="M986" s="6" t="str">
        <f t="shared" si="161"/>
        <v>octubre</v>
      </c>
      <c r="N986" s="19">
        <f t="shared" si="162"/>
        <v>40</v>
      </c>
      <c r="O986" s="7" t="str">
        <f t="shared" si="163"/>
        <v>miércoles</v>
      </c>
      <c r="P986" s="7">
        <f t="shared" si="164"/>
        <v>2018</v>
      </c>
      <c r="Q986" s="3" t="str">
        <f>VLOOKUP(A986,INFO!$A:$B,2,0)</f>
        <v>QUITO</v>
      </c>
      <c r="R986" s="19">
        <v>95</v>
      </c>
      <c r="S986" s="19" t="str">
        <f t="shared" si="165"/>
        <v>Gregorio Escobedo, Guayaquil</v>
      </c>
      <c r="T986" s="19">
        <f t="shared" si="166"/>
        <v>0</v>
      </c>
      <c r="U986" s="19" t="str">
        <f t="shared" si="167"/>
        <v>Mostrar</v>
      </c>
      <c r="V986" s="3" t="str">
        <f>VLOOKUP(A986,INFO!$A:$C,3,0)</f>
        <v>EPCZ3313</v>
      </c>
      <c r="W986" s="3" t="str">
        <f>VLOOKUP(V986,INFO!$C:$D,2,0)</f>
        <v>Automovil</v>
      </c>
      <c r="X986" s="17" t="str">
        <f>VLOOKUP(A986,INFO!A:F,5,0)</f>
        <v>VENTAS</v>
      </c>
      <c r="Y986" s="17" t="str">
        <f>VLOOKUP(A986,INFO!A:F,6,0)</f>
        <v>Fernando Maldonado</v>
      </c>
    </row>
    <row r="987" spans="1:25" x14ac:dyDescent="0.25">
      <c r="A987" s="3" t="s">
        <v>29</v>
      </c>
      <c r="B987" s="8">
        <v>5.7476851851851855E-2</v>
      </c>
      <c r="C987" s="8">
        <v>5.5763888888888891E-2</v>
      </c>
      <c r="D987" s="8">
        <v>1.712962962962963E-3</v>
      </c>
      <c r="E987" s="4">
        <v>73.849999999999994</v>
      </c>
      <c r="F987" s="5">
        <v>85</v>
      </c>
      <c r="G987" s="5">
        <v>53.53</v>
      </c>
      <c r="H987" s="7" t="s">
        <v>333</v>
      </c>
      <c r="I987" s="7" t="s">
        <v>24</v>
      </c>
      <c r="J987" s="42">
        <v>43376.69121527778</v>
      </c>
      <c r="K987" s="42">
        <v>43376.748692129629</v>
      </c>
      <c r="L987" s="2">
        <v>43376</v>
      </c>
      <c r="M987" s="6" t="str">
        <f t="shared" si="161"/>
        <v>octubre</v>
      </c>
      <c r="N987" s="19">
        <f t="shared" si="162"/>
        <v>40</v>
      </c>
      <c r="O987" s="7" t="str">
        <f t="shared" si="163"/>
        <v>miércoles</v>
      </c>
      <c r="P987" s="7">
        <f t="shared" si="164"/>
        <v>2018</v>
      </c>
      <c r="Q987" s="3" t="str">
        <f>VLOOKUP(A987,INFO!$A:$B,2,0)</f>
        <v>GUAYAQUIL</v>
      </c>
      <c r="R987" s="19">
        <v>95</v>
      </c>
      <c r="S987" s="19" t="str">
        <f t="shared" si="165"/>
        <v>Avenida 40 No, Guayaquil</v>
      </c>
      <c r="T987" s="19">
        <f t="shared" si="166"/>
        <v>0</v>
      </c>
      <c r="U987" s="19" t="str">
        <f t="shared" si="167"/>
        <v>Mostrar</v>
      </c>
      <c r="V987" s="3" t="str">
        <f>VLOOKUP(A987,INFO!$A:$C,3,0)</f>
        <v>EPCW6826</v>
      </c>
      <c r="W987" s="3" t="str">
        <f>VLOOKUP(V987,INFO!$C:$D,2,0)</f>
        <v>Camioneta</v>
      </c>
      <c r="X987" s="17" t="str">
        <f>VLOOKUP(A987,INFO!A:F,5,0)</f>
        <v>POSTVENTA</v>
      </c>
      <c r="Y987" s="17" t="str">
        <f>VLOOKUP(A987,INFO!A:F,6,0)</f>
        <v>Danny Salazar</v>
      </c>
    </row>
    <row r="988" spans="1:25" x14ac:dyDescent="0.25">
      <c r="A988" s="3" t="s">
        <v>78</v>
      </c>
      <c r="B988" s="8">
        <v>4.2256944444444444E-2</v>
      </c>
      <c r="C988" s="8">
        <v>4.0520833333333332E-2</v>
      </c>
      <c r="D988" s="8">
        <v>1.736111111111111E-3</v>
      </c>
      <c r="E988" s="4">
        <v>10.27</v>
      </c>
      <c r="F988" s="5">
        <v>62</v>
      </c>
      <c r="G988" s="5">
        <v>10.130000000000001</v>
      </c>
      <c r="H988" s="7" t="s">
        <v>3</v>
      </c>
      <c r="I988" s="7" t="s">
        <v>24</v>
      </c>
      <c r="J988" s="42">
        <v>43376.376956018517</v>
      </c>
      <c r="K988" s="42">
        <v>43376.419212962966</v>
      </c>
      <c r="L988" s="2">
        <v>43376</v>
      </c>
      <c r="M988" s="6" t="str">
        <f t="shared" si="161"/>
        <v>octubre</v>
      </c>
      <c r="N988" s="19">
        <f t="shared" si="162"/>
        <v>40</v>
      </c>
      <c r="O988" s="7" t="str">
        <f t="shared" si="163"/>
        <v>miércoles</v>
      </c>
      <c r="P988" s="7">
        <f t="shared" si="164"/>
        <v>2018</v>
      </c>
      <c r="Q988" s="3" t="str">
        <f>VLOOKUP(A988,INFO!$A:$B,2,0)</f>
        <v>GUAYAQUIL</v>
      </c>
      <c r="R988" s="19">
        <v>95</v>
      </c>
      <c r="S988" s="19" t="str">
        <f t="shared" si="165"/>
        <v>Avenida 40 No, Guayaquil</v>
      </c>
      <c r="T988" s="19">
        <f t="shared" si="166"/>
        <v>0</v>
      </c>
      <c r="U988" s="19" t="str">
        <f t="shared" si="167"/>
        <v>Mostrar</v>
      </c>
      <c r="V988" s="3" t="str">
        <f>VLOOKUP(A988,INFO!$A:$C,3,0)</f>
        <v>II765J</v>
      </c>
      <c r="W988" s="3" t="str">
        <f>VLOOKUP(V988,INFO!$C:$D,2,0)</f>
        <v>Motocicleta</v>
      </c>
      <c r="X988" s="17" t="str">
        <f>VLOOKUP(A988,INFO!A:F,5,0)</f>
        <v>ADMINISTRACIÓN</v>
      </c>
      <c r="Y988" s="17" t="str">
        <f>VLOOKUP(A988,INFO!A:F,6,0)</f>
        <v xml:space="preserve">Byron </v>
      </c>
    </row>
    <row r="989" spans="1:25" x14ac:dyDescent="0.25">
      <c r="A989" s="3" t="s">
        <v>39</v>
      </c>
      <c r="B989" s="8">
        <v>2.0601851851851853E-3</v>
      </c>
      <c r="C989" s="8">
        <v>3.2407407407407406E-4</v>
      </c>
      <c r="D989" s="8">
        <v>1.736111111111111E-3</v>
      </c>
      <c r="E989" s="4">
        <v>0.06</v>
      </c>
      <c r="F989" s="5">
        <v>14</v>
      </c>
      <c r="G989" s="5">
        <v>1.24</v>
      </c>
      <c r="H989" s="7" t="s">
        <v>24</v>
      </c>
      <c r="I989" s="7" t="s">
        <v>24</v>
      </c>
      <c r="J989" s="42">
        <v>43376.997719907406</v>
      </c>
      <c r="K989" s="42">
        <v>43376.999780092592</v>
      </c>
      <c r="L989" s="2">
        <v>43376</v>
      </c>
      <c r="M989" s="6" t="str">
        <f t="shared" si="161"/>
        <v>octubre</v>
      </c>
      <c r="N989" s="19">
        <f t="shared" si="162"/>
        <v>40</v>
      </c>
      <c r="O989" s="7" t="str">
        <f t="shared" si="163"/>
        <v>miércoles</v>
      </c>
      <c r="P989" s="7">
        <f t="shared" si="164"/>
        <v>2018</v>
      </c>
      <c r="Q989" s="3" t="str">
        <f>VLOOKUP(A989,INFO!$A:$B,2,0)</f>
        <v>GUAYAQUIL</v>
      </c>
      <c r="R989" s="19">
        <v>95</v>
      </c>
      <c r="S989" s="19" t="str">
        <f t="shared" si="165"/>
        <v>Durmió en Ainsa</v>
      </c>
      <c r="T989" s="19">
        <f t="shared" si="166"/>
        <v>1</v>
      </c>
      <c r="U989" s="19" t="str">
        <f t="shared" si="167"/>
        <v>Mostrar</v>
      </c>
      <c r="V989" s="3" t="str">
        <f>VLOOKUP(A989,INFO!$A:$C,3,0)</f>
        <v>EIBC3571</v>
      </c>
      <c r="W989" s="3" t="str">
        <f>VLOOKUP(V989,INFO!$C:$D,2,0)</f>
        <v>Camion</v>
      </c>
      <c r="X989" s="17" t="str">
        <f>VLOOKUP(A989,INFO!A:F,5,0)</f>
        <v>LOGÍSTICA</v>
      </c>
      <c r="Y989" s="17" t="str">
        <f>VLOOKUP(A989,INFO!A:F,6,0)</f>
        <v>Cristobal Murillo</v>
      </c>
    </row>
    <row r="990" spans="1:25" x14ac:dyDescent="0.25">
      <c r="A990" s="3" t="s">
        <v>70</v>
      </c>
      <c r="B990" s="8">
        <v>8.3217592592592596E-3</v>
      </c>
      <c r="C990" s="8">
        <v>6.5624999999999998E-3</v>
      </c>
      <c r="D990" s="8">
        <v>1.7592592592592592E-3</v>
      </c>
      <c r="E990" s="4">
        <v>6.01</v>
      </c>
      <c r="F990" s="5">
        <v>66</v>
      </c>
      <c r="G990" s="5">
        <v>30.11</v>
      </c>
      <c r="H990" s="7" t="s">
        <v>144</v>
      </c>
      <c r="I990" s="7" t="s">
        <v>72</v>
      </c>
      <c r="J990" s="42">
        <v>43376.432766203703</v>
      </c>
      <c r="K990" s="42">
        <v>43376.441087962965</v>
      </c>
      <c r="L990" s="2">
        <v>43376</v>
      </c>
      <c r="M990" s="6" t="str">
        <f t="shared" si="161"/>
        <v>octubre</v>
      </c>
      <c r="N990" s="19">
        <f t="shared" si="162"/>
        <v>40</v>
      </c>
      <c r="O990" s="7" t="str">
        <f t="shared" si="163"/>
        <v>miércoles</v>
      </c>
      <c r="P990" s="7">
        <f t="shared" si="164"/>
        <v>2018</v>
      </c>
      <c r="Q990" s="3" t="str">
        <f>VLOOKUP(A990,INFO!$A:$B,2,0)</f>
        <v>QUITO</v>
      </c>
      <c r="R990" s="19">
        <v>95</v>
      </c>
      <c r="S990" s="19" t="str">
        <f t="shared" si="165"/>
        <v>Avenida Juan Tanca Marengo, Guayaquil</v>
      </c>
      <c r="T990" s="19">
        <f t="shared" si="166"/>
        <v>0</v>
      </c>
      <c r="U990" s="19" t="str">
        <f t="shared" si="167"/>
        <v>Mostrar</v>
      </c>
      <c r="V990" s="3" t="str">
        <f>VLOOKUP(A990,INFO!$A:$C,3,0)</f>
        <v>EPCZ3313</v>
      </c>
      <c r="W990" s="3" t="str">
        <f>VLOOKUP(V990,INFO!$C:$D,2,0)</f>
        <v>Automovil</v>
      </c>
      <c r="X990" s="17" t="str">
        <f>VLOOKUP(A990,INFO!A:F,5,0)</f>
        <v>VENTAS</v>
      </c>
      <c r="Y990" s="17" t="str">
        <f>VLOOKUP(A990,INFO!A:F,6,0)</f>
        <v>Fernando Maldonado</v>
      </c>
    </row>
    <row r="991" spans="1:25" x14ac:dyDescent="0.25">
      <c r="A991" s="3" t="s">
        <v>59</v>
      </c>
      <c r="B991" s="8">
        <v>4.0972222222222226E-3</v>
      </c>
      <c r="C991" s="8">
        <v>2.2916666666666667E-3</v>
      </c>
      <c r="D991" s="8">
        <v>1.8055555555555557E-3</v>
      </c>
      <c r="E991" s="4">
        <v>0.12</v>
      </c>
      <c r="F991" s="5">
        <v>14</v>
      </c>
      <c r="G991" s="5">
        <v>1.22</v>
      </c>
      <c r="H991" s="7" t="s">
        <v>24</v>
      </c>
      <c r="I991" s="7" t="s">
        <v>24</v>
      </c>
      <c r="J991" s="42">
        <v>43376.560914351852</v>
      </c>
      <c r="K991" s="42">
        <v>43376.565011574072</v>
      </c>
      <c r="L991" s="2">
        <v>43376</v>
      </c>
      <c r="M991" s="6" t="str">
        <f t="shared" si="161"/>
        <v>octubre</v>
      </c>
      <c r="N991" s="19">
        <f t="shared" si="162"/>
        <v>40</v>
      </c>
      <c r="O991" s="7" t="str">
        <f t="shared" si="163"/>
        <v>miércoles</v>
      </c>
      <c r="P991" s="7">
        <f t="shared" si="164"/>
        <v>2018</v>
      </c>
      <c r="Q991" s="3" t="str">
        <f>VLOOKUP(A991,INFO!$A:$B,2,0)</f>
        <v>GUAYAQUIL</v>
      </c>
      <c r="R991" s="19">
        <v>95</v>
      </c>
      <c r="S991" s="19" t="str">
        <f t="shared" si="165"/>
        <v>Durmió en Ainsa</v>
      </c>
      <c r="T991" s="19">
        <f t="shared" si="166"/>
        <v>1</v>
      </c>
      <c r="U991" s="19" t="str">
        <f t="shared" si="167"/>
        <v>Mostrar</v>
      </c>
      <c r="V991" s="3" t="str">
        <f>VLOOKUP(A991,INFO!$A:$C,3,0)</f>
        <v>EPCI6941</v>
      </c>
      <c r="W991" s="3" t="str">
        <f>VLOOKUP(V991,INFO!$C:$D,2,0)</f>
        <v>Camioneta</v>
      </c>
      <c r="X991" s="17" t="str">
        <f>VLOOKUP(A991,INFO!A:F,5,0)</f>
        <v>POSTVENTA</v>
      </c>
      <c r="Y991" s="17" t="str">
        <f>VLOOKUP(A991,INFO!A:F,6,0)</f>
        <v>Michael Resabala</v>
      </c>
    </row>
    <row r="992" spans="1:25" x14ac:dyDescent="0.25">
      <c r="A992" s="3" t="s">
        <v>28</v>
      </c>
      <c r="B992" s="8">
        <v>1.9097222222222222E-3</v>
      </c>
      <c r="C992" s="8">
        <v>0</v>
      </c>
      <c r="D992" s="8">
        <v>1.9097222222222222E-3</v>
      </c>
      <c r="E992" s="4">
        <v>0</v>
      </c>
      <c r="F992" s="5">
        <v>0</v>
      </c>
      <c r="G992" s="5">
        <v>0</v>
      </c>
      <c r="H992" s="7" t="s">
        <v>24</v>
      </c>
      <c r="I992" s="7" t="s">
        <v>24</v>
      </c>
      <c r="J992" s="42">
        <v>43376.3747337963</v>
      </c>
      <c r="K992" s="42">
        <v>43376.376643518517</v>
      </c>
      <c r="L992" s="2">
        <v>43376</v>
      </c>
      <c r="M992" s="6" t="str">
        <f t="shared" si="161"/>
        <v>octubre</v>
      </c>
      <c r="N992" s="19">
        <f t="shared" si="162"/>
        <v>40</v>
      </c>
      <c r="O992" s="7" t="str">
        <f t="shared" si="163"/>
        <v>miércoles</v>
      </c>
      <c r="P992" s="7">
        <f t="shared" si="164"/>
        <v>2018</v>
      </c>
      <c r="Q992" s="3" t="str">
        <f>VLOOKUP(A992,INFO!$A:$B,2,0)</f>
        <v>GUAYAQUIL</v>
      </c>
      <c r="R992" s="19">
        <v>95</v>
      </c>
      <c r="S992" s="19" t="str">
        <f t="shared" si="165"/>
        <v>Durmió en Ainsa</v>
      </c>
      <c r="T992" s="19">
        <f t="shared" si="166"/>
        <v>1</v>
      </c>
      <c r="U992" s="19" t="str">
        <f t="shared" si="167"/>
        <v>Mostrar</v>
      </c>
      <c r="V992" s="3" t="str">
        <f>VLOOKUP(A992,INFO!$A:$C,3,0)</f>
        <v>EPCW1831</v>
      </c>
      <c r="W992" s="3" t="str">
        <f>VLOOKUP(V992,INFO!$C:$D,2,0)</f>
        <v>Camioneta</v>
      </c>
      <c r="X992" s="17" t="str">
        <f>VLOOKUP(A992,INFO!A:F,5,0)</f>
        <v>POSTVENTA</v>
      </c>
      <c r="Y992" s="17" t="str">
        <f>VLOOKUP(A992,INFO!A:F,6,0)</f>
        <v>Jose Luis vargas</v>
      </c>
    </row>
    <row r="993" spans="1:25" x14ac:dyDescent="0.25">
      <c r="A993" s="3" t="s">
        <v>59</v>
      </c>
      <c r="B993" s="8">
        <v>4.0624999999999993E-3</v>
      </c>
      <c r="C993" s="8">
        <v>1.9791666666666668E-3</v>
      </c>
      <c r="D993" s="8">
        <v>2.0833333333333333E-3</v>
      </c>
      <c r="E993" s="4">
        <v>0.76</v>
      </c>
      <c r="F993" s="5">
        <v>44</v>
      </c>
      <c r="G993" s="5">
        <v>7.78</v>
      </c>
      <c r="H993" s="7" t="s">
        <v>24</v>
      </c>
      <c r="I993" s="7" t="s">
        <v>24</v>
      </c>
      <c r="J993" s="42">
        <v>43376.600925925923</v>
      </c>
      <c r="K993" s="42">
        <v>43376.604988425926</v>
      </c>
      <c r="L993" s="2">
        <v>43376</v>
      </c>
      <c r="M993" s="6" t="str">
        <f t="shared" si="161"/>
        <v>octubre</v>
      </c>
      <c r="N993" s="19">
        <f t="shared" si="162"/>
        <v>40</v>
      </c>
      <c r="O993" s="7" t="str">
        <f t="shared" si="163"/>
        <v>miércoles</v>
      </c>
      <c r="P993" s="7">
        <f t="shared" si="164"/>
        <v>2018</v>
      </c>
      <c r="Q993" s="3" t="str">
        <f>VLOOKUP(A993,INFO!$A:$B,2,0)</f>
        <v>GUAYAQUIL</v>
      </c>
      <c r="R993" s="19">
        <v>95</v>
      </c>
      <c r="S993" s="19" t="str">
        <f t="shared" si="165"/>
        <v>Durmió en Ainsa</v>
      </c>
      <c r="T993" s="19">
        <f t="shared" si="166"/>
        <v>1</v>
      </c>
      <c r="U993" s="19" t="str">
        <f t="shared" si="167"/>
        <v>Mostrar</v>
      </c>
      <c r="V993" s="3" t="str">
        <f>VLOOKUP(A993,INFO!$A:$C,3,0)</f>
        <v>EPCI6941</v>
      </c>
      <c r="W993" s="3" t="str">
        <f>VLOOKUP(V993,INFO!$C:$D,2,0)</f>
        <v>Camioneta</v>
      </c>
      <c r="X993" s="17" t="str">
        <f>VLOOKUP(A993,INFO!A:F,5,0)</f>
        <v>POSTVENTA</v>
      </c>
      <c r="Y993" s="17" t="str">
        <f>VLOOKUP(A993,INFO!A:F,6,0)</f>
        <v>Michael Resabala</v>
      </c>
    </row>
    <row r="994" spans="1:25" x14ac:dyDescent="0.25">
      <c r="A994" s="3" t="s">
        <v>28</v>
      </c>
      <c r="B994" s="8">
        <v>9.3981481481481485E-3</v>
      </c>
      <c r="C994" s="8">
        <v>7.2685185185185188E-3</v>
      </c>
      <c r="D994" s="8">
        <v>2.1296296296296298E-3</v>
      </c>
      <c r="E994" s="4">
        <v>6.28</v>
      </c>
      <c r="F994" s="5">
        <v>70</v>
      </c>
      <c r="G994" s="5">
        <v>27.82</v>
      </c>
      <c r="H994" s="7" t="s">
        <v>142</v>
      </c>
      <c r="I994" s="7" t="s">
        <v>24</v>
      </c>
      <c r="J994" s="42">
        <v>43376.528055555558</v>
      </c>
      <c r="K994" s="42">
        <v>43376.537453703706</v>
      </c>
      <c r="L994" s="2">
        <v>43376</v>
      </c>
      <c r="M994" s="6" t="str">
        <f t="shared" si="161"/>
        <v>octubre</v>
      </c>
      <c r="N994" s="19">
        <f t="shared" si="162"/>
        <v>40</v>
      </c>
      <c r="O994" s="7" t="str">
        <f t="shared" si="163"/>
        <v>miércoles</v>
      </c>
      <c r="P994" s="7">
        <f t="shared" si="164"/>
        <v>2018</v>
      </c>
      <c r="Q994" s="3" t="str">
        <f>VLOOKUP(A994,INFO!$A:$B,2,0)</f>
        <v>GUAYAQUIL</v>
      </c>
      <c r="R994" s="19">
        <v>95</v>
      </c>
      <c r="S994" s="19" t="str">
        <f t="shared" si="165"/>
        <v>Avenida 40 No, Guayaquil</v>
      </c>
      <c r="T994" s="19">
        <f t="shared" si="166"/>
        <v>0</v>
      </c>
      <c r="U994" s="19" t="str">
        <f t="shared" si="167"/>
        <v>Mostrar</v>
      </c>
      <c r="V994" s="3" t="str">
        <f>VLOOKUP(A994,INFO!$A:$C,3,0)</f>
        <v>EPCW1831</v>
      </c>
      <c r="W994" s="3" t="str">
        <f>VLOOKUP(V994,INFO!$C:$D,2,0)</f>
        <v>Camioneta</v>
      </c>
      <c r="X994" s="17" t="str">
        <f>VLOOKUP(A994,INFO!A:F,5,0)</f>
        <v>POSTVENTA</v>
      </c>
      <c r="Y994" s="17" t="str">
        <f>VLOOKUP(A994,INFO!A:F,6,0)</f>
        <v>Jose Luis vargas</v>
      </c>
    </row>
    <row r="995" spans="1:25" x14ac:dyDescent="0.25">
      <c r="A995" s="3" t="s">
        <v>53</v>
      </c>
      <c r="B995" s="8">
        <v>4.386574074074074E-3</v>
      </c>
      <c r="C995" s="8">
        <v>2.2106481481481478E-3</v>
      </c>
      <c r="D995" s="8">
        <v>2.1759259259259258E-3</v>
      </c>
      <c r="E995" s="4">
        <v>0.4</v>
      </c>
      <c r="F995" s="5">
        <v>18</v>
      </c>
      <c r="G995" s="5">
        <v>3.77</v>
      </c>
      <c r="H995" s="7" t="s">
        <v>24</v>
      </c>
      <c r="I995" s="7" t="s">
        <v>24</v>
      </c>
      <c r="J995" s="42">
        <v>43376.553842592592</v>
      </c>
      <c r="K995" s="42">
        <v>43376.558229166665</v>
      </c>
      <c r="L995" s="2">
        <v>43376</v>
      </c>
      <c r="M995" s="6" t="str">
        <f t="shared" si="161"/>
        <v>octubre</v>
      </c>
      <c r="N995" s="19">
        <f t="shared" si="162"/>
        <v>40</v>
      </c>
      <c r="O995" s="7" t="str">
        <f t="shared" si="163"/>
        <v>miércoles</v>
      </c>
      <c r="P995" s="7">
        <f t="shared" si="164"/>
        <v>2018</v>
      </c>
      <c r="Q995" s="3" t="str">
        <f>VLOOKUP(A995,INFO!$A:$B,2,0)</f>
        <v>GUAYAQUIL</v>
      </c>
      <c r="R995" s="19">
        <v>95</v>
      </c>
      <c r="S995" s="19" t="str">
        <f t="shared" si="165"/>
        <v>Durmió en Ainsa</v>
      </c>
      <c r="T995" s="19">
        <f t="shared" si="166"/>
        <v>1</v>
      </c>
      <c r="U995" s="19" t="str">
        <f t="shared" si="167"/>
        <v>Mostrar</v>
      </c>
      <c r="V995" s="3" t="str">
        <f>VLOOKUP(A995,INFO!$A:$C,3,0)</f>
        <v>EIBC3570</v>
      </c>
      <c r="W995" s="3" t="str">
        <f>VLOOKUP(V995,INFO!$C:$D,2,0)</f>
        <v>Camion</v>
      </c>
      <c r="X995" s="17" t="str">
        <f>VLOOKUP(A995,INFO!A:F,5,0)</f>
        <v>LOGÍSTICA</v>
      </c>
      <c r="Y995" s="17" t="str">
        <f>VLOOKUP(A995,INFO!A:F,6,0)</f>
        <v>Cristobal Murillo</v>
      </c>
    </row>
    <row r="996" spans="1:25" x14ac:dyDescent="0.25">
      <c r="A996" s="3" t="s">
        <v>59</v>
      </c>
      <c r="B996" s="8">
        <v>1.2129629629629629E-2</v>
      </c>
      <c r="C996" s="8">
        <v>9.7222222222222224E-3</v>
      </c>
      <c r="D996" s="8">
        <v>2.4074074074074076E-3</v>
      </c>
      <c r="E996" s="4">
        <v>6.69</v>
      </c>
      <c r="F996" s="5">
        <v>66</v>
      </c>
      <c r="G996" s="5">
        <v>22.99</v>
      </c>
      <c r="H996" s="7" t="s">
        <v>142</v>
      </c>
      <c r="I996" s="7" t="s">
        <v>24</v>
      </c>
      <c r="J996" s="42">
        <v>43376.506574074076</v>
      </c>
      <c r="K996" s="42">
        <v>43376.518703703703</v>
      </c>
      <c r="L996" s="2">
        <v>43376</v>
      </c>
      <c r="M996" s="6" t="str">
        <f t="shared" si="161"/>
        <v>octubre</v>
      </c>
      <c r="N996" s="19">
        <f t="shared" si="162"/>
        <v>40</v>
      </c>
      <c r="O996" s="7" t="str">
        <f t="shared" si="163"/>
        <v>miércoles</v>
      </c>
      <c r="P996" s="7">
        <f t="shared" si="164"/>
        <v>2018</v>
      </c>
      <c r="Q996" s="3" t="str">
        <f>VLOOKUP(A996,INFO!$A:$B,2,0)</f>
        <v>GUAYAQUIL</v>
      </c>
      <c r="R996" s="19">
        <v>95</v>
      </c>
      <c r="S996" s="19" t="str">
        <f t="shared" si="165"/>
        <v>Avenida 40 No, Guayaquil</v>
      </c>
      <c r="T996" s="19">
        <f t="shared" si="166"/>
        <v>0</v>
      </c>
      <c r="U996" s="19" t="str">
        <f t="shared" si="167"/>
        <v>Mostrar</v>
      </c>
      <c r="V996" s="3" t="str">
        <f>VLOOKUP(A996,INFO!$A:$C,3,0)</f>
        <v>EPCI6941</v>
      </c>
      <c r="W996" s="3" t="str">
        <f>VLOOKUP(V996,INFO!$C:$D,2,0)</f>
        <v>Camioneta</v>
      </c>
      <c r="X996" s="17" t="str">
        <f>VLOOKUP(A996,INFO!A:F,5,0)</f>
        <v>POSTVENTA</v>
      </c>
      <c r="Y996" s="17" t="str">
        <f>VLOOKUP(A996,INFO!A:F,6,0)</f>
        <v>Michael Resabala</v>
      </c>
    </row>
    <row r="997" spans="1:25" x14ac:dyDescent="0.25">
      <c r="A997" s="3" t="s">
        <v>70</v>
      </c>
      <c r="B997" s="8">
        <v>1.4606481481481482E-2</v>
      </c>
      <c r="C997" s="8">
        <v>1.2152777777777778E-2</v>
      </c>
      <c r="D997" s="8">
        <v>2.4537037037037036E-3</v>
      </c>
      <c r="E997" s="4">
        <v>6.97</v>
      </c>
      <c r="F997" s="5">
        <v>77</v>
      </c>
      <c r="G997" s="5">
        <v>19.89</v>
      </c>
      <c r="H997" s="7" t="s">
        <v>72</v>
      </c>
      <c r="I997" s="7" t="s">
        <v>134</v>
      </c>
      <c r="J997" s="42">
        <v>43376.559224537035</v>
      </c>
      <c r="K997" s="42">
        <v>43376.573831018519</v>
      </c>
      <c r="L997" s="2">
        <v>43376</v>
      </c>
      <c r="M997" s="6" t="str">
        <f t="shared" si="161"/>
        <v>octubre</v>
      </c>
      <c r="N997" s="19">
        <f t="shared" si="162"/>
        <v>40</v>
      </c>
      <c r="O997" s="7" t="str">
        <f t="shared" si="163"/>
        <v>miércoles</v>
      </c>
      <c r="P997" s="7">
        <f t="shared" si="164"/>
        <v>2018</v>
      </c>
      <c r="Q997" s="3" t="str">
        <f>VLOOKUP(A997,INFO!$A:$B,2,0)</f>
        <v>QUITO</v>
      </c>
      <c r="R997" s="19">
        <v>95</v>
      </c>
      <c r="S997" s="19" t="str">
        <f t="shared" si="165"/>
        <v>Camilo Ponce Enriquez, Guayaquil</v>
      </c>
      <c r="T997" s="19">
        <f t="shared" si="166"/>
        <v>1</v>
      </c>
      <c r="U997" s="19" t="str">
        <f t="shared" si="167"/>
        <v>Mostrar</v>
      </c>
      <c r="V997" s="3" t="str">
        <f>VLOOKUP(A997,INFO!$A:$C,3,0)</f>
        <v>EPCZ3313</v>
      </c>
      <c r="W997" s="3" t="str">
        <f>VLOOKUP(V997,INFO!$C:$D,2,0)</f>
        <v>Automovil</v>
      </c>
      <c r="X997" s="17" t="str">
        <f>VLOOKUP(A997,INFO!A:F,5,0)</f>
        <v>VENTAS</v>
      </c>
      <c r="Y997" s="17" t="str">
        <f>VLOOKUP(A997,INFO!A:F,6,0)</f>
        <v>Fernando Maldonado</v>
      </c>
    </row>
    <row r="998" spans="1:25" x14ac:dyDescent="0.25">
      <c r="A998" s="3" t="s">
        <v>53</v>
      </c>
      <c r="B998" s="8">
        <v>4.9768518518518521E-3</v>
      </c>
      <c r="C998" s="8">
        <v>2.3148148148148151E-3</v>
      </c>
      <c r="D998" s="8">
        <v>2.6620370370370374E-3</v>
      </c>
      <c r="E998" s="4">
        <v>1.91</v>
      </c>
      <c r="F998" s="5">
        <v>59</v>
      </c>
      <c r="G998" s="5">
        <v>16</v>
      </c>
      <c r="H998" s="7" t="s">
        <v>71</v>
      </c>
      <c r="I998" s="7" t="s">
        <v>72</v>
      </c>
      <c r="J998" s="42">
        <v>43376.690046296295</v>
      </c>
      <c r="K998" s="42">
        <v>43376.695023148146</v>
      </c>
      <c r="L998" s="2">
        <v>43376</v>
      </c>
      <c r="M998" s="6" t="str">
        <f t="shared" si="161"/>
        <v>octubre</v>
      </c>
      <c r="N998" s="19">
        <f t="shared" si="162"/>
        <v>40</v>
      </c>
      <c r="O998" s="7" t="str">
        <f t="shared" si="163"/>
        <v>miércoles</v>
      </c>
      <c r="P998" s="7">
        <f t="shared" si="164"/>
        <v>2018</v>
      </c>
      <c r="Q998" s="3" t="str">
        <f>VLOOKUP(A998,INFO!$A:$B,2,0)</f>
        <v>GUAYAQUIL</v>
      </c>
      <c r="R998" s="19">
        <v>95</v>
      </c>
      <c r="S998" s="19" t="str">
        <f t="shared" si="165"/>
        <v>Avenida Juan Tanca Marengo, Guayaquil</v>
      </c>
      <c r="T998" s="19">
        <f t="shared" si="166"/>
        <v>0</v>
      </c>
      <c r="U998" s="19" t="str">
        <f t="shared" si="167"/>
        <v>Mostrar</v>
      </c>
      <c r="V998" s="3" t="str">
        <f>VLOOKUP(A998,INFO!$A:$C,3,0)</f>
        <v>EIBC3570</v>
      </c>
      <c r="W998" s="3" t="str">
        <f>VLOOKUP(V998,INFO!$C:$D,2,0)</f>
        <v>Camion</v>
      </c>
      <c r="X998" s="17" t="str">
        <f>VLOOKUP(A998,INFO!A:F,5,0)</f>
        <v>LOGÍSTICA</v>
      </c>
      <c r="Y998" s="17" t="str">
        <f>VLOOKUP(A998,INFO!A:F,6,0)</f>
        <v>Cristobal Murillo</v>
      </c>
    </row>
    <row r="999" spans="1:25" x14ac:dyDescent="0.25">
      <c r="A999" s="3" t="s">
        <v>73</v>
      </c>
      <c r="B999" s="8">
        <v>7.5694444444444446E-3</v>
      </c>
      <c r="C999" s="8">
        <v>4.8842592592592592E-3</v>
      </c>
      <c r="D999" s="8">
        <v>2.685185185185185E-3</v>
      </c>
      <c r="E999" s="4">
        <v>3.01</v>
      </c>
      <c r="F999" s="5">
        <v>61</v>
      </c>
      <c r="G999" s="5">
        <v>16.59</v>
      </c>
      <c r="H999" s="7" t="s">
        <v>301</v>
      </c>
      <c r="I999" s="7" t="s">
        <v>72</v>
      </c>
      <c r="J999" s="42">
        <v>43376.935474537036</v>
      </c>
      <c r="K999" s="42">
        <v>43376.943043981482</v>
      </c>
      <c r="L999" s="2">
        <v>43376</v>
      </c>
      <c r="M999" s="6" t="str">
        <f t="shared" si="161"/>
        <v>octubre</v>
      </c>
      <c r="N999" s="19">
        <f t="shared" si="162"/>
        <v>40</v>
      </c>
      <c r="O999" s="7" t="str">
        <f t="shared" si="163"/>
        <v>miércoles</v>
      </c>
      <c r="P999" s="7">
        <f t="shared" si="164"/>
        <v>2018</v>
      </c>
      <c r="Q999" s="3" t="str">
        <f>VLOOKUP(A999,INFO!$A:$B,2,0)</f>
        <v>GUAYAQUIL</v>
      </c>
      <c r="R999" s="19">
        <v>95</v>
      </c>
      <c r="S999" s="19" t="str">
        <f t="shared" si="165"/>
        <v>Avenida Juan Tanca Marengo, Guayaquil</v>
      </c>
      <c r="T999" s="19">
        <f t="shared" si="166"/>
        <v>0</v>
      </c>
      <c r="U999" s="19" t="str">
        <f t="shared" si="167"/>
        <v>Mostrar</v>
      </c>
      <c r="V999" s="3" t="str">
        <f>VLOOKUP(A999,INFO!$A:$C,3,0)</f>
        <v>EGSG9568</v>
      </c>
      <c r="W999" s="3" t="str">
        <f>VLOOKUP(V999,INFO!$C:$D,2,0)</f>
        <v>Camioneta</v>
      </c>
      <c r="X999" s="17" t="str">
        <f>VLOOKUP(A999,INFO!A:F,5,0)</f>
        <v>ADMINISTRACIÓN</v>
      </c>
      <c r="Y999" s="17" t="str">
        <f>VLOOKUP(A999,INFO!A:F,6,0)</f>
        <v>Alejandro Adrian</v>
      </c>
    </row>
    <row r="1000" spans="1:25" x14ac:dyDescent="0.25">
      <c r="A1000" s="3" t="s">
        <v>29</v>
      </c>
      <c r="B1000" s="8">
        <v>1.3946759259259258E-2</v>
      </c>
      <c r="C1000" s="8">
        <v>1.1087962962962964E-2</v>
      </c>
      <c r="D1000" s="8">
        <v>2.8587962962962963E-3</v>
      </c>
      <c r="E1000" s="4">
        <v>8.9</v>
      </c>
      <c r="F1000" s="5">
        <v>70</v>
      </c>
      <c r="G1000" s="5">
        <v>26.6</v>
      </c>
      <c r="H1000" s="7" t="s">
        <v>334</v>
      </c>
      <c r="I1000" s="7" t="s">
        <v>333</v>
      </c>
      <c r="J1000" s="42">
        <v>43376.660949074074</v>
      </c>
      <c r="K1000" s="42">
        <v>43376.674895833334</v>
      </c>
      <c r="L1000" s="2">
        <v>43376</v>
      </c>
      <c r="M1000" s="6" t="str">
        <f t="shared" si="161"/>
        <v>octubre</v>
      </c>
      <c r="N1000" s="19">
        <f t="shared" si="162"/>
        <v>40</v>
      </c>
      <c r="O1000" s="7" t="str">
        <f t="shared" si="163"/>
        <v>miércoles</v>
      </c>
      <c r="P1000" s="7">
        <f t="shared" si="164"/>
        <v>2018</v>
      </c>
      <c r="Q1000" s="3" t="str">
        <f>VLOOKUP(A1000,INFO!$A:$B,2,0)</f>
        <v>GUAYAQUIL</v>
      </c>
      <c r="R1000" s="19">
        <v>95</v>
      </c>
      <c r="S1000" s="19" t="str">
        <f t="shared" si="165"/>
        <v>E25, Alfredo Baquerizo Moreno</v>
      </c>
      <c r="T1000" s="19">
        <f t="shared" si="166"/>
        <v>0</v>
      </c>
      <c r="U1000" s="19" t="str">
        <f t="shared" si="167"/>
        <v>Mostrar</v>
      </c>
      <c r="V1000" s="3" t="str">
        <f>VLOOKUP(A1000,INFO!$A:$C,3,0)</f>
        <v>EPCW6826</v>
      </c>
      <c r="W1000" s="3" t="str">
        <f>VLOOKUP(V1000,INFO!$C:$D,2,0)</f>
        <v>Camioneta</v>
      </c>
      <c r="X1000" s="17" t="str">
        <f>VLOOKUP(A1000,INFO!A:F,5,0)</f>
        <v>POSTVENTA</v>
      </c>
      <c r="Y1000" s="17" t="str">
        <f>VLOOKUP(A1000,INFO!A:F,6,0)</f>
        <v>Danny Salazar</v>
      </c>
    </row>
    <row r="1001" spans="1:25" x14ac:dyDescent="0.25">
      <c r="A1001" s="3" t="s">
        <v>59</v>
      </c>
      <c r="B1001" s="8">
        <v>1.1504629629629629E-2</v>
      </c>
      <c r="C1001" s="8">
        <v>8.3101851851851861E-3</v>
      </c>
      <c r="D1001" s="8">
        <v>3.1944444444444442E-3</v>
      </c>
      <c r="E1001" s="4">
        <v>2.96</v>
      </c>
      <c r="F1001" s="5">
        <v>46</v>
      </c>
      <c r="G1001" s="5">
        <v>10.74</v>
      </c>
      <c r="H1001" s="7" t="s">
        <v>335</v>
      </c>
      <c r="I1001" s="7" t="s">
        <v>24</v>
      </c>
      <c r="J1001" s="42">
        <v>43376.72451388889</v>
      </c>
      <c r="K1001" s="42">
        <v>43376.736018518517</v>
      </c>
      <c r="L1001" s="2">
        <v>43376</v>
      </c>
      <c r="M1001" s="6" t="str">
        <f t="shared" si="161"/>
        <v>octubre</v>
      </c>
      <c r="N1001" s="19">
        <f t="shared" si="162"/>
        <v>40</v>
      </c>
      <c r="O1001" s="7" t="str">
        <f t="shared" si="163"/>
        <v>miércoles</v>
      </c>
      <c r="P1001" s="7">
        <f t="shared" si="164"/>
        <v>2018</v>
      </c>
      <c r="Q1001" s="3" t="str">
        <f>VLOOKUP(A1001,INFO!$A:$B,2,0)</f>
        <v>GUAYAQUIL</v>
      </c>
      <c r="R1001" s="19">
        <v>95</v>
      </c>
      <c r="S1001" s="19" t="str">
        <f t="shared" si="165"/>
        <v>Avenida 40 No, Guayaquil</v>
      </c>
      <c r="T1001" s="19">
        <f t="shared" si="166"/>
        <v>0</v>
      </c>
      <c r="U1001" s="19" t="str">
        <f t="shared" si="167"/>
        <v>Mostrar</v>
      </c>
      <c r="V1001" s="3" t="str">
        <f>VLOOKUP(A1001,INFO!$A:$C,3,0)</f>
        <v>EPCI6941</v>
      </c>
      <c r="W1001" s="3" t="str">
        <f>VLOOKUP(V1001,INFO!$C:$D,2,0)</f>
        <v>Camioneta</v>
      </c>
      <c r="X1001" s="17" t="str">
        <f>VLOOKUP(A1001,INFO!A:F,5,0)</f>
        <v>POSTVENTA</v>
      </c>
      <c r="Y1001" s="17" t="str">
        <f>VLOOKUP(A1001,INFO!A:F,6,0)</f>
        <v>Michael Resabala</v>
      </c>
    </row>
    <row r="1002" spans="1:25" x14ac:dyDescent="0.25">
      <c r="A1002" s="3" t="s">
        <v>55</v>
      </c>
      <c r="B1002" s="8">
        <v>2.4745370370370372E-2</v>
      </c>
      <c r="C1002" s="8">
        <v>2.1331018518518517E-2</v>
      </c>
      <c r="D1002" s="8">
        <v>3.414351851851852E-3</v>
      </c>
      <c r="E1002" s="4">
        <v>22.31</v>
      </c>
      <c r="F1002" s="5">
        <v>74</v>
      </c>
      <c r="G1002" s="5">
        <v>37.56</v>
      </c>
      <c r="H1002" s="7" t="s">
        <v>139</v>
      </c>
      <c r="I1002" s="7" t="s">
        <v>336</v>
      </c>
      <c r="J1002" s="42">
        <v>43376.401701388888</v>
      </c>
      <c r="K1002" s="42">
        <v>43376.426446759258</v>
      </c>
      <c r="L1002" s="2">
        <v>43376</v>
      </c>
      <c r="M1002" s="6" t="str">
        <f t="shared" si="161"/>
        <v>octubre</v>
      </c>
      <c r="N1002" s="19">
        <f t="shared" si="162"/>
        <v>40</v>
      </c>
      <c r="O1002" s="7" t="str">
        <f t="shared" si="163"/>
        <v>miércoles</v>
      </c>
      <c r="P1002" s="7">
        <f t="shared" si="164"/>
        <v>2018</v>
      </c>
      <c r="Q1002" s="3" t="str">
        <f>VLOOKUP(A1002,INFO!$A:$B,2,0)</f>
        <v>GUAYAQUIL</v>
      </c>
      <c r="R1002" s="19">
        <v>95</v>
      </c>
      <c r="S1002" s="19" t="str">
        <f t="shared" si="165"/>
        <v>Puente Alterno Norte, San Jacinto De Yaguachi</v>
      </c>
      <c r="T1002" s="19">
        <f t="shared" si="166"/>
        <v>0</v>
      </c>
      <c r="U1002" s="19" t="str">
        <f t="shared" si="167"/>
        <v>Mostrar</v>
      </c>
      <c r="V1002" s="3" t="str">
        <f>VLOOKUP(A1002,INFO!$A:$C,3,0)</f>
        <v>EABE1400</v>
      </c>
      <c r="W1002" s="3" t="str">
        <f>VLOOKUP(V1002,INFO!$C:$D,2,0)</f>
        <v>Plataforma</v>
      </c>
      <c r="X1002" s="17" t="str">
        <f>VLOOKUP(A1002,INFO!A:F,5,0)</f>
        <v>LOGÍSTICA</v>
      </c>
      <c r="Y1002" s="17" t="str">
        <f>VLOOKUP(A1002,INFO!A:F,6,0)</f>
        <v>Cristobal Murillo</v>
      </c>
    </row>
    <row r="1003" spans="1:25" x14ac:dyDescent="0.25">
      <c r="A1003" s="3" t="s">
        <v>51</v>
      </c>
      <c r="B1003" s="8">
        <v>1.8310185185185186E-2</v>
      </c>
      <c r="C1003" s="8">
        <v>1.486111111111111E-2</v>
      </c>
      <c r="D1003" s="8">
        <v>3.4490740740740745E-3</v>
      </c>
      <c r="E1003" s="4">
        <v>9.6999999999999993</v>
      </c>
      <c r="F1003" s="5">
        <v>62</v>
      </c>
      <c r="G1003" s="5">
        <v>22.08</v>
      </c>
      <c r="H1003" s="7" t="s">
        <v>18</v>
      </c>
      <c r="I1003" s="7" t="s">
        <v>18</v>
      </c>
      <c r="J1003" s="42">
        <v>43376.553877314815</v>
      </c>
      <c r="K1003" s="42">
        <v>43376.572187500002</v>
      </c>
      <c r="L1003" s="2">
        <v>43376</v>
      </c>
      <c r="M1003" s="6" t="str">
        <f t="shared" si="161"/>
        <v>octubre</v>
      </c>
      <c r="N1003" s="19">
        <f t="shared" si="162"/>
        <v>40</v>
      </c>
      <c r="O1003" s="7" t="str">
        <f t="shared" si="163"/>
        <v>miércoles</v>
      </c>
      <c r="P1003" s="7">
        <f t="shared" si="164"/>
        <v>2018</v>
      </c>
      <c r="Q1003" s="3" t="str">
        <f>VLOOKUP(A1003,INFO!$A:$B,2,0)</f>
        <v>QUITO</v>
      </c>
      <c r="R1003" s="19">
        <v>95</v>
      </c>
      <c r="S1003" s="19" t="str">
        <f t="shared" si="165"/>
        <v>Calle De Los Cipreses 2-158, Quito</v>
      </c>
      <c r="T1003" s="19">
        <f t="shared" si="166"/>
        <v>1</v>
      </c>
      <c r="U1003" s="19" t="str">
        <f t="shared" si="167"/>
        <v>Mostrar</v>
      </c>
      <c r="V1003" s="3" t="str">
        <f>VLOOKUP(A1003,INFO!$A:$C,3,0)</f>
        <v>EPCT8869</v>
      </c>
      <c r="W1003" s="3" t="str">
        <f>VLOOKUP(V1003,INFO!$C:$D,2,0)</f>
        <v>Camioneta</v>
      </c>
      <c r="X1003" s="17" t="str">
        <f>VLOOKUP(A1003,INFO!A:F,5,0)</f>
        <v>SAT UIO</v>
      </c>
      <c r="Y1003" s="17" t="str">
        <f>VLOOKUP(A1003,INFO!A:F,6,0)</f>
        <v>Norberto Congo</v>
      </c>
    </row>
    <row r="1004" spans="1:25" x14ac:dyDescent="0.25">
      <c r="A1004" s="3" t="s">
        <v>51</v>
      </c>
      <c r="B1004" s="8">
        <v>2.736111111111111E-2</v>
      </c>
      <c r="C1004" s="8">
        <v>2.361111111111111E-2</v>
      </c>
      <c r="D1004" s="8">
        <v>3.7500000000000003E-3</v>
      </c>
      <c r="E1004" s="4">
        <v>20.6</v>
      </c>
      <c r="F1004" s="5">
        <v>81</v>
      </c>
      <c r="G1004" s="5">
        <v>31.37</v>
      </c>
      <c r="H1004" s="7" t="s">
        <v>337</v>
      </c>
      <c r="I1004" s="7" t="s">
        <v>18</v>
      </c>
      <c r="J1004" s="42">
        <v>43376.748831018522</v>
      </c>
      <c r="K1004" s="42">
        <v>43376.776192129626</v>
      </c>
      <c r="L1004" s="2">
        <v>43376</v>
      </c>
      <c r="M1004" s="6" t="str">
        <f t="shared" si="161"/>
        <v>octubre</v>
      </c>
      <c r="N1004" s="19">
        <f t="shared" si="162"/>
        <v>40</v>
      </c>
      <c r="O1004" s="7" t="str">
        <f t="shared" si="163"/>
        <v>miércoles</v>
      </c>
      <c r="P1004" s="7">
        <f t="shared" si="164"/>
        <v>2018</v>
      </c>
      <c r="Q1004" s="3" t="str">
        <f>VLOOKUP(A1004,INFO!$A:$B,2,0)</f>
        <v>QUITO</v>
      </c>
      <c r="R1004" s="19">
        <v>95</v>
      </c>
      <c r="S1004" s="19" t="str">
        <f t="shared" si="165"/>
        <v>Calle De Los Cipreses 2-158, Quito</v>
      </c>
      <c r="T1004" s="19">
        <f t="shared" si="166"/>
        <v>0</v>
      </c>
      <c r="U1004" s="19" t="str">
        <f t="shared" si="167"/>
        <v>Mostrar</v>
      </c>
      <c r="V1004" s="3" t="str">
        <f>VLOOKUP(A1004,INFO!$A:$C,3,0)</f>
        <v>EPCT8869</v>
      </c>
      <c r="W1004" s="3" t="str">
        <f>VLOOKUP(V1004,INFO!$C:$D,2,0)</f>
        <v>Camioneta</v>
      </c>
      <c r="X1004" s="17" t="str">
        <f>VLOOKUP(A1004,INFO!A:F,5,0)</f>
        <v>SAT UIO</v>
      </c>
      <c r="Y1004" s="17" t="str">
        <f>VLOOKUP(A1004,INFO!A:F,6,0)</f>
        <v>Norberto Congo</v>
      </c>
    </row>
    <row r="1005" spans="1:25" x14ac:dyDescent="0.25">
      <c r="A1005" s="3" t="s">
        <v>23</v>
      </c>
      <c r="B1005" s="8">
        <v>1.082175925925926E-2</v>
      </c>
      <c r="C1005" s="8">
        <v>6.9097222222222225E-3</v>
      </c>
      <c r="D1005" s="8">
        <v>3.9120370370370368E-3</v>
      </c>
      <c r="E1005" s="4">
        <v>5.74</v>
      </c>
      <c r="F1005" s="5">
        <v>66</v>
      </c>
      <c r="G1005" s="5">
        <v>22.12</v>
      </c>
      <c r="H1005" s="7" t="s">
        <v>139</v>
      </c>
      <c r="I1005" s="7" t="s">
        <v>24</v>
      </c>
      <c r="J1005" s="42">
        <v>43376.597939814812</v>
      </c>
      <c r="K1005" s="42">
        <v>43376.608761574076</v>
      </c>
      <c r="L1005" s="2">
        <v>43376</v>
      </c>
      <c r="M1005" s="6" t="str">
        <f t="shared" si="161"/>
        <v>octubre</v>
      </c>
      <c r="N1005" s="19">
        <f t="shared" si="162"/>
        <v>40</v>
      </c>
      <c r="O1005" s="7" t="str">
        <f t="shared" si="163"/>
        <v>miércoles</v>
      </c>
      <c r="P1005" s="7">
        <f t="shared" si="164"/>
        <v>2018</v>
      </c>
      <c r="Q1005" s="3" t="str">
        <f>VLOOKUP(A1005,INFO!$A:$B,2,0)</f>
        <v>GUAYAQUIL</v>
      </c>
      <c r="R1005" s="19">
        <v>95</v>
      </c>
      <c r="S1005" s="19" t="str">
        <f t="shared" si="165"/>
        <v>Avenida 40 No, Guayaquil</v>
      </c>
      <c r="T1005" s="19">
        <f t="shared" si="166"/>
        <v>0</v>
      </c>
      <c r="U1005" s="19" t="str">
        <f t="shared" si="167"/>
        <v>Mostrar</v>
      </c>
      <c r="V1005" s="3" t="str">
        <f>VLOOKUP(A1005,INFO!$A:$C,3,0)</f>
        <v>EGSF6029</v>
      </c>
      <c r="W1005" s="3" t="str">
        <f>VLOOKUP(V1005,INFO!$C:$D,2,0)</f>
        <v>Camioneta</v>
      </c>
      <c r="X1005" s="17" t="str">
        <f>VLOOKUP(A1005,INFO!A:F,5,0)</f>
        <v>POSTVENTA</v>
      </c>
      <c r="Y1005" s="17" t="str">
        <f>VLOOKUP(A1005,INFO!A:F,6,0)</f>
        <v>Jacob Soriano</v>
      </c>
    </row>
    <row r="1006" spans="1:25" x14ac:dyDescent="0.25">
      <c r="A1006" s="3" t="s">
        <v>59</v>
      </c>
      <c r="B1006" s="8">
        <v>3.2083333333333332E-2</v>
      </c>
      <c r="C1006" s="8">
        <v>2.7789351851851853E-2</v>
      </c>
      <c r="D1006" s="8">
        <v>4.2939814814814811E-3</v>
      </c>
      <c r="E1006" s="4">
        <v>24.41</v>
      </c>
      <c r="F1006" s="5">
        <v>68</v>
      </c>
      <c r="G1006" s="5">
        <v>31.7</v>
      </c>
      <c r="H1006" s="7" t="s">
        <v>24</v>
      </c>
      <c r="I1006" s="7" t="s">
        <v>142</v>
      </c>
      <c r="J1006" s="42">
        <v>43376.426631944443</v>
      </c>
      <c r="K1006" s="42">
        <v>43376.458715277775</v>
      </c>
      <c r="L1006" s="2">
        <v>43376</v>
      </c>
      <c r="M1006" s="6" t="str">
        <f t="shared" si="161"/>
        <v>octubre</v>
      </c>
      <c r="N1006" s="19">
        <f t="shared" si="162"/>
        <v>40</v>
      </c>
      <c r="O1006" s="7" t="str">
        <f t="shared" si="163"/>
        <v>miércoles</v>
      </c>
      <c r="P1006" s="7">
        <f t="shared" si="164"/>
        <v>2018</v>
      </c>
      <c r="Q1006" s="3" t="str">
        <f>VLOOKUP(A1006,INFO!$A:$B,2,0)</f>
        <v>GUAYAQUIL</v>
      </c>
      <c r="R1006" s="19">
        <v>95</v>
      </c>
      <c r="S1006" s="19" t="str">
        <f t="shared" si="165"/>
        <v>Guayaquil Daule, Guayaquil</v>
      </c>
      <c r="T1006" s="19">
        <f t="shared" si="166"/>
        <v>1</v>
      </c>
      <c r="U1006" s="19" t="str">
        <f t="shared" si="167"/>
        <v>Mostrar</v>
      </c>
      <c r="V1006" s="3" t="str">
        <f>VLOOKUP(A1006,INFO!$A:$C,3,0)</f>
        <v>EPCI6941</v>
      </c>
      <c r="W1006" s="3" t="str">
        <f>VLOOKUP(V1006,INFO!$C:$D,2,0)</f>
        <v>Camioneta</v>
      </c>
      <c r="X1006" s="17" t="str">
        <f>VLOOKUP(A1006,INFO!A:F,5,0)</f>
        <v>POSTVENTA</v>
      </c>
      <c r="Y1006" s="17" t="str">
        <f>VLOOKUP(A1006,INFO!A:F,6,0)</f>
        <v>Michael Resabala</v>
      </c>
    </row>
    <row r="1007" spans="1:25" x14ac:dyDescent="0.25">
      <c r="A1007" s="3" t="s">
        <v>39</v>
      </c>
      <c r="B1007" s="8">
        <v>1.5405092592592593E-2</v>
      </c>
      <c r="C1007" s="8">
        <v>1.1041666666666667E-2</v>
      </c>
      <c r="D1007" s="8">
        <v>4.363425925925926E-3</v>
      </c>
      <c r="E1007" s="4">
        <v>10.07</v>
      </c>
      <c r="F1007" s="5">
        <v>72</v>
      </c>
      <c r="G1007" s="5">
        <v>27.24</v>
      </c>
      <c r="H1007" s="7" t="s">
        <v>72</v>
      </c>
      <c r="I1007" s="7" t="s">
        <v>24</v>
      </c>
      <c r="J1007" s="42">
        <v>43376.26803240741</v>
      </c>
      <c r="K1007" s="42">
        <v>43376.283437500002</v>
      </c>
      <c r="L1007" s="2">
        <v>43376</v>
      </c>
      <c r="M1007" s="6" t="str">
        <f t="shared" si="161"/>
        <v>octubre</v>
      </c>
      <c r="N1007" s="19">
        <f t="shared" si="162"/>
        <v>40</v>
      </c>
      <c r="O1007" s="7" t="str">
        <f t="shared" si="163"/>
        <v>miércoles</v>
      </c>
      <c r="P1007" s="7">
        <f t="shared" si="164"/>
        <v>2018</v>
      </c>
      <c r="Q1007" s="3" t="str">
        <f>VLOOKUP(A1007,INFO!$A:$B,2,0)</f>
        <v>GUAYAQUIL</v>
      </c>
      <c r="R1007" s="19">
        <v>95</v>
      </c>
      <c r="S1007" s="19" t="str">
        <f t="shared" si="165"/>
        <v>Durmió en Ainsa</v>
      </c>
      <c r="T1007" s="19">
        <f t="shared" si="166"/>
        <v>1</v>
      </c>
      <c r="U1007" s="19" t="str">
        <f t="shared" si="167"/>
        <v>Mostrar</v>
      </c>
      <c r="V1007" s="3" t="str">
        <f>VLOOKUP(A1007,INFO!$A:$C,3,0)</f>
        <v>EIBC3571</v>
      </c>
      <c r="W1007" s="3" t="str">
        <f>VLOOKUP(V1007,INFO!$C:$D,2,0)</f>
        <v>Camion</v>
      </c>
      <c r="X1007" s="17" t="str">
        <f>VLOOKUP(A1007,INFO!A:F,5,0)</f>
        <v>LOGÍSTICA</v>
      </c>
      <c r="Y1007" s="17" t="str">
        <f>VLOOKUP(A1007,INFO!A:F,6,0)</f>
        <v>Cristobal Murillo</v>
      </c>
    </row>
    <row r="1008" spans="1:25" x14ac:dyDescent="0.25">
      <c r="A1008" s="3" t="s">
        <v>78</v>
      </c>
      <c r="B1008" s="8">
        <v>2.4895833333333336E-2</v>
      </c>
      <c r="C1008" s="8">
        <v>2.0381944444444446E-2</v>
      </c>
      <c r="D1008" s="8">
        <v>4.5138888888888893E-3</v>
      </c>
      <c r="E1008" s="4">
        <v>18.46</v>
      </c>
      <c r="F1008" s="5">
        <v>70</v>
      </c>
      <c r="G1008" s="5">
        <v>30.9</v>
      </c>
      <c r="H1008" s="7" t="s">
        <v>190</v>
      </c>
      <c r="I1008" s="7" t="s">
        <v>24</v>
      </c>
      <c r="J1008" s="42">
        <v>43376.699548611112</v>
      </c>
      <c r="K1008" s="42">
        <v>43376.724444444444</v>
      </c>
      <c r="L1008" s="2">
        <v>43376</v>
      </c>
      <c r="M1008" s="6" t="str">
        <f t="shared" si="161"/>
        <v>octubre</v>
      </c>
      <c r="N1008" s="19">
        <f t="shared" si="162"/>
        <v>40</v>
      </c>
      <c r="O1008" s="7" t="str">
        <f t="shared" si="163"/>
        <v>miércoles</v>
      </c>
      <c r="P1008" s="7">
        <f t="shared" si="164"/>
        <v>2018</v>
      </c>
      <c r="Q1008" s="3" t="str">
        <f>VLOOKUP(A1008,INFO!$A:$B,2,0)</f>
        <v>GUAYAQUIL</v>
      </c>
      <c r="R1008" s="19">
        <v>95</v>
      </c>
      <c r="S1008" s="19" t="str">
        <f t="shared" si="165"/>
        <v>Avenida 40 No, Guayaquil</v>
      </c>
      <c r="T1008" s="19">
        <f t="shared" si="166"/>
        <v>0</v>
      </c>
      <c r="U1008" s="19" t="str">
        <f t="shared" si="167"/>
        <v>Mostrar</v>
      </c>
      <c r="V1008" s="3" t="str">
        <f>VLOOKUP(A1008,INFO!$A:$C,3,0)</f>
        <v>II765J</v>
      </c>
      <c r="W1008" s="3" t="str">
        <f>VLOOKUP(V1008,INFO!$C:$D,2,0)</f>
        <v>Motocicleta</v>
      </c>
      <c r="X1008" s="17" t="str">
        <f>VLOOKUP(A1008,INFO!A:F,5,0)</f>
        <v>ADMINISTRACIÓN</v>
      </c>
      <c r="Y1008" s="17" t="str">
        <f>VLOOKUP(A1008,INFO!A:F,6,0)</f>
        <v xml:space="preserve">Byron </v>
      </c>
    </row>
    <row r="1009" spans="1:25" x14ac:dyDescent="0.25">
      <c r="A1009" s="3" t="s">
        <v>55</v>
      </c>
      <c r="B1009" s="8">
        <v>5.0578703703703706E-3</v>
      </c>
      <c r="C1009" s="8">
        <v>0</v>
      </c>
      <c r="D1009" s="8">
        <v>5.0578703703703706E-3</v>
      </c>
      <c r="E1009" s="4">
        <v>0.02</v>
      </c>
      <c r="F1009" s="5">
        <v>0</v>
      </c>
      <c r="G1009" s="5">
        <v>0.18</v>
      </c>
      <c r="H1009" s="7" t="s">
        <v>24</v>
      </c>
      <c r="I1009" s="7" t="s">
        <v>24</v>
      </c>
      <c r="J1009" s="42">
        <v>43376.663703703707</v>
      </c>
      <c r="K1009" s="42">
        <v>43376.668761574074</v>
      </c>
      <c r="L1009" s="2">
        <v>43376</v>
      </c>
      <c r="M1009" s="6" t="str">
        <f t="shared" si="161"/>
        <v>octubre</v>
      </c>
      <c r="N1009" s="19">
        <f t="shared" si="162"/>
        <v>40</v>
      </c>
      <c r="O1009" s="7" t="str">
        <f t="shared" si="163"/>
        <v>miércoles</v>
      </c>
      <c r="P1009" s="7">
        <f t="shared" si="164"/>
        <v>2018</v>
      </c>
      <c r="Q1009" s="3" t="str">
        <f>VLOOKUP(A1009,INFO!$A:$B,2,0)</f>
        <v>GUAYAQUIL</v>
      </c>
      <c r="R1009" s="19">
        <v>95</v>
      </c>
      <c r="S1009" s="19" t="str">
        <f t="shared" si="165"/>
        <v>Durmió en Ainsa</v>
      </c>
      <c r="T1009" s="19">
        <f t="shared" si="166"/>
        <v>1</v>
      </c>
      <c r="U1009" s="19" t="str">
        <f t="shared" si="167"/>
        <v>Mostrar</v>
      </c>
      <c r="V1009" s="3" t="str">
        <f>VLOOKUP(A1009,INFO!$A:$C,3,0)</f>
        <v>EABE1400</v>
      </c>
      <c r="W1009" s="3" t="str">
        <f>VLOOKUP(V1009,INFO!$C:$D,2,0)</f>
        <v>Plataforma</v>
      </c>
      <c r="X1009" s="17" t="str">
        <f>VLOOKUP(A1009,INFO!A:F,5,0)</f>
        <v>LOGÍSTICA</v>
      </c>
      <c r="Y1009" s="17" t="str">
        <f>VLOOKUP(A1009,INFO!A:F,6,0)</f>
        <v>Cristobal Murillo</v>
      </c>
    </row>
    <row r="1010" spans="1:25" x14ac:dyDescent="0.25">
      <c r="A1010" s="3" t="s">
        <v>23</v>
      </c>
      <c r="B1010" s="8">
        <v>3.079861111111111E-2</v>
      </c>
      <c r="C1010" s="8">
        <v>2.521990740740741E-2</v>
      </c>
      <c r="D1010" s="8">
        <v>5.5787037037037038E-3</v>
      </c>
      <c r="E1010" s="4">
        <v>22.87</v>
      </c>
      <c r="F1010" s="5">
        <v>85</v>
      </c>
      <c r="G1010" s="5">
        <v>30.94</v>
      </c>
      <c r="H1010" s="7" t="s">
        <v>190</v>
      </c>
      <c r="I1010" s="7" t="s">
        <v>24</v>
      </c>
      <c r="J1010" s="42">
        <v>43376.760729166665</v>
      </c>
      <c r="K1010" s="42">
        <v>43376.791527777779</v>
      </c>
      <c r="L1010" s="2">
        <v>43376</v>
      </c>
      <c r="M1010" s="6" t="str">
        <f t="shared" si="161"/>
        <v>octubre</v>
      </c>
      <c r="N1010" s="19">
        <f t="shared" si="162"/>
        <v>40</v>
      </c>
      <c r="O1010" s="7" t="str">
        <f t="shared" si="163"/>
        <v>miércoles</v>
      </c>
      <c r="P1010" s="7">
        <f t="shared" si="164"/>
        <v>2018</v>
      </c>
      <c r="Q1010" s="3" t="str">
        <f>VLOOKUP(A1010,INFO!$A:$B,2,0)</f>
        <v>GUAYAQUIL</v>
      </c>
      <c r="R1010" s="19">
        <v>95</v>
      </c>
      <c r="S1010" s="19" t="str">
        <f t="shared" si="165"/>
        <v>Avenida 40 No, Guayaquil</v>
      </c>
      <c r="T1010" s="19">
        <f t="shared" si="166"/>
        <v>0</v>
      </c>
      <c r="U1010" s="19" t="str">
        <f t="shared" si="167"/>
        <v>Mostrar</v>
      </c>
      <c r="V1010" s="3" t="str">
        <f>VLOOKUP(A1010,INFO!$A:$C,3,0)</f>
        <v>EGSF6029</v>
      </c>
      <c r="W1010" s="3" t="str">
        <f>VLOOKUP(V1010,INFO!$C:$D,2,0)</f>
        <v>Camioneta</v>
      </c>
      <c r="X1010" s="17" t="str">
        <f>VLOOKUP(A1010,INFO!A:F,5,0)</f>
        <v>POSTVENTA</v>
      </c>
      <c r="Y1010" s="17" t="str">
        <f>VLOOKUP(A1010,INFO!A:F,6,0)</f>
        <v>Jacob Soriano</v>
      </c>
    </row>
    <row r="1011" spans="1:25" x14ac:dyDescent="0.25">
      <c r="A1011" s="3" t="s">
        <v>39</v>
      </c>
      <c r="B1011" s="8">
        <v>8.0555555555555554E-3</v>
      </c>
      <c r="C1011" s="8">
        <v>1.8865740740740742E-3</v>
      </c>
      <c r="D1011" s="8">
        <v>6.168981481481481E-3</v>
      </c>
      <c r="E1011" s="4">
        <v>0.27</v>
      </c>
      <c r="F1011" s="5">
        <v>18</v>
      </c>
      <c r="G1011" s="5">
        <v>1.39</v>
      </c>
      <c r="H1011" s="7" t="s">
        <v>24</v>
      </c>
      <c r="I1011" s="7" t="s">
        <v>24</v>
      </c>
      <c r="J1011" s="42">
        <v>43376.635474537034</v>
      </c>
      <c r="K1011" s="42">
        <v>43376.643530092595</v>
      </c>
      <c r="L1011" s="2">
        <v>43376</v>
      </c>
      <c r="M1011" s="6" t="str">
        <f t="shared" si="161"/>
        <v>octubre</v>
      </c>
      <c r="N1011" s="19">
        <f t="shared" si="162"/>
        <v>40</v>
      </c>
      <c r="O1011" s="7" t="str">
        <f t="shared" si="163"/>
        <v>miércoles</v>
      </c>
      <c r="P1011" s="7">
        <f t="shared" si="164"/>
        <v>2018</v>
      </c>
      <c r="Q1011" s="3" t="str">
        <f>VLOOKUP(A1011,INFO!$A:$B,2,0)</f>
        <v>GUAYAQUIL</v>
      </c>
      <c r="R1011" s="19">
        <v>95</v>
      </c>
      <c r="S1011" s="19" t="str">
        <f t="shared" si="165"/>
        <v>Durmió en Ainsa</v>
      </c>
      <c r="T1011" s="19">
        <f t="shared" si="166"/>
        <v>1</v>
      </c>
      <c r="U1011" s="19" t="str">
        <f t="shared" si="167"/>
        <v>Mostrar</v>
      </c>
      <c r="V1011" s="3" t="str">
        <f>VLOOKUP(A1011,INFO!$A:$C,3,0)</f>
        <v>EIBC3571</v>
      </c>
      <c r="W1011" s="3" t="str">
        <f>VLOOKUP(V1011,INFO!$C:$D,2,0)</f>
        <v>Camion</v>
      </c>
      <c r="X1011" s="17" t="str">
        <f>VLOOKUP(A1011,INFO!A:F,5,0)</f>
        <v>LOGÍSTICA</v>
      </c>
      <c r="Y1011" s="17" t="str">
        <f>VLOOKUP(A1011,INFO!A:F,6,0)</f>
        <v>Cristobal Murillo</v>
      </c>
    </row>
    <row r="1012" spans="1:25" x14ac:dyDescent="0.25">
      <c r="A1012" s="3" t="s">
        <v>4</v>
      </c>
      <c r="B1012" s="8">
        <v>8.0671296296296307E-3</v>
      </c>
      <c r="C1012" s="8">
        <v>1.736111111111111E-3</v>
      </c>
      <c r="D1012" s="8">
        <v>6.3310185185185197E-3</v>
      </c>
      <c r="E1012" s="4">
        <v>0.52</v>
      </c>
      <c r="F1012" s="5">
        <v>20</v>
      </c>
      <c r="G1012" s="5">
        <v>2.69</v>
      </c>
      <c r="H1012" s="7" t="s">
        <v>177</v>
      </c>
      <c r="I1012" s="7" t="s">
        <v>338</v>
      </c>
      <c r="J1012" s="42">
        <v>43376.532986111109</v>
      </c>
      <c r="K1012" s="42">
        <v>43376.54105324074</v>
      </c>
      <c r="L1012" s="2">
        <v>43376</v>
      </c>
      <c r="M1012" s="6" t="str">
        <f t="shared" si="161"/>
        <v>octubre</v>
      </c>
      <c r="N1012" s="19">
        <f t="shared" si="162"/>
        <v>40</v>
      </c>
      <c r="O1012" s="7" t="str">
        <f t="shared" si="163"/>
        <v>miércoles</v>
      </c>
      <c r="P1012" s="7">
        <f t="shared" si="164"/>
        <v>2018</v>
      </c>
      <c r="Q1012" s="3" t="str">
        <f>VLOOKUP(A1012,INFO!$A:$B,2,0)</f>
        <v>QUITO</v>
      </c>
      <c r="R1012" s="19">
        <v>95</v>
      </c>
      <c r="S1012" s="19" t="str">
        <f t="shared" si="165"/>
        <v>Juan Campuzano 1-144, Quito</v>
      </c>
      <c r="T1012" s="19">
        <f t="shared" si="166"/>
        <v>0</v>
      </c>
      <c r="U1012" s="19" t="str">
        <f t="shared" si="167"/>
        <v>Mostrar</v>
      </c>
      <c r="V1012" s="3" t="str">
        <f>VLOOKUP(A1012,INFO!$A:$C,3,0)</f>
        <v>HW228P</v>
      </c>
      <c r="W1012" s="3" t="str">
        <f>VLOOKUP(V1012,INFO!$C:$D,2,0)</f>
        <v>Motocicleta</v>
      </c>
      <c r="X1012" s="17" t="str">
        <f>VLOOKUP(A1012,INFO!A:F,5,0)</f>
        <v>SAT UIO</v>
      </c>
      <c r="Y1012" s="17" t="str">
        <f>VLOOKUP(A1012,INFO!A:F,6,0)</f>
        <v>Quito</v>
      </c>
    </row>
    <row r="1013" spans="1:25" x14ac:dyDescent="0.25">
      <c r="A1013" s="3" t="s">
        <v>28</v>
      </c>
      <c r="B1013" s="8">
        <v>1.8310185185185186E-2</v>
      </c>
      <c r="C1013" s="8">
        <v>1.1458333333333334E-2</v>
      </c>
      <c r="D1013" s="8">
        <v>6.851851851851852E-3</v>
      </c>
      <c r="E1013" s="4">
        <v>10.24</v>
      </c>
      <c r="F1013" s="5">
        <v>77</v>
      </c>
      <c r="G1013" s="5">
        <v>23.31</v>
      </c>
      <c r="H1013" s="7" t="s">
        <v>24</v>
      </c>
      <c r="I1013" s="7" t="s">
        <v>142</v>
      </c>
      <c r="J1013" s="42">
        <v>43376.390555555554</v>
      </c>
      <c r="K1013" s="42">
        <v>43376.408865740741</v>
      </c>
      <c r="L1013" s="2">
        <v>43376</v>
      </c>
      <c r="M1013" s="6" t="str">
        <f t="shared" si="161"/>
        <v>octubre</v>
      </c>
      <c r="N1013" s="19">
        <f t="shared" si="162"/>
        <v>40</v>
      </c>
      <c r="O1013" s="7" t="str">
        <f t="shared" si="163"/>
        <v>miércoles</v>
      </c>
      <c r="P1013" s="7">
        <f t="shared" si="164"/>
        <v>2018</v>
      </c>
      <c r="Q1013" s="3" t="str">
        <f>VLOOKUP(A1013,INFO!$A:$B,2,0)</f>
        <v>GUAYAQUIL</v>
      </c>
      <c r="R1013" s="19">
        <v>95</v>
      </c>
      <c r="S1013" s="19" t="str">
        <f t="shared" si="165"/>
        <v>Guayaquil Daule, Guayaquil</v>
      </c>
      <c r="T1013" s="19">
        <f t="shared" si="166"/>
        <v>1</v>
      </c>
      <c r="U1013" s="19" t="str">
        <f t="shared" si="167"/>
        <v>Mostrar</v>
      </c>
      <c r="V1013" s="3" t="str">
        <f>VLOOKUP(A1013,INFO!$A:$C,3,0)</f>
        <v>EPCW1831</v>
      </c>
      <c r="W1013" s="3" t="str">
        <f>VLOOKUP(V1013,INFO!$C:$D,2,0)</f>
        <v>Camioneta</v>
      </c>
      <c r="X1013" s="17" t="str">
        <f>VLOOKUP(A1013,INFO!A:F,5,0)</f>
        <v>POSTVENTA</v>
      </c>
      <c r="Y1013" s="17" t="str">
        <f>VLOOKUP(A1013,INFO!A:F,6,0)</f>
        <v>Jose Luis vargas</v>
      </c>
    </row>
    <row r="1014" spans="1:25" x14ac:dyDescent="0.25">
      <c r="A1014" s="3" t="s">
        <v>53</v>
      </c>
      <c r="B1014" s="8">
        <v>9.0162037037037034E-3</v>
      </c>
      <c r="C1014" s="8">
        <v>1.5856481481481479E-3</v>
      </c>
      <c r="D1014" s="8">
        <v>7.4305555555555548E-3</v>
      </c>
      <c r="E1014" s="4">
        <v>0.22</v>
      </c>
      <c r="F1014" s="5">
        <v>9</v>
      </c>
      <c r="G1014" s="5">
        <v>1</v>
      </c>
      <c r="H1014" s="7" t="s">
        <v>24</v>
      </c>
      <c r="I1014" s="7" t="s">
        <v>24</v>
      </c>
      <c r="J1014" s="42">
        <v>43376.383298611108</v>
      </c>
      <c r="K1014" s="42">
        <v>43376.392314814817</v>
      </c>
      <c r="L1014" s="2">
        <v>43376</v>
      </c>
      <c r="M1014" s="6" t="str">
        <f t="shared" si="161"/>
        <v>octubre</v>
      </c>
      <c r="N1014" s="19">
        <f t="shared" si="162"/>
        <v>40</v>
      </c>
      <c r="O1014" s="7" t="str">
        <f t="shared" si="163"/>
        <v>miércoles</v>
      </c>
      <c r="P1014" s="7">
        <f t="shared" si="164"/>
        <v>2018</v>
      </c>
      <c r="Q1014" s="3" t="str">
        <f>VLOOKUP(A1014,INFO!$A:$B,2,0)</f>
        <v>GUAYAQUIL</v>
      </c>
      <c r="R1014" s="19">
        <v>95</v>
      </c>
      <c r="S1014" s="19" t="str">
        <f t="shared" si="165"/>
        <v>Durmió en Ainsa</v>
      </c>
      <c r="T1014" s="19">
        <f t="shared" si="166"/>
        <v>1</v>
      </c>
      <c r="U1014" s="19" t="str">
        <f t="shared" si="167"/>
        <v>Mostrar</v>
      </c>
      <c r="V1014" s="3" t="str">
        <f>VLOOKUP(A1014,INFO!$A:$C,3,0)</f>
        <v>EIBC3570</v>
      </c>
      <c r="W1014" s="3" t="str">
        <f>VLOOKUP(V1014,INFO!$C:$D,2,0)</f>
        <v>Camion</v>
      </c>
      <c r="X1014" s="17" t="str">
        <f>VLOOKUP(A1014,INFO!A:F,5,0)</f>
        <v>LOGÍSTICA</v>
      </c>
      <c r="Y1014" s="17" t="str">
        <f>VLOOKUP(A1014,INFO!A:F,6,0)</f>
        <v>Cristobal Murillo</v>
      </c>
    </row>
    <row r="1015" spans="1:25" x14ac:dyDescent="0.25">
      <c r="A1015" s="3" t="s">
        <v>53</v>
      </c>
      <c r="B1015" s="8">
        <v>1.4155092592592592E-2</v>
      </c>
      <c r="C1015" s="8">
        <v>6.5740740740740733E-3</v>
      </c>
      <c r="D1015" s="8">
        <v>7.5810185185185182E-3</v>
      </c>
      <c r="E1015" s="4">
        <v>7.04</v>
      </c>
      <c r="F1015" s="5">
        <v>70</v>
      </c>
      <c r="G1015" s="5">
        <v>20.73</v>
      </c>
      <c r="H1015" s="7" t="s">
        <v>72</v>
      </c>
      <c r="I1015" s="7" t="s">
        <v>24</v>
      </c>
      <c r="J1015" s="42">
        <v>43376.695405092592</v>
      </c>
      <c r="K1015" s="42">
        <v>43376.709560185183</v>
      </c>
      <c r="L1015" s="2">
        <v>43376</v>
      </c>
      <c r="M1015" s="6" t="str">
        <f t="shared" si="161"/>
        <v>octubre</v>
      </c>
      <c r="N1015" s="19">
        <f t="shared" si="162"/>
        <v>40</v>
      </c>
      <c r="O1015" s="7" t="str">
        <f t="shared" si="163"/>
        <v>miércoles</v>
      </c>
      <c r="P1015" s="7">
        <f t="shared" si="164"/>
        <v>2018</v>
      </c>
      <c r="Q1015" s="3" t="str">
        <f>VLOOKUP(A1015,INFO!$A:$B,2,0)</f>
        <v>GUAYAQUIL</v>
      </c>
      <c r="R1015" s="19">
        <v>95</v>
      </c>
      <c r="S1015" s="19" t="str">
        <f t="shared" si="165"/>
        <v>Durmió en Ainsa</v>
      </c>
      <c r="T1015" s="19">
        <f t="shared" si="166"/>
        <v>1</v>
      </c>
      <c r="U1015" s="19" t="str">
        <f t="shared" si="167"/>
        <v>Mostrar</v>
      </c>
      <c r="V1015" s="3" t="str">
        <f>VLOOKUP(A1015,INFO!$A:$C,3,0)</f>
        <v>EIBC3570</v>
      </c>
      <c r="W1015" s="3" t="str">
        <f>VLOOKUP(V1015,INFO!$C:$D,2,0)</f>
        <v>Camion</v>
      </c>
      <c r="X1015" s="17" t="str">
        <f>VLOOKUP(A1015,INFO!A:F,5,0)</f>
        <v>LOGÍSTICA</v>
      </c>
      <c r="Y1015" s="17" t="str">
        <f>VLOOKUP(A1015,INFO!A:F,6,0)</f>
        <v>Cristobal Murillo</v>
      </c>
    </row>
    <row r="1016" spans="1:25" x14ac:dyDescent="0.25">
      <c r="A1016" s="3" t="s">
        <v>23</v>
      </c>
      <c r="B1016" s="8">
        <v>7.3032407407407407E-2</v>
      </c>
      <c r="C1016" s="8">
        <v>6.475694444444445E-2</v>
      </c>
      <c r="D1016" s="8">
        <v>8.2754629629629619E-3</v>
      </c>
      <c r="E1016" s="4">
        <v>87.8</v>
      </c>
      <c r="F1016" s="5">
        <v>107</v>
      </c>
      <c r="G1016" s="5">
        <v>50.09</v>
      </c>
      <c r="H1016" s="7" t="s">
        <v>320</v>
      </c>
      <c r="I1016" s="7" t="s">
        <v>24</v>
      </c>
      <c r="J1016" s="42">
        <v>43376.239641203705</v>
      </c>
      <c r="K1016" s="42">
        <v>43376.312673611108</v>
      </c>
      <c r="L1016" s="2">
        <v>43376</v>
      </c>
      <c r="M1016" s="6" t="str">
        <f t="shared" si="161"/>
        <v>octubre</v>
      </c>
      <c r="N1016" s="19">
        <f t="shared" si="162"/>
        <v>40</v>
      </c>
      <c r="O1016" s="7" t="str">
        <f t="shared" si="163"/>
        <v>miércoles</v>
      </c>
      <c r="P1016" s="7">
        <f t="shared" si="164"/>
        <v>2018</v>
      </c>
      <c r="Q1016" s="3" t="str">
        <f>VLOOKUP(A1016,INFO!$A:$B,2,0)</f>
        <v>GUAYAQUIL</v>
      </c>
      <c r="R1016" s="19">
        <v>95</v>
      </c>
      <c r="S1016" s="19" t="str">
        <f t="shared" si="165"/>
        <v>Avenida 40 No, Guayaquil</v>
      </c>
      <c r="T1016" s="19">
        <f t="shared" si="166"/>
        <v>0</v>
      </c>
      <c r="U1016" s="19" t="str">
        <f t="shared" si="167"/>
        <v>Mostrar</v>
      </c>
      <c r="V1016" s="3" t="str">
        <f>VLOOKUP(A1016,INFO!$A:$C,3,0)</f>
        <v>EGSF6029</v>
      </c>
      <c r="W1016" s="3" t="str">
        <f>VLOOKUP(V1016,INFO!$C:$D,2,0)</f>
        <v>Camioneta</v>
      </c>
      <c r="X1016" s="17" t="str">
        <f>VLOOKUP(A1016,INFO!A:F,5,0)</f>
        <v>POSTVENTA</v>
      </c>
      <c r="Y1016" s="17" t="str">
        <f>VLOOKUP(A1016,INFO!A:F,6,0)</f>
        <v>Jacob Soriano</v>
      </c>
    </row>
    <row r="1017" spans="1:25" x14ac:dyDescent="0.25">
      <c r="A1017" s="3" t="s">
        <v>122</v>
      </c>
      <c r="B1017" s="8">
        <v>2.0034722222222221E-2</v>
      </c>
      <c r="C1017" s="8">
        <v>1.1574074074074075E-2</v>
      </c>
      <c r="D1017" s="8">
        <v>8.4606481481481494E-3</v>
      </c>
      <c r="E1017" s="4">
        <v>12.07</v>
      </c>
      <c r="F1017" s="5">
        <v>79</v>
      </c>
      <c r="G1017" s="5">
        <v>25.11</v>
      </c>
      <c r="H1017" s="7" t="s">
        <v>77</v>
      </c>
      <c r="I1017" s="7" t="s">
        <v>254</v>
      </c>
      <c r="J1017" s="42">
        <v>43376.845636574071</v>
      </c>
      <c r="K1017" s="42">
        <v>43376.865671296298</v>
      </c>
      <c r="L1017" s="2">
        <v>43376</v>
      </c>
      <c r="M1017" s="6" t="str">
        <f t="shared" si="161"/>
        <v>octubre</v>
      </c>
      <c r="N1017" s="19">
        <f t="shared" si="162"/>
        <v>40</v>
      </c>
      <c r="O1017" s="7" t="str">
        <f t="shared" si="163"/>
        <v>miércoles</v>
      </c>
      <c r="P1017" s="7">
        <f t="shared" si="164"/>
        <v>2018</v>
      </c>
      <c r="Q1017" s="3" t="str">
        <f>VLOOKUP(A1017,INFO!$A:$B,2,0)</f>
        <v>GUAYAQUIL</v>
      </c>
      <c r="R1017" s="19">
        <v>95</v>
      </c>
      <c r="S1017" s="19" t="str">
        <f t="shared" si="165"/>
        <v>Tenguel</v>
      </c>
      <c r="T1017" s="19">
        <f t="shared" si="166"/>
        <v>0</v>
      </c>
      <c r="U1017" s="19" t="str">
        <f t="shared" si="167"/>
        <v>Mostrar</v>
      </c>
      <c r="V1017" s="3" t="str">
        <f>VLOOKUP(A1017,INFO!$A:$C,3,0)</f>
        <v>EHCN0517</v>
      </c>
      <c r="W1017" s="3" t="str">
        <f>VLOOKUP(V1017,INFO!$C:$D,2,0)</f>
        <v>Camioneta</v>
      </c>
      <c r="X1017" s="17" t="str">
        <f>VLOOKUP(A1017,INFO!A:F,5,0)</f>
        <v>POSTVENTA</v>
      </c>
      <c r="Y1017" s="17" t="str">
        <f>VLOOKUP(A1017,INFO!A:F,6,0)</f>
        <v>Marcelo Murillo</v>
      </c>
    </row>
    <row r="1018" spans="1:25" x14ac:dyDescent="0.25">
      <c r="A1018" s="3" t="s">
        <v>23</v>
      </c>
      <c r="B1018" s="8">
        <v>8.7800925925925921E-2</v>
      </c>
      <c r="C1018" s="8">
        <v>7.9293981481481479E-2</v>
      </c>
      <c r="D1018" s="8">
        <v>8.5069444444444437E-3</v>
      </c>
      <c r="E1018" s="4">
        <v>89.02</v>
      </c>
      <c r="F1018" s="5">
        <v>101</v>
      </c>
      <c r="G1018" s="5">
        <v>42.24</v>
      </c>
      <c r="H1018" s="7" t="s">
        <v>24</v>
      </c>
      <c r="I1018" s="7" t="s">
        <v>325</v>
      </c>
      <c r="J1018" s="42">
        <v>43376.794282407405</v>
      </c>
      <c r="K1018" s="42">
        <v>43376.88208333333</v>
      </c>
      <c r="L1018" s="2">
        <v>43376</v>
      </c>
      <c r="M1018" s="6" t="str">
        <f t="shared" si="161"/>
        <v>octubre</v>
      </c>
      <c r="N1018" s="19">
        <f t="shared" si="162"/>
        <v>40</v>
      </c>
      <c r="O1018" s="7" t="str">
        <f t="shared" si="163"/>
        <v>miércoles</v>
      </c>
      <c r="P1018" s="7">
        <f t="shared" si="164"/>
        <v>2018</v>
      </c>
      <c r="Q1018" s="3" t="str">
        <f>VLOOKUP(A1018,INFO!$A:$B,2,0)</f>
        <v>GUAYAQUIL</v>
      </c>
      <c r="R1018" s="19">
        <v>95</v>
      </c>
      <c r="S1018" s="19" t="str">
        <f t="shared" si="165"/>
        <v>Marcelino Mariduena</v>
      </c>
      <c r="T1018" s="19">
        <f t="shared" si="166"/>
        <v>1</v>
      </c>
      <c r="U1018" s="19" t="str">
        <f t="shared" si="167"/>
        <v>Mostrar</v>
      </c>
      <c r="V1018" s="3" t="str">
        <f>VLOOKUP(A1018,INFO!$A:$C,3,0)</f>
        <v>EGSF6029</v>
      </c>
      <c r="W1018" s="3" t="str">
        <f>VLOOKUP(V1018,INFO!$C:$D,2,0)</f>
        <v>Camioneta</v>
      </c>
      <c r="X1018" s="17" t="str">
        <f>VLOOKUP(A1018,INFO!A:F,5,0)</f>
        <v>POSTVENTA</v>
      </c>
      <c r="Y1018" s="17" t="str">
        <f>VLOOKUP(A1018,INFO!A:F,6,0)</f>
        <v>Jacob Soriano</v>
      </c>
    </row>
    <row r="1019" spans="1:25" x14ac:dyDescent="0.25">
      <c r="A1019" s="3" t="s">
        <v>23</v>
      </c>
      <c r="B1019" s="8">
        <v>1.5439814814814816E-2</v>
      </c>
      <c r="C1019" s="8">
        <v>6.782407407407408E-3</v>
      </c>
      <c r="D1019" s="8">
        <v>8.6574074074074071E-3</v>
      </c>
      <c r="E1019" s="4">
        <v>3.88</v>
      </c>
      <c r="F1019" s="5">
        <v>62</v>
      </c>
      <c r="G1019" s="5">
        <v>10.46</v>
      </c>
      <c r="H1019" s="7" t="s">
        <v>339</v>
      </c>
      <c r="I1019" s="7" t="s">
        <v>139</v>
      </c>
      <c r="J1019" s="42">
        <v>43376.579837962963</v>
      </c>
      <c r="K1019" s="42">
        <v>43376.595277777778</v>
      </c>
      <c r="L1019" s="2">
        <v>43376</v>
      </c>
      <c r="M1019" s="6" t="str">
        <f t="shared" si="161"/>
        <v>octubre</v>
      </c>
      <c r="N1019" s="19">
        <f t="shared" si="162"/>
        <v>40</v>
      </c>
      <c r="O1019" s="7" t="str">
        <f t="shared" si="163"/>
        <v>miércoles</v>
      </c>
      <c r="P1019" s="7">
        <f t="shared" si="164"/>
        <v>2018</v>
      </c>
      <c r="Q1019" s="3" t="str">
        <f>VLOOKUP(A1019,INFO!$A:$B,2,0)</f>
        <v>GUAYAQUIL</v>
      </c>
      <c r="R1019" s="19">
        <v>95</v>
      </c>
      <c r="S1019" s="19" t="str">
        <f t="shared" si="165"/>
        <v>Vía Perimetral, Guayaquil</v>
      </c>
      <c r="T1019" s="19">
        <f t="shared" si="166"/>
        <v>0</v>
      </c>
      <c r="U1019" s="19" t="str">
        <f t="shared" si="167"/>
        <v>Mostrar</v>
      </c>
      <c r="V1019" s="3" t="str">
        <f>VLOOKUP(A1019,INFO!$A:$C,3,0)</f>
        <v>EGSF6029</v>
      </c>
      <c r="W1019" s="3" t="str">
        <f>VLOOKUP(V1019,INFO!$C:$D,2,0)</f>
        <v>Camioneta</v>
      </c>
      <c r="X1019" s="17" t="str">
        <f>VLOOKUP(A1019,INFO!A:F,5,0)</f>
        <v>POSTVENTA</v>
      </c>
      <c r="Y1019" s="17" t="str">
        <f>VLOOKUP(A1019,INFO!A:F,6,0)</f>
        <v>Jacob Soriano</v>
      </c>
    </row>
    <row r="1020" spans="1:25" x14ac:dyDescent="0.25">
      <c r="A1020" s="3" t="s">
        <v>73</v>
      </c>
      <c r="B1020" s="8">
        <v>1.9224537037037037E-2</v>
      </c>
      <c r="C1020" s="8">
        <v>1.0497685185185186E-2</v>
      </c>
      <c r="D1020" s="8">
        <v>8.726851851851852E-3</v>
      </c>
      <c r="E1020" s="4">
        <v>10.02</v>
      </c>
      <c r="F1020" s="5">
        <v>81</v>
      </c>
      <c r="G1020" s="5">
        <v>21.72</v>
      </c>
      <c r="H1020" s="7" t="s">
        <v>72</v>
      </c>
      <c r="I1020" s="7" t="s">
        <v>24</v>
      </c>
      <c r="J1020" s="42">
        <v>43376.980486111112</v>
      </c>
      <c r="K1020" s="42">
        <v>43376.999710648146</v>
      </c>
      <c r="L1020" s="2">
        <v>43376</v>
      </c>
      <c r="M1020" s="6" t="str">
        <f t="shared" si="161"/>
        <v>octubre</v>
      </c>
      <c r="N1020" s="19">
        <f t="shared" si="162"/>
        <v>40</v>
      </c>
      <c r="O1020" s="7" t="str">
        <f t="shared" si="163"/>
        <v>miércoles</v>
      </c>
      <c r="P1020" s="7">
        <f t="shared" si="164"/>
        <v>2018</v>
      </c>
      <c r="Q1020" s="3" t="str">
        <f>VLOOKUP(A1020,INFO!$A:$B,2,0)</f>
        <v>GUAYAQUIL</v>
      </c>
      <c r="R1020" s="19">
        <v>95</v>
      </c>
      <c r="S1020" s="19" t="str">
        <f t="shared" si="165"/>
        <v>Durmió en Ainsa</v>
      </c>
      <c r="T1020" s="19">
        <f t="shared" si="166"/>
        <v>1</v>
      </c>
      <c r="U1020" s="19" t="str">
        <f t="shared" si="167"/>
        <v>Mostrar</v>
      </c>
      <c r="V1020" s="3" t="str">
        <f>VLOOKUP(A1020,INFO!$A:$C,3,0)</f>
        <v>EGSG9568</v>
      </c>
      <c r="W1020" s="3" t="str">
        <f>VLOOKUP(V1020,INFO!$C:$D,2,0)</f>
        <v>Camioneta</v>
      </c>
      <c r="X1020" s="17" t="str">
        <f>VLOOKUP(A1020,INFO!A:F,5,0)</f>
        <v>ADMINISTRACIÓN</v>
      </c>
      <c r="Y1020" s="17" t="str">
        <f>VLOOKUP(A1020,INFO!A:F,6,0)</f>
        <v>Alejandro Adrian</v>
      </c>
    </row>
    <row r="1021" spans="1:25" x14ac:dyDescent="0.25">
      <c r="A1021" s="3" t="s">
        <v>23</v>
      </c>
      <c r="B1021" s="8">
        <v>2.4189814814814817E-2</v>
      </c>
      <c r="C1021" s="8">
        <v>1.4918981481481483E-2</v>
      </c>
      <c r="D1021" s="8">
        <v>9.2708333333333341E-3</v>
      </c>
      <c r="E1021" s="4">
        <v>19.36</v>
      </c>
      <c r="F1021" s="5">
        <v>94</v>
      </c>
      <c r="G1021" s="5">
        <v>33.340000000000003</v>
      </c>
      <c r="H1021" s="7" t="s">
        <v>24</v>
      </c>
      <c r="I1021" s="7" t="s">
        <v>190</v>
      </c>
      <c r="J1021" s="42">
        <v>43376.726944444446</v>
      </c>
      <c r="K1021" s="42">
        <v>43376.751134259262</v>
      </c>
      <c r="L1021" s="2">
        <v>43376</v>
      </c>
      <c r="M1021" s="6" t="str">
        <f t="shared" si="161"/>
        <v>octubre</v>
      </c>
      <c r="N1021" s="19">
        <f t="shared" si="162"/>
        <v>40</v>
      </c>
      <c r="O1021" s="7" t="str">
        <f t="shared" si="163"/>
        <v>miércoles</v>
      </c>
      <c r="P1021" s="7">
        <f t="shared" si="164"/>
        <v>2018</v>
      </c>
      <c r="Q1021" s="3" t="str">
        <f>VLOOKUP(A1021,INFO!$A:$B,2,0)</f>
        <v>GUAYAQUIL</v>
      </c>
      <c r="R1021" s="19">
        <v>95</v>
      </c>
      <c r="S1021" s="19" t="str">
        <f t="shared" si="165"/>
        <v>E40, Guayaquil</v>
      </c>
      <c r="T1021" s="19">
        <f t="shared" si="166"/>
        <v>1</v>
      </c>
      <c r="U1021" s="19" t="str">
        <f t="shared" si="167"/>
        <v>Mostrar</v>
      </c>
      <c r="V1021" s="3" t="str">
        <f>VLOOKUP(A1021,INFO!$A:$C,3,0)</f>
        <v>EGSF6029</v>
      </c>
      <c r="W1021" s="3" t="str">
        <f>VLOOKUP(V1021,INFO!$C:$D,2,0)</f>
        <v>Camioneta</v>
      </c>
      <c r="X1021" s="17" t="str">
        <f>VLOOKUP(A1021,INFO!A:F,5,0)</f>
        <v>POSTVENTA</v>
      </c>
      <c r="Y1021" s="17" t="str">
        <f>VLOOKUP(A1021,INFO!A:F,6,0)</f>
        <v>Jacob Soriano</v>
      </c>
    </row>
    <row r="1022" spans="1:25" x14ac:dyDescent="0.25">
      <c r="A1022" s="3" t="s">
        <v>23</v>
      </c>
      <c r="B1022" s="8">
        <v>2.9629629629629627E-2</v>
      </c>
      <c r="C1022" s="8">
        <v>1.7534722222222222E-2</v>
      </c>
      <c r="D1022" s="8">
        <v>1.2094907407407408E-2</v>
      </c>
      <c r="E1022" s="4">
        <v>10.199999999999999</v>
      </c>
      <c r="F1022" s="5">
        <v>85</v>
      </c>
      <c r="G1022" s="5">
        <v>14.34</v>
      </c>
      <c r="H1022" s="7" t="s">
        <v>24</v>
      </c>
      <c r="I1022" s="7" t="s">
        <v>24</v>
      </c>
      <c r="J1022" s="42">
        <v>43376.634375000001</v>
      </c>
      <c r="K1022" s="42">
        <v>43376.664004629631</v>
      </c>
      <c r="L1022" s="2">
        <v>43376</v>
      </c>
      <c r="M1022" s="6" t="str">
        <f t="shared" si="161"/>
        <v>octubre</v>
      </c>
      <c r="N1022" s="19">
        <f t="shared" si="162"/>
        <v>40</v>
      </c>
      <c r="O1022" s="7" t="str">
        <f t="shared" si="163"/>
        <v>miércoles</v>
      </c>
      <c r="P1022" s="7">
        <f t="shared" si="164"/>
        <v>2018</v>
      </c>
      <c r="Q1022" s="3" t="str">
        <f>VLOOKUP(A1022,INFO!$A:$B,2,0)</f>
        <v>GUAYAQUIL</v>
      </c>
      <c r="R1022" s="19">
        <v>95</v>
      </c>
      <c r="S1022" s="19" t="str">
        <f t="shared" si="165"/>
        <v>Durmió en Ainsa</v>
      </c>
      <c r="T1022" s="19">
        <f t="shared" si="166"/>
        <v>1</v>
      </c>
      <c r="U1022" s="19" t="str">
        <f t="shared" si="167"/>
        <v>Mostrar</v>
      </c>
      <c r="V1022" s="3" t="str">
        <f>VLOOKUP(A1022,INFO!$A:$C,3,0)</f>
        <v>EGSF6029</v>
      </c>
      <c r="W1022" s="3" t="str">
        <f>VLOOKUP(V1022,INFO!$C:$D,2,0)</f>
        <v>Camioneta</v>
      </c>
      <c r="X1022" s="17" t="str">
        <f>VLOOKUP(A1022,INFO!A:F,5,0)</f>
        <v>POSTVENTA</v>
      </c>
      <c r="Y1022" s="17" t="str">
        <f>VLOOKUP(A1022,INFO!A:F,6,0)</f>
        <v>Jacob Soriano</v>
      </c>
    </row>
    <row r="1023" spans="1:25" x14ac:dyDescent="0.25">
      <c r="A1023" s="3" t="s">
        <v>28</v>
      </c>
      <c r="B1023" s="8">
        <v>1.3912037037037037E-2</v>
      </c>
      <c r="C1023" s="8">
        <v>1.0416666666666667E-3</v>
      </c>
      <c r="D1023" s="8">
        <v>1.2870370370370372E-2</v>
      </c>
      <c r="E1023" s="4">
        <v>0.11</v>
      </c>
      <c r="F1023" s="5">
        <v>5</v>
      </c>
      <c r="G1023" s="5">
        <v>0.34</v>
      </c>
      <c r="H1023" s="7" t="s">
        <v>24</v>
      </c>
      <c r="I1023" s="7" t="s">
        <v>24</v>
      </c>
      <c r="J1023" s="42">
        <v>43376.354189814818</v>
      </c>
      <c r="K1023" s="42">
        <v>43376.368101851855</v>
      </c>
      <c r="L1023" s="2">
        <v>43376</v>
      </c>
      <c r="M1023" s="6" t="str">
        <f t="shared" si="161"/>
        <v>octubre</v>
      </c>
      <c r="N1023" s="19">
        <f t="shared" si="162"/>
        <v>40</v>
      </c>
      <c r="O1023" s="7" t="str">
        <f t="shared" si="163"/>
        <v>miércoles</v>
      </c>
      <c r="P1023" s="7">
        <f t="shared" si="164"/>
        <v>2018</v>
      </c>
      <c r="Q1023" s="3" t="str">
        <f>VLOOKUP(A1023,INFO!$A:$B,2,0)</f>
        <v>GUAYAQUIL</v>
      </c>
      <c r="R1023" s="19">
        <v>95</v>
      </c>
      <c r="S1023" s="19" t="str">
        <f t="shared" si="165"/>
        <v>Durmió en Ainsa</v>
      </c>
      <c r="T1023" s="19">
        <f t="shared" si="166"/>
        <v>1</v>
      </c>
      <c r="U1023" s="19" t="str">
        <f t="shared" si="167"/>
        <v>Mostrar</v>
      </c>
      <c r="V1023" s="3" t="str">
        <f>VLOOKUP(A1023,INFO!$A:$C,3,0)</f>
        <v>EPCW1831</v>
      </c>
      <c r="W1023" s="3" t="str">
        <f>VLOOKUP(V1023,INFO!$C:$D,2,0)</f>
        <v>Camioneta</v>
      </c>
      <c r="X1023" s="17" t="str">
        <f>VLOOKUP(A1023,INFO!A:F,5,0)</f>
        <v>POSTVENTA</v>
      </c>
      <c r="Y1023" s="17" t="str">
        <f>VLOOKUP(A1023,INFO!A:F,6,0)</f>
        <v>Jose Luis vargas</v>
      </c>
    </row>
    <row r="1024" spans="1:25" x14ac:dyDescent="0.25">
      <c r="A1024" s="3" t="s">
        <v>73</v>
      </c>
      <c r="B1024" s="8">
        <v>3.9039351851851853E-2</v>
      </c>
      <c r="C1024" s="8">
        <v>2.56712962962963E-2</v>
      </c>
      <c r="D1024" s="8">
        <v>1.3368055555555557E-2</v>
      </c>
      <c r="E1024" s="4">
        <v>16.23</v>
      </c>
      <c r="F1024" s="5">
        <v>64</v>
      </c>
      <c r="G1024" s="5">
        <v>17.329999999999998</v>
      </c>
      <c r="H1024" s="7" t="s">
        <v>207</v>
      </c>
      <c r="I1024" s="7" t="s">
        <v>72</v>
      </c>
      <c r="J1024" s="42">
        <v>43376.438738425924</v>
      </c>
      <c r="K1024" s="42">
        <v>43376.477777777778</v>
      </c>
      <c r="L1024" s="2">
        <v>43376</v>
      </c>
      <c r="M1024" s="6" t="str">
        <f t="shared" si="161"/>
        <v>octubre</v>
      </c>
      <c r="N1024" s="19">
        <f t="shared" si="162"/>
        <v>40</v>
      </c>
      <c r="O1024" s="7" t="str">
        <f t="shared" si="163"/>
        <v>miércoles</v>
      </c>
      <c r="P1024" s="7">
        <f t="shared" si="164"/>
        <v>2018</v>
      </c>
      <c r="Q1024" s="3" t="str">
        <f>VLOOKUP(A1024,INFO!$A:$B,2,0)</f>
        <v>GUAYAQUIL</v>
      </c>
      <c r="R1024" s="19">
        <v>95</v>
      </c>
      <c r="S1024" s="19" t="str">
        <f t="shared" si="165"/>
        <v>Avenida Juan Tanca Marengo, Guayaquil</v>
      </c>
      <c r="T1024" s="19">
        <f t="shared" si="166"/>
        <v>0</v>
      </c>
      <c r="U1024" s="19" t="str">
        <f t="shared" si="167"/>
        <v>Mostrar</v>
      </c>
      <c r="V1024" s="3" t="str">
        <f>VLOOKUP(A1024,INFO!$A:$C,3,0)</f>
        <v>EGSG9568</v>
      </c>
      <c r="W1024" s="3" t="str">
        <f>VLOOKUP(V1024,INFO!$C:$D,2,0)</f>
        <v>Camioneta</v>
      </c>
      <c r="X1024" s="17" t="str">
        <f>VLOOKUP(A1024,INFO!A:F,5,0)</f>
        <v>ADMINISTRACIÓN</v>
      </c>
      <c r="Y1024" s="17" t="str">
        <f>VLOOKUP(A1024,INFO!A:F,6,0)</f>
        <v>Alejandro Adrian</v>
      </c>
    </row>
    <row r="1025" spans="1:25" x14ac:dyDescent="0.25">
      <c r="A1025" s="3" t="s">
        <v>53</v>
      </c>
      <c r="B1025" s="8">
        <v>3.2615740740740744E-2</v>
      </c>
      <c r="C1025" s="8">
        <v>1.8368055555555554E-2</v>
      </c>
      <c r="D1025" s="8">
        <v>1.4247685185185184E-2</v>
      </c>
      <c r="E1025" s="4">
        <v>14</v>
      </c>
      <c r="F1025" s="5">
        <v>75</v>
      </c>
      <c r="G1025" s="5">
        <v>17.88</v>
      </c>
      <c r="H1025" s="7" t="s">
        <v>24</v>
      </c>
      <c r="I1025" s="7" t="s">
        <v>71</v>
      </c>
      <c r="J1025" s="42">
        <v>43376.656273148146</v>
      </c>
      <c r="K1025" s="42">
        <v>43376.688888888886</v>
      </c>
      <c r="L1025" s="2">
        <v>43376</v>
      </c>
      <c r="M1025" s="6" t="str">
        <f t="shared" si="161"/>
        <v>octubre</v>
      </c>
      <c r="N1025" s="19">
        <f t="shared" si="162"/>
        <v>40</v>
      </c>
      <c r="O1025" s="7" t="str">
        <f t="shared" si="163"/>
        <v>miércoles</v>
      </c>
      <c r="P1025" s="7">
        <f t="shared" si="164"/>
        <v>2018</v>
      </c>
      <c r="Q1025" s="3" t="str">
        <f>VLOOKUP(A1025,INFO!$A:$B,2,0)</f>
        <v>GUAYAQUIL</v>
      </c>
      <c r="R1025" s="19">
        <v>95</v>
      </c>
      <c r="S1025" s="19" t="str">
        <f t="shared" si="165"/>
        <v>Avenida Agustín Freire Icaza, Guayaquil</v>
      </c>
      <c r="T1025" s="19">
        <f t="shared" si="166"/>
        <v>1</v>
      </c>
      <c r="U1025" s="19" t="str">
        <f t="shared" si="167"/>
        <v>Mostrar</v>
      </c>
      <c r="V1025" s="3" t="str">
        <f>VLOOKUP(A1025,INFO!$A:$C,3,0)</f>
        <v>EIBC3570</v>
      </c>
      <c r="W1025" s="3" t="str">
        <f>VLOOKUP(V1025,INFO!$C:$D,2,0)</f>
        <v>Camion</v>
      </c>
      <c r="X1025" s="17" t="str">
        <f>VLOOKUP(A1025,INFO!A:F,5,0)</f>
        <v>LOGÍSTICA</v>
      </c>
      <c r="Y1025" s="17" t="str">
        <f>VLOOKUP(A1025,INFO!A:F,6,0)</f>
        <v>Cristobal Murillo</v>
      </c>
    </row>
    <row r="1026" spans="1:25" x14ac:dyDescent="0.25">
      <c r="A1026" s="3" t="s">
        <v>59</v>
      </c>
      <c r="B1026" s="8">
        <v>4.6296296296296301E-2</v>
      </c>
      <c r="C1026" s="8">
        <v>3.1030092592592592E-2</v>
      </c>
      <c r="D1026" s="8">
        <v>1.5266203703703705E-2</v>
      </c>
      <c r="E1026" s="4">
        <v>17.3</v>
      </c>
      <c r="F1026" s="5">
        <v>55</v>
      </c>
      <c r="G1026" s="5">
        <v>15.57</v>
      </c>
      <c r="H1026" s="7" t="s">
        <v>24</v>
      </c>
      <c r="I1026" s="7" t="s">
        <v>335</v>
      </c>
      <c r="J1026" s="42">
        <v>43376.605023148149</v>
      </c>
      <c r="K1026" s="42">
        <v>43376.651319444441</v>
      </c>
      <c r="L1026" s="2">
        <v>43376</v>
      </c>
      <c r="M1026" s="6" t="str">
        <f t="shared" si="161"/>
        <v>octubre</v>
      </c>
      <c r="N1026" s="19">
        <f t="shared" si="162"/>
        <v>40</v>
      </c>
      <c r="O1026" s="7" t="str">
        <f t="shared" si="163"/>
        <v>miércoles</v>
      </c>
      <c r="P1026" s="7">
        <f t="shared" si="164"/>
        <v>2018</v>
      </c>
      <c r="Q1026" s="3" t="str">
        <f>VLOOKUP(A1026,INFO!$A:$B,2,0)</f>
        <v>GUAYAQUIL</v>
      </c>
      <c r="R1026" s="19">
        <v>95</v>
      </c>
      <c r="S1026" s="19" t="str">
        <f t="shared" si="165"/>
        <v>Avenida 42 No, Guayaquil</v>
      </c>
      <c r="T1026" s="19">
        <f t="shared" si="166"/>
        <v>1</v>
      </c>
      <c r="U1026" s="19" t="str">
        <f t="shared" si="167"/>
        <v>Mostrar</v>
      </c>
      <c r="V1026" s="3" t="str">
        <f>VLOOKUP(A1026,INFO!$A:$C,3,0)</f>
        <v>EPCI6941</v>
      </c>
      <c r="W1026" s="3" t="str">
        <f>VLOOKUP(V1026,INFO!$C:$D,2,0)</f>
        <v>Camioneta</v>
      </c>
      <c r="X1026" s="17" t="str">
        <f>VLOOKUP(A1026,INFO!A:F,5,0)</f>
        <v>POSTVENTA</v>
      </c>
      <c r="Y1026" s="17" t="str">
        <f>VLOOKUP(A1026,INFO!A:F,6,0)</f>
        <v>Michael Resabala</v>
      </c>
    </row>
    <row r="1027" spans="1:25" x14ac:dyDescent="0.25">
      <c r="A1027" s="3" t="s">
        <v>59</v>
      </c>
      <c r="B1027" s="8">
        <v>5.9467592592592593E-2</v>
      </c>
      <c r="C1027" s="8">
        <v>4.4085648148148145E-2</v>
      </c>
      <c r="D1027" s="8">
        <v>1.5381944444444443E-2</v>
      </c>
      <c r="E1027" s="4">
        <v>45.04</v>
      </c>
      <c r="F1027" s="5">
        <v>100</v>
      </c>
      <c r="G1027" s="5">
        <v>31.56</v>
      </c>
      <c r="H1027" s="7" t="s">
        <v>24</v>
      </c>
      <c r="I1027" s="7" t="s">
        <v>24</v>
      </c>
      <c r="J1027" s="42">
        <v>43376.280752314815</v>
      </c>
      <c r="K1027" s="42">
        <v>43376.340219907404</v>
      </c>
      <c r="L1027" s="2">
        <v>43376</v>
      </c>
      <c r="M1027" s="6" t="str">
        <f t="shared" si="161"/>
        <v>octubre</v>
      </c>
      <c r="N1027" s="19">
        <f t="shared" si="162"/>
        <v>40</v>
      </c>
      <c r="O1027" s="7" t="str">
        <f t="shared" si="163"/>
        <v>miércoles</v>
      </c>
      <c r="P1027" s="7">
        <f t="shared" si="164"/>
        <v>2018</v>
      </c>
      <c r="Q1027" s="3" t="str">
        <f>VLOOKUP(A1027,INFO!$A:$B,2,0)</f>
        <v>GUAYAQUIL</v>
      </c>
      <c r="R1027" s="19">
        <v>95</v>
      </c>
      <c r="S1027" s="19" t="str">
        <f t="shared" si="165"/>
        <v>Durmió en Ainsa</v>
      </c>
      <c r="T1027" s="19">
        <f t="shared" si="166"/>
        <v>1</v>
      </c>
      <c r="U1027" s="19" t="str">
        <f t="shared" si="167"/>
        <v>Mostrar</v>
      </c>
      <c r="V1027" s="3" t="str">
        <f>VLOOKUP(A1027,INFO!$A:$C,3,0)</f>
        <v>EPCI6941</v>
      </c>
      <c r="W1027" s="3" t="str">
        <f>VLOOKUP(V1027,INFO!$C:$D,2,0)</f>
        <v>Camioneta</v>
      </c>
      <c r="X1027" s="17" t="str">
        <f>VLOOKUP(A1027,INFO!A:F,5,0)</f>
        <v>POSTVENTA</v>
      </c>
      <c r="Y1027" s="17" t="str">
        <f>VLOOKUP(A1027,INFO!A:F,6,0)</f>
        <v>Michael Resabala</v>
      </c>
    </row>
    <row r="1028" spans="1:25" x14ac:dyDescent="0.25">
      <c r="A1028" s="3" t="s">
        <v>28</v>
      </c>
      <c r="B1028" s="8">
        <v>1.7337962962962961E-2</v>
      </c>
      <c r="C1028" s="8">
        <v>1.3773148148148147E-3</v>
      </c>
      <c r="D1028" s="8">
        <v>1.5960648148148151E-2</v>
      </c>
      <c r="E1028" s="4">
        <v>0.13</v>
      </c>
      <c r="F1028" s="5">
        <v>11</v>
      </c>
      <c r="G1028" s="5">
        <v>0.32</v>
      </c>
      <c r="H1028" s="7" t="s">
        <v>24</v>
      </c>
      <c r="I1028" s="7" t="s">
        <v>24</v>
      </c>
      <c r="J1028" s="42">
        <v>43376.582002314812</v>
      </c>
      <c r="K1028" s="42">
        <v>43376.599340277775</v>
      </c>
      <c r="L1028" s="2">
        <v>43376</v>
      </c>
      <c r="M1028" s="6" t="str">
        <f t="shared" si="161"/>
        <v>octubre</v>
      </c>
      <c r="N1028" s="19">
        <f t="shared" si="162"/>
        <v>40</v>
      </c>
      <c r="O1028" s="7" t="str">
        <f t="shared" si="163"/>
        <v>miércoles</v>
      </c>
      <c r="P1028" s="7">
        <f t="shared" si="164"/>
        <v>2018</v>
      </c>
      <c r="Q1028" s="3" t="str">
        <f>VLOOKUP(A1028,INFO!$A:$B,2,0)</f>
        <v>GUAYAQUIL</v>
      </c>
      <c r="R1028" s="19">
        <v>95</v>
      </c>
      <c r="S1028" s="19" t="str">
        <f t="shared" si="165"/>
        <v>Durmió en Ainsa</v>
      </c>
      <c r="T1028" s="19">
        <f t="shared" si="166"/>
        <v>1</v>
      </c>
      <c r="U1028" s="19" t="str">
        <f t="shared" si="167"/>
        <v>Mostrar</v>
      </c>
      <c r="V1028" s="3" t="str">
        <f>VLOOKUP(A1028,INFO!$A:$C,3,0)</f>
        <v>EPCW1831</v>
      </c>
      <c r="W1028" s="3" t="str">
        <f>VLOOKUP(V1028,INFO!$C:$D,2,0)</f>
        <v>Camioneta</v>
      </c>
      <c r="X1028" s="17" t="str">
        <f>VLOOKUP(A1028,INFO!A:F,5,0)</f>
        <v>POSTVENTA</v>
      </c>
      <c r="Y1028" s="17" t="str">
        <f>VLOOKUP(A1028,INFO!A:F,6,0)</f>
        <v>Jose Luis vargas</v>
      </c>
    </row>
    <row r="1029" spans="1:25" x14ac:dyDescent="0.25">
      <c r="A1029" s="3" t="s">
        <v>55</v>
      </c>
      <c r="B1029" s="8">
        <v>2.6863425925925926E-2</v>
      </c>
      <c r="C1029" s="8">
        <v>7.2916666666666659E-3</v>
      </c>
      <c r="D1029" s="8">
        <v>1.9571759259259257E-2</v>
      </c>
      <c r="E1029" s="4">
        <v>5.16</v>
      </c>
      <c r="F1029" s="5">
        <v>53</v>
      </c>
      <c r="G1029" s="5">
        <v>8</v>
      </c>
      <c r="H1029" s="7" t="s">
        <v>24</v>
      </c>
      <c r="I1029" s="7" t="s">
        <v>139</v>
      </c>
      <c r="J1029" s="42">
        <v>43376.365289351852</v>
      </c>
      <c r="K1029" s="42">
        <v>43376.392152777778</v>
      </c>
      <c r="L1029" s="2">
        <v>43376</v>
      </c>
      <c r="M1029" s="6" t="str">
        <f t="shared" si="161"/>
        <v>octubre</v>
      </c>
      <c r="N1029" s="19">
        <f t="shared" si="162"/>
        <v>40</v>
      </c>
      <c r="O1029" s="7" t="str">
        <f t="shared" si="163"/>
        <v>miércoles</v>
      </c>
      <c r="P1029" s="7">
        <f t="shared" si="164"/>
        <v>2018</v>
      </c>
      <c r="Q1029" s="3" t="str">
        <f>VLOOKUP(A1029,INFO!$A:$B,2,0)</f>
        <v>GUAYAQUIL</v>
      </c>
      <c r="R1029" s="19">
        <v>95</v>
      </c>
      <c r="S1029" s="19" t="str">
        <f t="shared" si="165"/>
        <v>Vía Perimetral, Guayaquil</v>
      </c>
      <c r="T1029" s="19">
        <f t="shared" si="166"/>
        <v>1</v>
      </c>
      <c r="U1029" s="19" t="str">
        <f t="shared" si="167"/>
        <v>Mostrar</v>
      </c>
      <c r="V1029" s="3" t="str">
        <f>VLOOKUP(A1029,INFO!$A:$C,3,0)</f>
        <v>EABE1400</v>
      </c>
      <c r="W1029" s="3" t="str">
        <f>VLOOKUP(V1029,INFO!$C:$D,2,0)</f>
        <v>Plataforma</v>
      </c>
      <c r="X1029" s="17" t="str">
        <f>VLOOKUP(A1029,INFO!A:F,5,0)</f>
        <v>LOGÍSTICA</v>
      </c>
      <c r="Y1029" s="17" t="str">
        <f>VLOOKUP(A1029,INFO!A:F,6,0)</f>
        <v>Cristobal Murillo</v>
      </c>
    </row>
    <row r="1030" spans="1:25" x14ac:dyDescent="0.25">
      <c r="A1030" s="3" t="s">
        <v>73</v>
      </c>
      <c r="B1030" s="8">
        <v>0.13342592592592592</v>
      </c>
      <c r="C1030" s="8">
        <v>0.11322916666666666</v>
      </c>
      <c r="D1030" s="8">
        <v>2.0196759259259258E-2</v>
      </c>
      <c r="E1030" s="4">
        <v>100.35</v>
      </c>
      <c r="F1030" s="5">
        <v>103</v>
      </c>
      <c r="G1030" s="5">
        <v>31.34</v>
      </c>
      <c r="H1030" s="7" t="s">
        <v>72</v>
      </c>
      <c r="I1030" s="7" t="s">
        <v>207</v>
      </c>
      <c r="J1030" s="42">
        <v>43376.000208333331</v>
      </c>
      <c r="K1030" s="42">
        <v>43376.133634259262</v>
      </c>
      <c r="L1030" s="2">
        <v>43376</v>
      </c>
      <c r="M1030" s="6" t="str">
        <f t="shared" si="161"/>
        <v>octubre</v>
      </c>
      <c r="N1030" s="19">
        <f t="shared" si="162"/>
        <v>40</v>
      </c>
      <c r="O1030" s="7" t="str">
        <f t="shared" si="163"/>
        <v>miércoles</v>
      </c>
      <c r="P1030" s="7">
        <f t="shared" si="164"/>
        <v>2018</v>
      </c>
      <c r="Q1030" s="3" t="str">
        <f>VLOOKUP(A1030,INFO!$A:$B,2,0)</f>
        <v>GUAYAQUIL</v>
      </c>
      <c r="R1030" s="19">
        <v>95</v>
      </c>
      <c r="S1030" s="19" t="str">
        <f t="shared" si="165"/>
        <v>38C No, Guayaquil</v>
      </c>
      <c r="T1030" s="19">
        <f t="shared" si="166"/>
        <v>1</v>
      </c>
      <c r="U1030" s="19" t="str">
        <f t="shared" si="167"/>
        <v>Mostrar</v>
      </c>
      <c r="V1030" s="3" t="str">
        <f>VLOOKUP(A1030,INFO!$A:$C,3,0)</f>
        <v>EGSG9568</v>
      </c>
      <c r="W1030" s="3" t="str">
        <f>VLOOKUP(V1030,INFO!$C:$D,2,0)</f>
        <v>Camioneta</v>
      </c>
      <c r="X1030" s="17" t="str">
        <f>VLOOKUP(A1030,INFO!A:F,5,0)</f>
        <v>ADMINISTRACIÓN</v>
      </c>
      <c r="Y1030" s="17" t="str">
        <f>VLOOKUP(A1030,INFO!A:F,6,0)</f>
        <v>Alejandro Adrian</v>
      </c>
    </row>
    <row r="1031" spans="1:25" x14ac:dyDescent="0.25">
      <c r="A1031" s="3" t="s">
        <v>23</v>
      </c>
      <c r="B1031" s="8">
        <v>0.1817361111111111</v>
      </c>
      <c r="C1031" s="8">
        <v>0.15884259259259259</v>
      </c>
      <c r="D1031" s="8">
        <v>2.2893518518518521E-2</v>
      </c>
      <c r="E1031" s="4">
        <v>120.2</v>
      </c>
      <c r="F1031" s="5">
        <v>96</v>
      </c>
      <c r="G1031" s="5">
        <v>27.56</v>
      </c>
      <c r="H1031" s="7" t="s">
        <v>24</v>
      </c>
      <c r="I1031" s="7" t="s">
        <v>339</v>
      </c>
      <c r="J1031" s="42">
        <v>43376.379432870373</v>
      </c>
      <c r="K1031" s="42">
        <v>43376.561168981483</v>
      </c>
      <c r="L1031" s="2">
        <v>43376</v>
      </c>
      <c r="M1031" s="6" t="str">
        <f t="shared" si="161"/>
        <v>octubre</v>
      </c>
      <c r="N1031" s="19">
        <f t="shared" si="162"/>
        <v>40</v>
      </c>
      <c r="O1031" s="7" t="str">
        <f t="shared" si="163"/>
        <v>miércoles</v>
      </c>
      <c r="P1031" s="7">
        <f t="shared" si="164"/>
        <v>2018</v>
      </c>
      <c r="Q1031" s="3" t="str">
        <f>VLOOKUP(A1031,INFO!$A:$B,2,0)</f>
        <v>GUAYAQUIL</v>
      </c>
      <c r="R1031" s="19">
        <v>95</v>
      </c>
      <c r="S1031" s="19" t="str">
        <f t="shared" si="165"/>
        <v>13 Paseo 24B, Guayaquil</v>
      </c>
      <c r="T1031" s="19">
        <f t="shared" si="166"/>
        <v>1</v>
      </c>
      <c r="U1031" s="19" t="str">
        <f t="shared" si="167"/>
        <v>Mostrar</v>
      </c>
      <c r="V1031" s="3" t="str">
        <f>VLOOKUP(A1031,INFO!$A:$C,3,0)</f>
        <v>EGSF6029</v>
      </c>
      <c r="W1031" s="3" t="str">
        <f>VLOOKUP(V1031,INFO!$C:$D,2,0)</f>
        <v>Camioneta</v>
      </c>
      <c r="X1031" s="17" t="str">
        <f>VLOOKUP(A1031,INFO!A:F,5,0)</f>
        <v>POSTVENTA</v>
      </c>
      <c r="Y1031" s="17" t="str">
        <f>VLOOKUP(A1031,INFO!A:F,6,0)</f>
        <v>Jacob Soriano</v>
      </c>
    </row>
    <row r="1032" spans="1:25" x14ac:dyDescent="0.25">
      <c r="A1032" s="3" t="s">
        <v>28</v>
      </c>
      <c r="B1032" s="8">
        <v>5.5023148148148147E-2</v>
      </c>
      <c r="C1032" s="8">
        <v>2.9548611111111109E-2</v>
      </c>
      <c r="D1032" s="8">
        <v>2.5474537037037035E-2</v>
      </c>
      <c r="E1032" s="4">
        <v>21.16</v>
      </c>
      <c r="F1032" s="5">
        <v>64</v>
      </c>
      <c r="G1032" s="5">
        <v>16.02</v>
      </c>
      <c r="H1032" s="7" t="s">
        <v>24</v>
      </c>
      <c r="I1032" s="7" t="s">
        <v>142</v>
      </c>
      <c r="J1032" s="42">
        <v>43376.605486111112</v>
      </c>
      <c r="K1032" s="42">
        <v>43376.660509259258</v>
      </c>
      <c r="L1032" s="2">
        <v>43376</v>
      </c>
      <c r="M1032" s="6" t="str">
        <f t="shared" si="161"/>
        <v>octubre</v>
      </c>
      <c r="N1032" s="19">
        <f t="shared" si="162"/>
        <v>40</v>
      </c>
      <c r="O1032" s="7" t="str">
        <f t="shared" si="163"/>
        <v>miércoles</v>
      </c>
      <c r="P1032" s="7">
        <f t="shared" si="164"/>
        <v>2018</v>
      </c>
      <c r="Q1032" s="3" t="str">
        <f>VLOOKUP(A1032,INFO!$A:$B,2,0)</f>
        <v>GUAYAQUIL</v>
      </c>
      <c r="R1032" s="19">
        <v>95</v>
      </c>
      <c r="S1032" s="19" t="str">
        <f t="shared" si="165"/>
        <v>Guayaquil Daule, Guayaquil</v>
      </c>
      <c r="T1032" s="19">
        <f t="shared" si="166"/>
        <v>1</v>
      </c>
      <c r="U1032" s="19" t="str">
        <f t="shared" si="167"/>
        <v>Mostrar</v>
      </c>
      <c r="V1032" s="3" t="str">
        <f>VLOOKUP(A1032,INFO!$A:$C,3,0)</f>
        <v>EPCW1831</v>
      </c>
      <c r="W1032" s="3" t="str">
        <f>VLOOKUP(V1032,INFO!$C:$D,2,0)</f>
        <v>Camioneta</v>
      </c>
      <c r="X1032" s="17" t="str">
        <f>VLOOKUP(A1032,INFO!A:F,5,0)</f>
        <v>POSTVENTA</v>
      </c>
      <c r="Y1032" s="17" t="str">
        <f>VLOOKUP(A1032,INFO!A:F,6,0)</f>
        <v>Jose Luis vargas</v>
      </c>
    </row>
    <row r="1033" spans="1:25" x14ac:dyDescent="0.25">
      <c r="A1033" s="3" t="s">
        <v>51</v>
      </c>
      <c r="B1033" s="8">
        <v>4.7766203703703707E-2</v>
      </c>
      <c r="C1033" s="8">
        <v>2.1053240740740744E-2</v>
      </c>
      <c r="D1033" s="8">
        <v>2.6712962962962966E-2</v>
      </c>
      <c r="E1033" s="4">
        <v>21.5</v>
      </c>
      <c r="F1033" s="5">
        <v>75</v>
      </c>
      <c r="G1033" s="5">
        <v>18.75</v>
      </c>
      <c r="H1033" s="7" t="s">
        <v>18</v>
      </c>
      <c r="I1033" s="7" t="s">
        <v>337</v>
      </c>
      <c r="J1033" s="42">
        <v>43376.580011574071</v>
      </c>
      <c r="K1033" s="42">
        <v>43376.62777777778</v>
      </c>
      <c r="L1033" s="2">
        <v>43376</v>
      </c>
      <c r="M1033" s="6" t="str">
        <f t="shared" si="161"/>
        <v>octubre</v>
      </c>
      <c r="N1033" s="19">
        <f t="shared" si="162"/>
        <v>40</v>
      </c>
      <c r="O1033" s="7" t="str">
        <f t="shared" si="163"/>
        <v>miércoles</v>
      </c>
      <c r="P1033" s="7">
        <f t="shared" si="164"/>
        <v>2018</v>
      </c>
      <c r="Q1033" s="3" t="str">
        <f>VLOOKUP(A1033,INFO!$A:$B,2,0)</f>
        <v>QUITO</v>
      </c>
      <c r="R1033" s="19">
        <v>95</v>
      </c>
      <c r="S1033" s="19" t="str">
        <f t="shared" si="165"/>
        <v>E28, San Antonio</v>
      </c>
      <c r="T1033" s="19">
        <f t="shared" si="166"/>
        <v>0</v>
      </c>
      <c r="U1033" s="19" t="str">
        <f t="shared" si="167"/>
        <v>Mostrar</v>
      </c>
      <c r="V1033" s="3" t="str">
        <f>VLOOKUP(A1033,INFO!$A:$C,3,0)</f>
        <v>EPCT8869</v>
      </c>
      <c r="W1033" s="3" t="str">
        <f>VLOOKUP(V1033,INFO!$C:$D,2,0)</f>
        <v>Camioneta</v>
      </c>
      <c r="X1033" s="17" t="str">
        <f>VLOOKUP(A1033,INFO!A:F,5,0)</f>
        <v>SAT UIO</v>
      </c>
      <c r="Y1033" s="17" t="str">
        <f>VLOOKUP(A1033,INFO!A:F,6,0)</f>
        <v>Norberto Congo</v>
      </c>
    </row>
    <row r="1034" spans="1:25" x14ac:dyDescent="0.25">
      <c r="A1034" s="3" t="s">
        <v>74</v>
      </c>
      <c r="B1034" s="8">
        <v>5.6157407407407406E-2</v>
      </c>
      <c r="C1034" s="8">
        <v>2.9108796296296296E-2</v>
      </c>
      <c r="D1034" s="8">
        <v>2.704861111111111E-2</v>
      </c>
      <c r="E1034" s="4">
        <v>14.58</v>
      </c>
      <c r="F1034" s="5">
        <v>96</v>
      </c>
      <c r="G1034" s="5">
        <v>10.81</v>
      </c>
      <c r="H1034" s="7" t="s">
        <v>138</v>
      </c>
      <c r="I1034" s="7" t="s">
        <v>77</v>
      </c>
      <c r="J1034" s="42">
        <v>43376.52957175926</v>
      </c>
      <c r="K1034" s="42">
        <v>43376.585729166669</v>
      </c>
      <c r="L1034" s="2">
        <v>43376</v>
      </c>
      <c r="M1034" s="6" t="str">
        <f t="shared" si="161"/>
        <v>octubre</v>
      </c>
      <c r="N1034" s="19">
        <f t="shared" si="162"/>
        <v>40</v>
      </c>
      <c r="O1034" s="7" t="str">
        <f t="shared" si="163"/>
        <v>miércoles</v>
      </c>
      <c r="P1034" s="7">
        <f t="shared" si="164"/>
        <v>2018</v>
      </c>
      <c r="Q1034" s="3" t="str">
        <f>VLOOKUP(A1034,INFO!$A:$B,2,0)</f>
        <v>GUAYAQUIL</v>
      </c>
      <c r="R1034" s="19">
        <v>95</v>
      </c>
      <c r="S1034" s="19" t="str">
        <f t="shared" si="165"/>
        <v>E25, Camilo Ponce Enríquez</v>
      </c>
      <c r="T1034" s="19">
        <f t="shared" si="166"/>
        <v>0</v>
      </c>
      <c r="U1034" s="19" t="str">
        <f t="shared" si="167"/>
        <v>Mostrar</v>
      </c>
      <c r="V1034" s="3" t="str">
        <f>VLOOKUP(A1034,INFO!$A:$C,3,0)</f>
        <v>EGSI9191</v>
      </c>
      <c r="W1034" s="3" t="str">
        <f>VLOOKUP(V1034,INFO!$C:$D,2,0)</f>
        <v>Camioneta</v>
      </c>
      <c r="X1034" s="17" t="str">
        <f>VLOOKUP(A1034,INFO!A:F,5,0)</f>
        <v>POSTVENTA</v>
      </c>
      <c r="Y1034" s="17" t="str">
        <f>VLOOKUP(A1034,INFO!A:F,6,0)</f>
        <v>Patricio Olaya</v>
      </c>
    </row>
    <row r="1035" spans="1:25" x14ac:dyDescent="0.25">
      <c r="A1035" s="3" t="s">
        <v>74</v>
      </c>
      <c r="B1035" s="8">
        <v>6.7673611111111115E-2</v>
      </c>
      <c r="C1035" s="8">
        <v>3.605324074074074E-2</v>
      </c>
      <c r="D1035" s="8">
        <v>3.1620370370370368E-2</v>
      </c>
      <c r="E1035" s="4">
        <v>33.03</v>
      </c>
      <c r="F1035" s="5">
        <v>94</v>
      </c>
      <c r="G1035" s="5">
        <v>20.34</v>
      </c>
      <c r="H1035" s="7" t="s">
        <v>77</v>
      </c>
      <c r="I1035" s="7" t="s">
        <v>311</v>
      </c>
      <c r="J1035" s="42">
        <v>43376.618194444447</v>
      </c>
      <c r="K1035" s="42">
        <v>43376.685868055552</v>
      </c>
      <c r="L1035" s="2">
        <v>43376</v>
      </c>
      <c r="M1035" s="6" t="str">
        <f t="shared" si="161"/>
        <v>octubre</v>
      </c>
      <c r="N1035" s="19">
        <f t="shared" si="162"/>
        <v>40</v>
      </c>
      <c r="O1035" s="7" t="str">
        <f t="shared" si="163"/>
        <v>miércoles</v>
      </c>
      <c r="P1035" s="7">
        <f t="shared" si="164"/>
        <v>2018</v>
      </c>
      <c r="Q1035" s="3" t="str">
        <f>VLOOKUP(A1035,INFO!$A:$B,2,0)</f>
        <v>GUAYAQUIL</v>
      </c>
      <c r="R1035" s="19">
        <v>95</v>
      </c>
      <c r="S1035" s="19" t="str">
        <f t="shared" si="165"/>
        <v>E25, El Cambio</v>
      </c>
      <c r="T1035" s="19">
        <f t="shared" si="166"/>
        <v>0</v>
      </c>
      <c r="U1035" s="19" t="str">
        <f t="shared" si="167"/>
        <v>Mostrar</v>
      </c>
      <c r="V1035" s="3" t="str">
        <f>VLOOKUP(A1035,INFO!$A:$C,3,0)</f>
        <v>EGSI9191</v>
      </c>
      <c r="W1035" s="3" t="str">
        <f>VLOOKUP(V1035,INFO!$C:$D,2,0)</f>
        <v>Camioneta</v>
      </c>
      <c r="X1035" s="17" t="str">
        <f>VLOOKUP(A1035,INFO!A:F,5,0)</f>
        <v>POSTVENTA</v>
      </c>
      <c r="Y1035" s="17" t="str">
        <f>VLOOKUP(A1035,INFO!A:F,6,0)</f>
        <v>Patricio Olaya</v>
      </c>
    </row>
    <row r="1036" spans="1:25" x14ac:dyDescent="0.25">
      <c r="A1036" s="3" t="s">
        <v>78</v>
      </c>
      <c r="B1036" s="8">
        <v>3.4363425925925929E-2</v>
      </c>
      <c r="C1036" s="8">
        <v>1.0300925925925926E-3</v>
      </c>
      <c r="D1036" s="8">
        <v>3.3333333333333333E-2</v>
      </c>
      <c r="E1036" s="4">
        <v>7.22</v>
      </c>
      <c r="F1036" s="5">
        <v>24</v>
      </c>
      <c r="G1036" s="5">
        <v>8.75</v>
      </c>
      <c r="H1036" s="7" t="s">
        <v>24</v>
      </c>
      <c r="I1036" s="7" t="s">
        <v>71</v>
      </c>
      <c r="J1036" s="42">
        <v>43376.55228009259</v>
      </c>
      <c r="K1036" s="42">
        <v>43376.586643518516</v>
      </c>
      <c r="L1036" s="2">
        <v>43376</v>
      </c>
      <c r="M1036" s="6" t="str">
        <f t="shared" si="161"/>
        <v>octubre</v>
      </c>
      <c r="N1036" s="19">
        <f t="shared" si="162"/>
        <v>40</v>
      </c>
      <c r="O1036" s="7" t="str">
        <f t="shared" si="163"/>
        <v>miércoles</v>
      </c>
      <c r="P1036" s="7">
        <f t="shared" si="164"/>
        <v>2018</v>
      </c>
      <c r="Q1036" s="3" t="str">
        <f>VLOOKUP(A1036,INFO!$A:$B,2,0)</f>
        <v>GUAYAQUIL</v>
      </c>
      <c r="R1036" s="19">
        <v>95</v>
      </c>
      <c r="S1036" s="19" t="str">
        <f t="shared" si="165"/>
        <v>Avenida Agustín Freire Icaza, Guayaquil</v>
      </c>
      <c r="T1036" s="19">
        <f t="shared" si="166"/>
        <v>1</v>
      </c>
      <c r="U1036" s="19" t="str">
        <f t="shared" si="167"/>
        <v>Mostrar</v>
      </c>
      <c r="V1036" s="3" t="str">
        <f>VLOOKUP(A1036,INFO!$A:$C,3,0)</f>
        <v>II765J</v>
      </c>
      <c r="W1036" s="3" t="str">
        <f>VLOOKUP(V1036,INFO!$C:$D,2,0)</f>
        <v>Motocicleta</v>
      </c>
      <c r="X1036" s="17" t="str">
        <f>VLOOKUP(A1036,INFO!A:F,5,0)</f>
        <v>ADMINISTRACIÓN</v>
      </c>
      <c r="Y1036" s="17" t="str">
        <f>VLOOKUP(A1036,INFO!A:F,6,0)</f>
        <v xml:space="preserve">Byron </v>
      </c>
    </row>
    <row r="1037" spans="1:25" x14ac:dyDescent="0.25">
      <c r="A1037" s="3" t="s">
        <v>29</v>
      </c>
      <c r="B1037" s="8">
        <v>0.10408564814814815</v>
      </c>
      <c r="C1037" s="8">
        <v>7.0185185185185184E-2</v>
      </c>
      <c r="D1037" s="8">
        <v>3.3900462962962966E-2</v>
      </c>
      <c r="E1037" s="4">
        <v>85.01</v>
      </c>
      <c r="F1037" s="5">
        <v>88</v>
      </c>
      <c r="G1037" s="5">
        <v>34.03</v>
      </c>
      <c r="H1037" s="7" t="s">
        <v>24</v>
      </c>
      <c r="I1037" s="7" t="s">
        <v>334</v>
      </c>
      <c r="J1037" s="42">
        <v>43376.363634259258</v>
      </c>
      <c r="K1037" s="42">
        <v>43376.467719907407</v>
      </c>
      <c r="L1037" s="2">
        <v>43376</v>
      </c>
      <c r="M1037" s="6" t="str">
        <f t="shared" si="161"/>
        <v>octubre</v>
      </c>
      <c r="N1037" s="19">
        <f t="shared" si="162"/>
        <v>40</v>
      </c>
      <c r="O1037" s="7" t="str">
        <f t="shared" si="163"/>
        <v>miércoles</v>
      </c>
      <c r="P1037" s="7">
        <f t="shared" si="164"/>
        <v>2018</v>
      </c>
      <c r="Q1037" s="3" t="str">
        <f>VLOOKUP(A1037,INFO!$A:$B,2,0)</f>
        <v>GUAYAQUIL</v>
      </c>
      <c r="R1037" s="19">
        <v>95</v>
      </c>
      <c r="S1037" s="19" t="str">
        <f t="shared" si="165"/>
        <v>Enrique Ponce Luque 1-109, Babahoyo</v>
      </c>
      <c r="T1037" s="19">
        <f t="shared" si="166"/>
        <v>1</v>
      </c>
      <c r="U1037" s="19" t="str">
        <f t="shared" si="167"/>
        <v>Mostrar</v>
      </c>
      <c r="V1037" s="3" t="str">
        <f>VLOOKUP(A1037,INFO!$A:$C,3,0)</f>
        <v>EPCW6826</v>
      </c>
      <c r="W1037" s="3" t="str">
        <f>VLOOKUP(V1037,INFO!$C:$D,2,0)</f>
        <v>Camioneta</v>
      </c>
      <c r="X1037" s="17" t="str">
        <f>VLOOKUP(A1037,INFO!A:F,5,0)</f>
        <v>POSTVENTA</v>
      </c>
      <c r="Y1037" s="17" t="str">
        <f>VLOOKUP(A1037,INFO!A:F,6,0)</f>
        <v>Danny Salazar</v>
      </c>
    </row>
    <row r="1038" spans="1:25" x14ac:dyDescent="0.25">
      <c r="A1038" s="3" t="s">
        <v>25</v>
      </c>
      <c r="B1038" s="8">
        <v>3.7222222222222219E-2</v>
      </c>
      <c r="C1038" s="8">
        <v>2.4189814814814816E-3</v>
      </c>
      <c r="D1038" s="8">
        <v>3.4803240740740739E-2</v>
      </c>
      <c r="E1038" s="4">
        <v>0.42</v>
      </c>
      <c r="F1038" s="5">
        <v>27</v>
      </c>
      <c r="G1038" s="5">
        <v>0.47</v>
      </c>
      <c r="H1038" s="7" t="s">
        <v>316</v>
      </c>
      <c r="I1038" s="7" t="s">
        <v>316</v>
      </c>
      <c r="J1038" s="42">
        <v>43376.572453703702</v>
      </c>
      <c r="K1038" s="42">
        <v>43376.609675925924</v>
      </c>
      <c r="L1038" s="2">
        <v>43376</v>
      </c>
      <c r="M1038" s="6" t="str">
        <f t="shared" si="161"/>
        <v>octubre</v>
      </c>
      <c r="N1038" s="19">
        <f t="shared" si="162"/>
        <v>40</v>
      </c>
      <c r="O1038" s="7" t="str">
        <f t="shared" si="163"/>
        <v>miércoles</v>
      </c>
      <c r="P1038" s="7">
        <f t="shared" si="164"/>
        <v>2018</v>
      </c>
      <c r="Q1038" s="3" t="str">
        <f>VLOOKUP(A1038,INFO!$A:$B,2,0)</f>
        <v>GUAYAQUIL</v>
      </c>
      <c r="R1038" s="19">
        <v>95</v>
      </c>
      <c r="S1038" s="19" t="str">
        <f t="shared" si="165"/>
        <v>E45, Los Encuentros</v>
      </c>
      <c r="T1038" s="19">
        <f t="shared" si="166"/>
        <v>1</v>
      </c>
      <c r="U1038" s="19" t="str">
        <f t="shared" si="167"/>
        <v>Mostrar</v>
      </c>
      <c r="V1038" s="3" t="str">
        <f>VLOOKUP(A1038,INFO!$A:$C,3,0)</f>
        <v>EGSF6046</v>
      </c>
      <c r="W1038" s="3" t="str">
        <f>VLOOKUP(V1038,INFO!$C:$D,2,0)</f>
        <v>Camioneta</v>
      </c>
      <c r="X1038" s="17" t="str">
        <f>VLOOKUP(A1038,INFO!A:F,5,0)</f>
        <v>POSTVENTA</v>
      </c>
      <c r="Y1038" s="17" t="str">
        <f>VLOOKUP(A1038,INFO!A:F,6,0)</f>
        <v>Kevin Perez</v>
      </c>
    </row>
    <row r="1039" spans="1:25" x14ac:dyDescent="0.25">
      <c r="A1039" s="3" t="s">
        <v>28</v>
      </c>
      <c r="B1039" s="8">
        <v>7.0462962962962963E-2</v>
      </c>
      <c r="C1039" s="8">
        <v>3.366898148148148E-2</v>
      </c>
      <c r="D1039" s="8">
        <v>3.6793981481481483E-2</v>
      </c>
      <c r="E1039" s="4">
        <v>34.99</v>
      </c>
      <c r="F1039" s="5">
        <v>79</v>
      </c>
      <c r="G1039" s="5">
        <v>20.69</v>
      </c>
      <c r="H1039" s="7" t="s">
        <v>142</v>
      </c>
      <c r="I1039" s="7" t="s">
        <v>24</v>
      </c>
      <c r="J1039" s="42">
        <v>43376.706817129627</v>
      </c>
      <c r="K1039" s="42">
        <v>43376.777280092596</v>
      </c>
      <c r="L1039" s="2">
        <v>43376</v>
      </c>
      <c r="M1039" s="6" t="str">
        <f t="shared" si="161"/>
        <v>octubre</v>
      </c>
      <c r="N1039" s="19">
        <f t="shared" si="162"/>
        <v>40</v>
      </c>
      <c r="O1039" s="7" t="str">
        <f t="shared" si="163"/>
        <v>miércoles</v>
      </c>
      <c r="P1039" s="7">
        <f t="shared" si="164"/>
        <v>2018</v>
      </c>
      <c r="Q1039" s="3" t="str">
        <f>VLOOKUP(A1039,INFO!$A:$B,2,0)</f>
        <v>GUAYAQUIL</v>
      </c>
      <c r="R1039" s="19">
        <v>95</v>
      </c>
      <c r="S1039" s="19" t="str">
        <f t="shared" si="165"/>
        <v>Avenida 40 No, Guayaquil</v>
      </c>
      <c r="T1039" s="19">
        <f t="shared" si="166"/>
        <v>0</v>
      </c>
      <c r="U1039" s="19" t="str">
        <f t="shared" si="167"/>
        <v>Mostrar</v>
      </c>
      <c r="V1039" s="3" t="str">
        <f>VLOOKUP(A1039,INFO!$A:$C,3,0)</f>
        <v>EPCW1831</v>
      </c>
      <c r="W1039" s="3" t="str">
        <f>VLOOKUP(V1039,INFO!$C:$D,2,0)</f>
        <v>Camioneta</v>
      </c>
      <c r="X1039" s="17" t="str">
        <f>VLOOKUP(A1039,INFO!A:F,5,0)</f>
        <v>POSTVENTA</v>
      </c>
      <c r="Y1039" s="17" t="str">
        <f>VLOOKUP(A1039,INFO!A:F,6,0)</f>
        <v>Jose Luis vargas</v>
      </c>
    </row>
    <row r="1040" spans="1:25" x14ac:dyDescent="0.25">
      <c r="A1040" s="3" t="s">
        <v>25</v>
      </c>
      <c r="B1040" s="8">
        <v>3.9756944444444449E-2</v>
      </c>
      <c r="C1040" s="8">
        <v>2.0833333333333333E-3</v>
      </c>
      <c r="D1040" s="8">
        <v>3.7673611111111109E-2</v>
      </c>
      <c r="E1040" s="4">
        <v>0.43</v>
      </c>
      <c r="F1040" s="5">
        <v>12</v>
      </c>
      <c r="G1040" s="5">
        <v>0.45</v>
      </c>
      <c r="H1040" s="7" t="s">
        <v>316</v>
      </c>
      <c r="I1040" s="7" t="s">
        <v>316</v>
      </c>
      <c r="J1040" s="42">
        <v>43376.391921296294</v>
      </c>
      <c r="K1040" s="42">
        <v>43376.43167824074</v>
      </c>
      <c r="L1040" s="2">
        <v>43376</v>
      </c>
      <c r="M1040" s="6" t="str">
        <f t="shared" si="161"/>
        <v>octubre</v>
      </c>
      <c r="N1040" s="19">
        <f t="shared" si="162"/>
        <v>40</v>
      </c>
      <c r="O1040" s="7" t="str">
        <f t="shared" si="163"/>
        <v>miércoles</v>
      </c>
      <c r="P1040" s="7">
        <f t="shared" si="164"/>
        <v>2018</v>
      </c>
      <c r="Q1040" s="3" t="str">
        <f>VLOOKUP(A1040,INFO!$A:$B,2,0)</f>
        <v>GUAYAQUIL</v>
      </c>
      <c r="R1040" s="19">
        <v>95</v>
      </c>
      <c r="S1040" s="19" t="str">
        <f t="shared" si="165"/>
        <v>E45, Los Encuentros</v>
      </c>
      <c r="T1040" s="19">
        <f t="shared" si="166"/>
        <v>1</v>
      </c>
      <c r="U1040" s="19" t="str">
        <f t="shared" si="167"/>
        <v>Mostrar</v>
      </c>
      <c r="V1040" s="3" t="str">
        <f>VLOOKUP(A1040,INFO!$A:$C,3,0)</f>
        <v>EGSF6046</v>
      </c>
      <c r="W1040" s="3" t="str">
        <f>VLOOKUP(V1040,INFO!$C:$D,2,0)</f>
        <v>Camioneta</v>
      </c>
      <c r="X1040" s="17" t="str">
        <f>VLOOKUP(A1040,INFO!A:F,5,0)</f>
        <v>POSTVENTA</v>
      </c>
      <c r="Y1040" s="17" t="str">
        <f>VLOOKUP(A1040,INFO!A:F,6,0)</f>
        <v>Kevin Perez</v>
      </c>
    </row>
    <row r="1041" spans="1:25" x14ac:dyDescent="0.25">
      <c r="A1041" s="3" t="s">
        <v>64</v>
      </c>
      <c r="B1041" s="8">
        <v>0.25578703703703703</v>
      </c>
      <c r="C1041" s="8">
        <v>0.20927083333333332</v>
      </c>
      <c r="D1041" s="8">
        <v>4.6516203703703705E-2</v>
      </c>
      <c r="E1041" s="4">
        <v>53.21</v>
      </c>
      <c r="F1041" s="5">
        <v>101</v>
      </c>
      <c r="G1041" s="5">
        <v>8.67</v>
      </c>
      <c r="H1041" s="7" t="s">
        <v>72</v>
      </c>
      <c r="I1041" s="7" t="s">
        <v>72</v>
      </c>
      <c r="J1041" s="42">
        <v>43376.352488425924</v>
      </c>
      <c r="K1041" s="42">
        <v>43376.608275462961</v>
      </c>
      <c r="L1041" s="2">
        <v>43376</v>
      </c>
      <c r="M1041" s="6" t="str">
        <f t="shared" si="161"/>
        <v>octubre</v>
      </c>
      <c r="N1041" s="19">
        <f t="shared" si="162"/>
        <v>40</v>
      </c>
      <c r="O1041" s="7" t="str">
        <f t="shared" si="163"/>
        <v>miércoles</v>
      </c>
      <c r="P1041" s="7">
        <f t="shared" si="164"/>
        <v>2018</v>
      </c>
      <c r="Q1041" s="3" t="str">
        <f>VLOOKUP(A1041,INFO!$A:$B,2,0)</f>
        <v>GUAYAQUIL</v>
      </c>
      <c r="R1041" s="19">
        <v>95</v>
      </c>
      <c r="S1041" s="19" t="str">
        <f t="shared" si="165"/>
        <v>Durmió en Ainsa</v>
      </c>
      <c r="T1041" s="19">
        <f t="shared" si="166"/>
        <v>1</v>
      </c>
      <c r="U1041" s="19" t="str">
        <f t="shared" si="167"/>
        <v>Mostrar</v>
      </c>
      <c r="V1041" s="3" t="str">
        <f>VLOOKUP(A1041,INFO!$A:$C,3,0)</f>
        <v>EPCW5709</v>
      </c>
      <c r="W1041" s="3" t="str">
        <f>VLOOKUP(V1041,INFO!$C:$D,2,0)</f>
        <v>Camioneta</v>
      </c>
      <c r="X1041" s="17" t="str">
        <f>VLOOKUP(A1041,INFO!A:F,5,0)</f>
        <v>VENTAS</v>
      </c>
      <c r="Y1041" s="17" t="str">
        <f>VLOOKUP(A1041,INFO!A:F,6,0)</f>
        <v>Proyectos</v>
      </c>
    </row>
    <row r="1042" spans="1:25" x14ac:dyDescent="0.25">
      <c r="A1042" s="3" t="s">
        <v>74</v>
      </c>
      <c r="B1042" s="8">
        <v>9.0462962962962967E-2</v>
      </c>
      <c r="C1042" s="8">
        <v>3.9224537037037037E-2</v>
      </c>
      <c r="D1042" s="8">
        <v>5.1238425925925923E-2</v>
      </c>
      <c r="E1042" s="4">
        <v>34.979999999999997</v>
      </c>
      <c r="F1042" s="5">
        <v>100</v>
      </c>
      <c r="G1042" s="5">
        <v>16.11</v>
      </c>
      <c r="H1042" s="7" t="s">
        <v>311</v>
      </c>
      <c r="I1042" s="7" t="s">
        <v>77</v>
      </c>
      <c r="J1042" s="42">
        <v>43376.729594907411</v>
      </c>
      <c r="K1042" s="42">
        <v>43376.820057870369</v>
      </c>
      <c r="L1042" s="2">
        <v>43376</v>
      </c>
      <c r="M1042" s="6" t="str">
        <f t="shared" si="161"/>
        <v>octubre</v>
      </c>
      <c r="N1042" s="19">
        <f t="shared" si="162"/>
        <v>40</v>
      </c>
      <c r="O1042" s="7" t="str">
        <f t="shared" si="163"/>
        <v>miércoles</v>
      </c>
      <c r="P1042" s="7">
        <f t="shared" si="164"/>
        <v>2018</v>
      </c>
      <c r="Q1042" s="3" t="str">
        <f>VLOOKUP(A1042,INFO!$A:$B,2,0)</f>
        <v>GUAYAQUIL</v>
      </c>
      <c r="R1042" s="19">
        <v>95</v>
      </c>
      <c r="S1042" s="19" t="str">
        <f t="shared" si="165"/>
        <v>E25, Camilo Ponce Enríquez</v>
      </c>
      <c r="T1042" s="19">
        <f t="shared" si="166"/>
        <v>0</v>
      </c>
      <c r="U1042" s="19" t="str">
        <f t="shared" si="167"/>
        <v>Mostrar</v>
      </c>
      <c r="V1042" s="3" t="str">
        <f>VLOOKUP(A1042,INFO!$A:$C,3,0)</f>
        <v>EGSI9191</v>
      </c>
      <c r="W1042" s="3" t="str">
        <f>VLOOKUP(V1042,INFO!$C:$D,2,0)</f>
        <v>Camioneta</v>
      </c>
      <c r="X1042" s="17" t="str">
        <f>VLOOKUP(A1042,INFO!A:F,5,0)</f>
        <v>POSTVENTA</v>
      </c>
      <c r="Y1042" s="17" t="str">
        <f>VLOOKUP(A1042,INFO!A:F,6,0)</f>
        <v>Patricio Olaya</v>
      </c>
    </row>
    <row r="1043" spans="1:25" x14ac:dyDescent="0.25">
      <c r="A1043" s="3" t="s">
        <v>55</v>
      </c>
      <c r="B1043" s="8">
        <v>0.12565972222222221</v>
      </c>
      <c r="C1043" s="8">
        <v>7.1261574074074074E-2</v>
      </c>
      <c r="D1043" s="8">
        <v>5.4398148148148147E-2</v>
      </c>
      <c r="E1043" s="4">
        <v>70.11</v>
      </c>
      <c r="F1043" s="5">
        <v>72</v>
      </c>
      <c r="G1043" s="5">
        <v>23.25</v>
      </c>
      <c r="H1043" s="7" t="s">
        <v>336</v>
      </c>
      <c r="I1043" s="7" t="s">
        <v>24</v>
      </c>
      <c r="J1043" s="42">
        <v>43376.435081018521</v>
      </c>
      <c r="K1043" s="42">
        <v>43376.560740740744</v>
      </c>
      <c r="L1043" s="2">
        <v>43376</v>
      </c>
      <c r="M1043" s="6" t="str">
        <f t="shared" si="161"/>
        <v>octubre</v>
      </c>
      <c r="N1043" s="19">
        <f t="shared" si="162"/>
        <v>40</v>
      </c>
      <c r="O1043" s="7" t="str">
        <f t="shared" si="163"/>
        <v>miércoles</v>
      </c>
      <c r="P1043" s="7">
        <f t="shared" si="164"/>
        <v>2018</v>
      </c>
      <c r="Q1043" s="3" t="str">
        <f>VLOOKUP(A1043,INFO!$A:$B,2,0)</f>
        <v>GUAYAQUIL</v>
      </c>
      <c r="R1043" s="19">
        <v>95</v>
      </c>
      <c r="S1043" s="19" t="str">
        <f t="shared" si="165"/>
        <v>Avenida 40 No, Guayaquil</v>
      </c>
      <c r="T1043" s="19">
        <f t="shared" si="166"/>
        <v>0</v>
      </c>
      <c r="U1043" s="19" t="str">
        <f t="shared" si="167"/>
        <v>Mostrar</v>
      </c>
      <c r="V1043" s="3" t="str">
        <f>VLOOKUP(A1043,INFO!$A:$C,3,0)</f>
        <v>EABE1400</v>
      </c>
      <c r="W1043" s="3" t="str">
        <f>VLOOKUP(V1043,INFO!$C:$D,2,0)</f>
        <v>Plataforma</v>
      </c>
      <c r="X1043" s="17" t="str">
        <f>VLOOKUP(A1043,INFO!A:F,5,0)</f>
        <v>LOGÍSTICA</v>
      </c>
      <c r="Y1043" s="17" t="str">
        <f>VLOOKUP(A1043,INFO!A:F,6,0)</f>
        <v>Cristobal Murillo</v>
      </c>
    </row>
    <row r="1044" spans="1:25" x14ac:dyDescent="0.25">
      <c r="A1044" s="3" t="s">
        <v>4</v>
      </c>
      <c r="B1044" s="8">
        <v>7.3946759259259254E-2</v>
      </c>
      <c r="C1044" s="8">
        <v>1.9386574074074073E-2</v>
      </c>
      <c r="D1044" s="8">
        <v>5.4560185185185184E-2</v>
      </c>
      <c r="E1044" s="4">
        <v>10.34</v>
      </c>
      <c r="F1044" s="5">
        <v>59</v>
      </c>
      <c r="G1044" s="5">
        <v>5.83</v>
      </c>
      <c r="H1044" s="7" t="s">
        <v>329</v>
      </c>
      <c r="I1044" s="7" t="s">
        <v>177</v>
      </c>
      <c r="J1044" s="42">
        <v>43376.449988425928</v>
      </c>
      <c r="K1044" s="42">
        <v>43376.523935185185</v>
      </c>
      <c r="L1044" s="2">
        <v>43376</v>
      </c>
      <c r="M1044" s="6" t="str">
        <f t="shared" si="161"/>
        <v>octubre</v>
      </c>
      <c r="N1044" s="19">
        <f t="shared" si="162"/>
        <v>40</v>
      </c>
      <c r="O1044" s="7" t="str">
        <f t="shared" si="163"/>
        <v>miércoles</v>
      </c>
      <c r="P1044" s="7">
        <f t="shared" si="164"/>
        <v>2018</v>
      </c>
      <c r="Q1044" s="3" t="str">
        <f>VLOOKUP(A1044,INFO!$A:$B,2,0)</f>
        <v>QUITO</v>
      </c>
      <c r="R1044" s="19">
        <v>95</v>
      </c>
      <c r="S1044" s="19" t="str">
        <f t="shared" si="165"/>
        <v>O 3M, Quito</v>
      </c>
      <c r="T1044" s="19">
        <f t="shared" si="166"/>
        <v>0</v>
      </c>
      <c r="U1044" s="19" t="str">
        <f t="shared" si="167"/>
        <v>Mostrar</v>
      </c>
      <c r="V1044" s="3" t="str">
        <f>VLOOKUP(A1044,INFO!$A:$C,3,0)</f>
        <v>HW228P</v>
      </c>
      <c r="W1044" s="3" t="str">
        <f>VLOOKUP(V1044,INFO!$C:$D,2,0)</f>
        <v>Motocicleta</v>
      </c>
      <c r="X1044" s="17" t="str">
        <f>VLOOKUP(A1044,INFO!A:F,5,0)</f>
        <v>SAT UIO</v>
      </c>
      <c r="Y1044" s="17" t="str">
        <f>VLOOKUP(A1044,INFO!A:F,6,0)</f>
        <v>Quito</v>
      </c>
    </row>
    <row r="1045" spans="1:25" x14ac:dyDescent="0.25">
      <c r="A1045" s="3" t="s">
        <v>36</v>
      </c>
      <c r="B1045" s="8">
        <v>0.10707175925925926</v>
      </c>
      <c r="C1045" s="8">
        <v>4.9652777777777775E-2</v>
      </c>
      <c r="D1045" s="8">
        <v>5.7418981481481481E-2</v>
      </c>
      <c r="E1045" s="4">
        <v>51.91</v>
      </c>
      <c r="F1045" s="5">
        <v>83</v>
      </c>
      <c r="G1045" s="5">
        <v>20.2</v>
      </c>
      <c r="H1045" s="7" t="s">
        <v>24</v>
      </c>
      <c r="I1045" s="7" t="s">
        <v>163</v>
      </c>
      <c r="J1045" s="42">
        <v>43376.364224537036</v>
      </c>
      <c r="K1045" s="42">
        <v>43376.471296296295</v>
      </c>
      <c r="L1045" s="2">
        <v>43376</v>
      </c>
      <c r="M1045" s="6" t="str">
        <f t="shared" si="161"/>
        <v>octubre</v>
      </c>
      <c r="N1045" s="19">
        <f t="shared" si="162"/>
        <v>40</v>
      </c>
      <c r="O1045" s="7" t="str">
        <f t="shared" si="163"/>
        <v>miércoles</v>
      </c>
      <c r="P1045" s="7">
        <f t="shared" si="164"/>
        <v>2018</v>
      </c>
      <c r="Q1045" s="3" t="str">
        <f>VLOOKUP(A1045,INFO!$A:$B,2,0)</f>
        <v>GUAYAQUIL</v>
      </c>
      <c r="R1045" s="19">
        <v>95</v>
      </c>
      <c r="S1045" s="19" t="str">
        <f t="shared" si="165"/>
        <v>Leon Febres Cordero 2-924, Eloy Alfaro</v>
      </c>
      <c r="T1045" s="19">
        <f t="shared" si="166"/>
        <v>1</v>
      </c>
      <c r="U1045" s="19" t="str">
        <f t="shared" si="167"/>
        <v>Mostrar</v>
      </c>
      <c r="V1045" s="3" t="str">
        <f>VLOOKUP(A1045,INFO!$A:$C,3,0)</f>
        <v>EPCA4311</v>
      </c>
      <c r="W1045" s="3" t="str">
        <f>VLOOKUP(V1045,INFO!$C:$D,2,0)</f>
        <v>Plataforma</v>
      </c>
      <c r="X1045" s="17" t="str">
        <f>VLOOKUP(A1045,INFO!A:F,5,0)</f>
        <v>LOGÍSTICA</v>
      </c>
      <c r="Y1045" s="17" t="str">
        <f>VLOOKUP(A1045,INFO!A:F,6,0)</f>
        <v>Cristobal Murillo</v>
      </c>
    </row>
    <row r="1046" spans="1:25" x14ac:dyDescent="0.25">
      <c r="A1046" s="3" t="s">
        <v>74</v>
      </c>
      <c r="B1046" s="8">
        <v>8.2141203703703702E-2</v>
      </c>
      <c r="C1046" s="8">
        <v>2.2719907407407411E-2</v>
      </c>
      <c r="D1046" s="8">
        <v>5.9421296296296298E-2</v>
      </c>
      <c r="E1046" s="4">
        <v>14.86</v>
      </c>
      <c r="F1046" s="5">
        <v>81</v>
      </c>
      <c r="G1046" s="5">
        <v>7.54</v>
      </c>
      <c r="H1046" s="7" t="s">
        <v>77</v>
      </c>
      <c r="I1046" s="7" t="s">
        <v>138</v>
      </c>
      <c r="J1046" s="42">
        <v>43376.355185185188</v>
      </c>
      <c r="K1046" s="42">
        <v>43376.437326388892</v>
      </c>
      <c r="L1046" s="2">
        <v>43376</v>
      </c>
      <c r="M1046" s="6" t="str">
        <f t="shared" ref="M1046:M1053" si="168">TEXT(L1046,"mmmm")</f>
        <v>octubre</v>
      </c>
      <c r="N1046" s="19">
        <f t="shared" ref="N1046:N1053" si="169">IF(O1046="domingo",WEEKNUM(L1046)-1,WEEKNUM(L1046))</f>
        <v>40</v>
      </c>
      <c r="O1046" s="7" t="str">
        <f t="shared" ref="O1046:O1053" si="170">TEXT(L1046,"dddd")</f>
        <v>miércoles</v>
      </c>
      <c r="P1046" s="7">
        <f t="shared" ref="P1046:P1053" si="171">YEAR(L1046)</f>
        <v>2018</v>
      </c>
      <c r="Q1046" s="3" t="str">
        <f>VLOOKUP(A1046,INFO!$A:$B,2,0)</f>
        <v>GUAYAQUIL</v>
      </c>
      <c r="R1046" s="19">
        <v>95</v>
      </c>
      <c r="S1046" s="19" t="str">
        <f t="shared" ref="S1046:S1051" si="172">IF(AND(T1046=1,OR(I1046=$Z$2,I1046=$Z$3)),$Z$4,I1046)</f>
        <v>La López</v>
      </c>
      <c r="T1046" s="19">
        <f t="shared" ref="T1046:T1051" si="173">IF(OR(H1046=I1046,H1046=$Z$2,H1046=$Z$3),1,0)</f>
        <v>0</v>
      </c>
      <c r="U1046" s="19" t="str">
        <f t="shared" ref="U1046:U1051" si="174">IF(AND(C1046=$AA$2,D1046=$AA$2),"No Mostrar","Mostrar")</f>
        <v>Mostrar</v>
      </c>
      <c r="V1046" s="3" t="str">
        <f>VLOOKUP(A1046,INFO!$A:$C,3,0)</f>
        <v>EGSI9191</v>
      </c>
      <c r="W1046" s="3" t="str">
        <f>VLOOKUP(V1046,INFO!$C:$D,2,0)</f>
        <v>Camioneta</v>
      </c>
      <c r="X1046" s="17" t="str">
        <f>VLOOKUP(A1046,INFO!A:F,5,0)</f>
        <v>POSTVENTA</v>
      </c>
      <c r="Y1046" s="17" t="str">
        <f>VLOOKUP(A1046,INFO!A:F,6,0)</f>
        <v>Patricio Olaya</v>
      </c>
    </row>
    <row r="1047" spans="1:25" x14ac:dyDescent="0.25">
      <c r="A1047" s="3" t="s">
        <v>73</v>
      </c>
      <c r="B1047" s="8">
        <v>0.11130787037037038</v>
      </c>
      <c r="C1047" s="8">
        <v>4.5057870370370373E-2</v>
      </c>
      <c r="D1047" s="8">
        <v>6.6249999999999989E-2</v>
      </c>
      <c r="E1047" s="4">
        <v>33.729999999999997</v>
      </c>
      <c r="F1047" s="5">
        <v>75</v>
      </c>
      <c r="G1047" s="5">
        <v>12.63</v>
      </c>
      <c r="H1047" s="7" t="s">
        <v>24</v>
      </c>
      <c r="I1047" s="7" t="s">
        <v>72</v>
      </c>
      <c r="J1047" s="42">
        <v>43376.711122685185</v>
      </c>
      <c r="K1047" s="42">
        <v>43376.822430555556</v>
      </c>
      <c r="L1047" s="2">
        <v>43376</v>
      </c>
      <c r="M1047" s="6" t="str">
        <f t="shared" si="168"/>
        <v>octubre</v>
      </c>
      <c r="N1047" s="19">
        <f t="shared" si="169"/>
        <v>40</v>
      </c>
      <c r="O1047" s="7" t="str">
        <f t="shared" si="170"/>
        <v>miércoles</v>
      </c>
      <c r="P1047" s="7">
        <f t="shared" si="171"/>
        <v>2018</v>
      </c>
      <c r="Q1047" s="3" t="str">
        <f>VLOOKUP(A1047,INFO!$A:$B,2,0)</f>
        <v>GUAYAQUIL</v>
      </c>
      <c r="R1047" s="19">
        <v>95</v>
      </c>
      <c r="S1047" s="19" t="str">
        <f t="shared" si="172"/>
        <v>Durmió en Ainsa</v>
      </c>
      <c r="T1047" s="19">
        <f t="shared" si="173"/>
        <v>1</v>
      </c>
      <c r="U1047" s="19" t="str">
        <f t="shared" si="174"/>
        <v>Mostrar</v>
      </c>
      <c r="V1047" s="3" t="str">
        <f>VLOOKUP(A1047,INFO!$A:$C,3,0)</f>
        <v>EGSG9568</v>
      </c>
      <c r="W1047" s="3" t="str">
        <f>VLOOKUP(V1047,INFO!$C:$D,2,0)</f>
        <v>Camioneta</v>
      </c>
      <c r="X1047" s="17" t="str">
        <f>VLOOKUP(A1047,INFO!A:F,5,0)</f>
        <v>ADMINISTRACIÓN</v>
      </c>
      <c r="Y1047" s="17" t="str">
        <f>VLOOKUP(A1047,INFO!A:F,6,0)</f>
        <v>Alejandro Adrian</v>
      </c>
    </row>
    <row r="1048" spans="1:25" x14ac:dyDescent="0.25">
      <c r="A1048" s="3" t="s">
        <v>70</v>
      </c>
      <c r="B1048" s="8">
        <v>9.8645833333333335E-2</v>
      </c>
      <c r="C1048" s="8">
        <v>2.4999999999999998E-2</v>
      </c>
      <c r="D1048" s="8">
        <v>7.3645833333333341E-2</v>
      </c>
      <c r="E1048" s="4">
        <v>14.06</v>
      </c>
      <c r="F1048" s="5">
        <v>62</v>
      </c>
      <c r="G1048" s="5">
        <v>5.94</v>
      </c>
      <c r="H1048" s="7" t="s">
        <v>134</v>
      </c>
      <c r="I1048" s="7" t="s">
        <v>72</v>
      </c>
      <c r="J1048" s="42">
        <v>43376.595706018517</v>
      </c>
      <c r="K1048" s="42">
        <v>43376.694351851853</v>
      </c>
      <c r="L1048" s="2">
        <v>43376</v>
      </c>
      <c r="M1048" s="6" t="str">
        <f t="shared" si="168"/>
        <v>octubre</v>
      </c>
      <c r="N1048" s="19">
        <f t="shared" si="169"/>
        <v>40</v>
      </c>
      <c r="O1048" s="7" t="str">
        <f t="shared" si="170"/>
        <v>miércoles</v>
      </c>
      <c r="P1048" s="7">
        <f t="shared" si="171"/>
        <v>2018</v>
      </c>
      <c r="Q1048" s="3" t="str">
        <f>VLOOKUP(A1048,INFO!$A:$B,2,0)</f>
        <v>QUITO</v>
      </c>
      <c r="R1048" s="19">
        <v>95</v>
      </c>
      <c r="S1048" s="19" t="str">
        <f t="shared" si="172"/>
        <v>Avenida Juan Tanca Marengo, Guayaquil</v>
      </c>
      <c r="T1048" s="19">
        <f t="shared" si="173"/>
        <v>0</v>
      </c>
      <c r="U1048" s="19" t="str">
        <f t="shared" si="174"/>
        <v>Mostrar</v>
      </c>
      <c r="V1048" s="3" t="str">
        <f>VLOOKUP(A1048,INFO!$A:$C,3,0)</f>
        <v>EPCZ3313</v>
      </c>
      <c r="W1048" s="3" t="str">
        <f>VLOOKUP(V1048,INFO!$C:$D,2,0)</f>
        <v>Automovil</v>
      </c>
      <c r="X1048" s="17" t="str">
        <f>VLOOKUP(A1048,INFO!A:F,5,0)</f>
        <v>VENTAS</v>
      </c>
      <c r="Y1048" s="17" t="str">
        <f>VLOOKUP(A1048,INFO!A:F,6,0)</f>
        <v>Fernando Maldonado</v>
      </c>
    </row>
    <row r="1049" spans="1:25" x14ac:dyDescent="0.25">
      <c r="A1049" s="3" t="s">
        <v>73</v>
      </c>
      <c r="B1049" s="8">
        <v>0.10380787037037037</v>
      </c>
      <c r="C1049" s="8">
        <v>2.5289351851851851E-2</v>
      </c>
      <c r="D1049" s="8">
        <v>7.8518518518518529E-2</v>
      </c>
      <c r="E1049" s="4">
        <v>13.54</v>
      </c>
      <c r="F1049" s="5">
        <v>79</v>
      </c>
      <c r="G1049" s="5">
        <v>5.43</v>
      </c>
      <c r="H1049" s="7" t="s">
        <v>72</v>
      </c>
      <c r="I1049" s="7" t="s">
        <v>24</v>
      </c>
      <c r="J1049" s="42">
        <v>43376.605717592596</v>
      </c>
      <c r="K1049" s="42">
        <v>43376.70952546296</v>
      </c>
      <c r="L1049" s="2">
        <v>43376</v>
      </c>
      <c r="M1049" s="6" t="str">
        <f t="shared" si="168"/>
        <v>octubre</v>
      </c>
      <c r="N1049" s="19">
        <f t="shared" si="169"/>
        <v>40</v>
      </c>
      <c r="O1049" s="7" t="str">
        <f t="shared" si="170"/>
        <v>miércoles</v>
      </c>
      <c r="P1049" s="7">
        <f t="shared" si="171"/>
        <v>2018</v>
      </c>
      <c r="Q1049" s="3" t="str">
        <f>VLOOKUP(A1049,INFO!$A:$B,2,0)</f>
        <v>GUAYAQUIL</v>
      </c>
      <c r="R1049" s="19">
        <v>95</v>
      </c>
      <c r="S1049" s="19" t="str">
        <f t="shared" si="172"/>
        <v>Durmió en Ainsa</v>
      </c>
      <c r="T1049" s="19">
        <f t="shared" si="173"/>
        <v>1</v>
      </c>
      <c r="U1049" s="19" t="str">
        <f t="shared" si="174"/>
        <v>Mostrar</v>
      </c>
      <c r="V1049" s="3" t="str">
        <f>VLOOKUP(A1049,INFO!$A:$C,3,0)</f>
        <v>EGSG9568</v>
      </c>
      <c r="W1049" s="3" t="str">
        <f>VLOOKUP(V1049,INFO!$C:$D,2,0)</f>
        <v>Camioneta</v>
      </c>
      <c r="X1049" s="17" t="str">
        <f>VLOOKUP(A1049,INFO!A:F,5,0)</f>
        <v>ADMINISTRACIÓN</v>
      </c>
      <c r="Y1049" s="17" t="str">
        <f>VLOOKUP(A1049,INFO!A:F,6,0)</f>
        <v>Alejandro Adrian</v>
      </c>
    </row>
    <row r="1050" spans="1:25" x14ac:dyDescent="0.25">
      <c r="A1050" s="3" t="s">
        <v>39</v>
      </c>
      <c r="B1050" s="8">
        <v>0.16555555555555554</v>
      </c>
      <c r="C1050" s="8">
        <v>6.6574074074074077E-2</v>
      </c>
      <c r="D1050" s="8">
        <v>9.898148148148149E-2</v>
      </c>
      <c r="E1050" s="4">
        <v>59.25</v>
      </c>
      <c r="F1050" s="5">
        <v>81</v>
      </c>
      <c r="G1050" s="5">
        <v>14.91</v>
      </c>
      <c r="H1050" s="7" t="s">
        <v>24</v>
      </c>
      <c r="I1050" s="7" t="s">
        <v>24</v>
      </c>
      <c r="J1050" s="42">
        <v>43376.384340277778</v>
      </c>
      <c r="K1050" s="42">
        <v>43376.549895833334</v>
      </c>
      <c r="L1050" s="2">
        <v>43376</v>
      </c>
      <c r="M1050" s="6" t="str">
        <f t="shared" si="168"/>
        <v>octubre</v>
      </c>
      <c r="N1050" s="19">
        <f t="shared" si="169"/>
        <v>40</v>
      </c>
      <c r="O1050" s="7" t="str">
        <f t="shared" si="170"/>
        <v>miércoles</v>
      </c>
      <c r="P1050" s="7">
        <f t="shared" si="171"/>
        <v>2018</v>
      </c>
      <c r="Q1050" s="3" t="str">
        <f>VLOOKUP(A1050,INFO!$A:$B,2,0)</f>
        <v>GUAYAQUIL</v>
      </c>
      <c r="R1050" s="19">
        <v>95</v>
      </c>
      <c r="S1050" s="19" t="str">
        <f t="shared" si="172"/>
        <v>Durmió en Ainsa</v>
      </c>
      <c r="T1050" s="19">
        <f t="shared" si="173"/>
        <v>1</v>
      </c>
      <c r="U1050" s="19" t="str">
        <f t="shared" si="174"/>
        <v>Mostrar</v>
      </c>
      <c r="V1050" s="3" t="str">
        <f>VLOOKUP(A1050,INFO!$A:$C,3,0)</f>
        <v>EIBC3571</v>
      </c>
      <c r="W1050" s="3" t="str">
        <f>VLOOKUP(V1050,INFO!$C:$D,2,0)</f>
        <v>Camion</v>
      </c>
      <c r="X1050" s="17" t="str">
        <f>VLOOKUP(A1050,INFO!A:F,5,0)</f>
        <v>LOGÍSTICA</v>
      </c>
      <c r="Y1050" s="17" t="str">
        <f>VLOOKUP(A1050,INFO!A:F,6,0)</f>
        <v>Cristobal Murillo</v>
      </c>
    </row>
    <row r="1051" spans="1:25" x14ac:dyDescent="0.25">
      <c r="A1051" s="3" t="s">
        <v>78</v>
      </c>
      <c r="B1051" s="8">
        <v>0.11568287037037038</v>
      </c>
      <c r="C1051" s="8">
        <v>1.5196759259259259E-2</v>
      </c>
      <c r="D1051" s="8">
        <v>0.10048611111111111</v>
      </c>
      <c r="E1051" s="4">
        <v>10</v>
      </c>
      <c r="F1051" s="5">
        <v>57</v>
      </c>
      <c r="G1051" s="5">
        <v>3.6</v>
      </c>
      <c r="H1051" s="7" t="s">
        <v>24</v>
      </c>
      <c r="I1051" s="7" t="s">
        <v>72</v>
      </c>
      <c r="J1051" s="42">
        <v>43376.731435185182</v>
      </c>
      <c r="K1051" s="42">
        <v>43376.847118055557</v>
      </c>
      <c r="L1051" s="2">
        <v>43376</v>
      </c>
      <c r="M1051" s="6" t="str">
        <f t="shared" si="168"/>
        <v>octubre</v>
      </c>
      <c r="N1051" s="19">
        <f t="shared" si="169"/>
        <v>40</v>
      </c>
      <c r="O1051" s="7" t="str">
        <f t="shared" si="170"/>
        <v>miércoles</v>
      </c>
      <c r="P1051" s="7">
        <f t="shared" si="171"/>
        <v>2018</v>
      </c>
      <c r="Q1051" s="3" t="str">
        <f>VLOOKUP(A1051,INFO!$A:$B,2,0)</f>
        <v>GUAYAQUIL</v>
      </c>
      <c r="R1051" s="19">
        <v>95</v>
      </c>
      <c r="S1051" s="19" t="str">
        <f t="shared" si="172"/>
        <v>Durmió en Ainsa</v>
      </c>
      <c r="T1051" s="19">
        <f t="shared" si="173"/>
        <v>1</v>
      </c>
      <c r="U1051" s="19" t="str">
        <f t="shared" si="174"/>
        <v>Mostrar</v>
      </c>
      <c r="V1051" s="3" t="str">
        <f>VLOOKUP(A1051,INFO!$A:$C,3,0)</f>
        <v>II765J</v>
      </c>
      <c r="W1051" s="3" t="str">
        <f>VLOOKUP(V1051,INFO!$C:$D,2,0)</f>
        <v>Motocicleta</v>
      </c>
      <c r="X1051" s="17" t="str">
        <f>VLOOKUP(A1051,INFO!A:F,5,0)</f>
        <v>ADMINISTRACIÓN</v>
      </c>
      <c r="Y1051" s="17" t="str">
        <f>VLOOKUP(A1051,INFO!A:F,6,0)</f>
        <v xml:space="preserve">Byron </v>
      </c>
    </row>
    <row r="1052" spans="1:25" x14ac:dyDescent="0.25">
      <c r="A1052" s="3" t="s">
        <v>26</v>
      </c>
      <c r="B1052" s="8">
        <v>0</v>
      </c>
      <c r="C1052" s="8">
        <v>0</v>
      </c>
      <c r="D1052" s="8">
        <v>0</v>
      </c>
      <c r="E1052" s="4">
        <v>0</v>
      </c>
      <c r="F1052" s="5">
        <v>0</v>
      </c>
      <c r="G1052" s="5">
        <v>0</v>
      </c>
      <c r="H1052" s="7" t="s">
        <v>3</v>
      </c>
      <c r="I1052" s="7" t="s">
        <v>3</v>
      </c>
      <c r="J1052" s="42" t="s">
        <v>3</v>
      </c>
      <c r="K1052" s="42" t="s">
        <v>3</v>
      </c>
      <c r="L1052" s="2">
        <v>43377</v>
      </c>
      <c r="M1052" s="6" t="str">
        <f t="shared" si="168"/>
        <v>octubre</v>
      </c>
      <c r="N1052" s="19">
        <f t="shared" si="169"/>
        <v>40</v>
      </c>
      <c r="O1052" s="7" t="str">
        <f t="shared" si="170"/>
        <v>jueves</v>
      </c>
      <c r="P1052" s="7">
        <f t="shared" si="171"/>
        <v>2018</v>
      </c>
      <c r="Q1052" s="3" t="str">
        <f>VLOOKUP(A1052,INFO!$A:$B,2,0)</f>
        <v>GUAYAQUIL</v>
      </c>
      <c r="R1052" s="19">
        <v>95</v>
      </c>
      <c r="S1052" s="19" t="str">
        <f t="shared" ref="S1052:S1053" si="175">IF(AND(T1052=1,OR(I1052=$Z$2,I1052=$Z$3)),$Z$4,I1052)</f>
        <v>-----</v>
      </c>
      <c r="T1052" s="19">
        <f t="shared" ref="T1052:T1053" si="176">IF(OR(H1052=I1052,H1052=$Z$2,H1052=$Z$3),1,0)</f>
        <v>1</v>
      </c>
      <c r="U1052" s="19" t="str">
        <f t="shared" ref="U1052:U1053" si="177">IF(AND(C1052=$AA$2,D1052=$AA$2),"No Mostrar","Mostrar")</f>
        <v>No Mostrar</v>
      </c>
      <c r="V1052" s="3" t="str">
        <f>VLOOKUP(A1052,INFO!$A:$C,3,0)</f>
        <v>EGSI9179</v>
      </c>
      <c r="W1052" s="3" t="str">
        <f>VLOOKUP(V1052,INFO!$C:$D,2,0)</f>
        <v>Camioneta</v>
      </c>
      <c r="X1052" s="17" t="str">
        <f>VLOOKUP(A1052,INFO!A:F,5,0)</f>
        <v>POSTVENTA</v>
      </c>
      <c r="Y1052" s="17" t="str">
        <f>VLOOKUP(A1052,INFO!A:F,6,0)</f>
        <v>Deibi Banguera</v>
      </c>
    </row>
    <row r="1053" spans="1:25" x14ac:dyDescent="0.25">
      <c r="A1053" s="3" t="s">
        <v>0</v>
      </c>
      <c r="B1053" s="8">
        <v>0</v>
      </c>
      <c r="C1053" s="8">
        <v>0</v>
      </c>
      <c r="D1053" s="8">
        <v>0</v>
      </c>
      <c r="E1053" s="4">
        <v>0</v>
      </c>
      <c r="F1053" s="5">
        <v>0</v>
      </c>
      <c r="G1053" s="5">
        <v>0</v>
      </c>
      <c r="H1053" s="7" t="s">
        <v>3</v>
      </c>
      <c r="I1053" s="7" t="s">
        <v>3</v>
      </c>
      <c r="J1053" s="42" t="s">
        <v>3</v>
      </c>
      <c r="K1053" s="42" t="s">
        <v>3</v>
      </c>
      <c r="L1053" s="2">
        <v>43377</v>
      </c>
      <c r="M1053" s="6" t="str">
        <f t="shared" si="168"/>
        <v>octubre</v>
      </c>
      <c r="N1053" s="19">
        <f t="shared" si="169"/>
        <v>40</v>
      </c>
      <c r="O1053" s="7" t="str">
        <f t="shared" si="170"/>
        <v>jueves</v>
      </c>
      <c r="P1053" s="7">
        <f t="shared" si="171"/>
        <v>2018</v>
      </c>
      <c r="Q1053" s="3" t="str">
        <f>VLOOKUP(A1053,INFO!$A:$B,2,0)</f>
        <v>QUITO</v>
      </c>
      <c r="R1053" s="19">
        <v>95</v>
      </c>
      <c r="S1053" s="19" t="str">
        <f t="shared" si="175"/>
        <v>-----</v>
      </c>
      <c r="T1053" s="19">
        <f t="shared" si="176"/>
        <v>1</v>
      </c>
      <c r="U1053" s="19" t="str">
        <f t="shared" si="177"/>
        <v>No Mostrar</v>
      </c>
      <c r="V1053" s="3" t="str">
        <f>VLOOKUP(A1053,INFO!$A:$C,3,0)</f>
        <v>EGSF6013</v>
      </c>
      <c r="W1053" s="3" t="str">
        <f>VLOOKUP(V1053,INFO!$C:$D,2,0)</f>
        <v>Camioneta</v>
      </c>
      <c r="X1053" s="17" t="str">
        <f>VLOOKUP(A1053,INFO!A:F,5,0)</f>
        <v>SAT UIO</v>
      </c>
      <c r="Y1053" s="17" t="str">
        <f>VLOOKUP(A1053,INFO!A:F,6,0)</f>
        <v>Darwin Vargas</v>
      </c>
    </row>
    <row r="1054" spans="1:25" x14ac:dyDescent="0.25">
      <c r="A1054" s="3" t="s">
        <v>78</v>
      </c>
      <c r="B1054" s="8">
        <v>4.6874999999999998E-3</v>
      </c>
      <c r="C1054" s="8">
        <v>0</v>
      </c>
      <c r="D1054" s="8">
        <v>0</v>
      </c>
      <c r="E1054" s="4">
        <v>0</v>
      </c>
      <c r="F1054" s="5">
        <v>0</v>
      </c>
      <c r="G1054" s="5">
        <v>0</v>
      </c>
      <c r="H1054" s="7" t="s">
        <v>3</v>
      </c>
      <c r="I1054" s="7" t="s">
        <v>3</v>
      </c>
      <c r="J1054" s="42">
        <v>43377.146273148152</v>
      </c>
      <c r="K1054" s="42">
        <v>43377.150960648149</v>
      </c>
      <c r="L1054" s="2">
        <v>43377</v>
      </c>
      <c r="M1054" s="6" t="str">
        <f t="shared" ref="M1054:M1117" si="178">TEXT(L1054,"mmmm")</f>
        <v>octubre</v>
      </c>
      <c r="N1054" s="19">
        <f t="shared" ref="N1054:N1117" si="179">IF(O1054="domingo",WEEKNUM(L1054)-1,WEEKNUM(L1054))</f>
        <v>40</v>
      </c>
      <c r="O1054" s="7" t="str">
        <f t="shared" ref="O1054:O1117" si="180">TEXT(L1054,"dddd")</f>
        <v>jueves</v>
      </c>
      <c r="P1054" s="7">
        <f t="shared" ref="P1054:P1117" si="181">YEAR(L1054)</f>
        <v>2018</v>
      </c>
      <c r="Q1054" s="3" t="str">
        <f>VLOOKUP(A1054,INFO!$A:$B,2,0)</f>
        <v>GUAYAQUIL</v>
      </c>
      <c r="R1054" s="19">
        <v>95</v>
      </c>
      <c r="S1054" s="19" t="str">
        <f t="shared" ref="S1054:S1117" si="182">IF(AND(T1054=1,OR(I1054=$Z$2,I1054=$Z$3)),$Z$4,I1054)</f>
        <v>-----</v>
      </c>
      <c r="T1054" s="19">
        <f t="shared" ref="T1054:T1117" si="183">IF(OR(H1054=I1054,H1054=$Z$2,H1054=$Z$3),1,0)</f>
        <v>1</v>
      </c>
      <c r="U1054" s="19" t="str">
        <f t="shared" ref="U1054:U1117" si="184">IF(AND(C1054=$AA$2,D1054=$AA$2),"No Mostrar","Mostrar")</f>
        <v>No Mostrar</v>
      </c>
      <c r="V1054" s="3" t="str">
        <f>VLOOKUP(A1054,INFO!$A:$C,3,0)</f>
        <v>II765J</v>
      </c>
      <c r="W1054" s="3" t="str">
        <f>VLOOKUP(V1054,INFO!$C:$D,2,0)</f>
        <v>Motocicleta</v>
      </c>
      <c r="X1054" s="17" t="str">
        <f>VLOOKUP(A1054,INFO!A:F,5,0)</f>
        <v>ADMINISTRACIÓN</v>
      </c>
      <c r="Y1054" s="17" t="str">
        <f>VLOOKUP(A1054,INFO!A:F,6,0)</f>
        <v xml:space="preserve">Byron </v>
      </c>
    </row>
    <row r="1055" spans="1:25" x14ac:dyDescent="0.25">
      <c r="A1055" s="3" t="s">
        <v>78</v>
      </c>
      <c r="B1055" s="8">
        <v>1.8159722222222219E-2</v>
      </c>
      <c r="C1055" s="8">
        <v>0</v>
      </c>
      <c r="D1055" s="8">
        <v>0</v>
      </c>
      <c r="E1055" s="4">
        <v>0</v>
      </c>
      <c r="F1055" s="5">
        <v>0</v>
      </c>
      <c r="G1055" s="5">
        <v>0</v>
      </c>
      <c r="H1055" s="7" t="s">
        <v>3</v>
      </c>
      <c r="I1055" s="7" t="s">
        <v>3</v>
      </c>
      <c r="J1055" s="42">
        <v>43377.161111111112</v>
      </c>
      <c r="K1055" s="42">
        <v>43377.179270833331</v>
      </c>
      <c r="L1055" s="2">
        <v>43377</v>
      </c>
      <c r="M1055" s="6" t="str">
        <f t="shared" si="178"/>
        <v>octubre</v>
      </c>
      <c r="N1055" s="19">
        <f t="shared" si="179"/>
        <v>40</v>
      </c>
      <c r="O1055" s="7" t="str">
        <f t="shared" si="180"/>
        <v>jueves</v>
      </c>
      <c r="P1055" s="7">
        <f t="shared" si="181"/>
        <v>2018</v>
      </c>
      <c r="Q1055" s="3" t="str">
        <f>VLOOKUP(A1055,INFO!$A:$B,2,0)</f>
        <v>GUAYAQUIL</v>
      </c>
      <c r="R1055" s="19">
        <v>95</v>
      </c>
      <c r="S1055" s="19" t="str">
        <f t="shared" si="182"/>
        <v>-----</v>
      </c>
      <c r="T1055" s="19">
        <f t="shared" si="183"/>
        <v>1</v>
      </c>
      <c r="U1055" s="19" t="str">
        <f t="shared" si="184"/>
        <v>No Mostrar</v>
      </c>
      <c r="V1055" s="3" t="str">
        <f>VLOOKUP(A1055,INFO!$A:$C,3,0)</f>
        <v>II765J</v>
      </c>
      <c r="W1055" s="3" t="str">
        <f>VLOOKUP(V1055,INFO!$C:$D,2,0)</f>
        <v>Motocicleta</v>
      </c>
      <c r="X1055" s="17" t="str">
        <f>VLOOKUP(A1055,INFO!A:F,5,0)</f>
        <v>ADMINISTRACIÓN</v>
      </c>
      <c r="Y1055" s="17" t="str">
        <f>VLOOKUP(A1055,INFO!A:F,6,0)</f>
        <v xml:space="preserve">Byron </v>
      </c>
    </row>
    <row r="1056" spans="1:25" x14ac:dyDescent="0.25">
      <c r="A1056" s="3" t="s">
        <v>78</v>
      </c>
      <c r="B1056" s="8">
        <v>0.1115162037037037</v>
      </c>
      <c r="C1056" s="8">
        <v>0</v>
      </c>
      <c r="D1056" s="8">
        <v>0</v>
      </c>
      <c r="E1056" s="4">
        <v>0</v>
      </c>
      <c r="F1056" s="5">
        <v>0</v>
      </c>
      <c r="G1056" s="5">
        <v>0</v>
      </c>
      <c r="H1056" s="7" t="s">
        <v>3</v>
      </c>
      <c r="I1056" s="7" t="s">
        <v>3</v>
      </c>
      <c r="J1056" s="42">
        <v>43377.200983796298</v>
      </c>
      <c r="K1056" s="42">
        <v>43377.3125</v>
      </c>
      <c r="L1056" s="2">
        <v>43377</v>
      </c>
      <c r="M1056" s="6" t="str">
        <f t="shared" si="178"/>
        <v>octubre</v>
      </c>
      <c r="N1056" s="19">
        <f t="shared" si="179"/>
        <v>40</v>
      </c>
      <c r="O1056" s="7" t="str">
        <f t="shared" si="180"/>
        <v>jueves</v>
      </c>
      <c r="P1056" s="7">
        <f t="shared" si="181"/>
        <v>2018</v>
      </c>
      <c r="Q1056" s="3" t="str">
        <f>VLOOKUP(A1056,INFO!$A:$B,2,0)</f>
        <v>GUAYAQUIL</v>
      </c>
      <c r="R1056" s="19">
        <v>95</v>
      </c>
      <c r="S1056" s="19" t="str">
        <f t="shared" si="182"/>
        <v>-----</v>
      </c>
      <c r="T1056" s="19">
        <f t="shared" si="183"/>
        <v>1</v>
      </c>
      <c r="U1056" s="19" t="str">
        <f t="shared" si="184"/>
        <v>No Mostrar</v>
      </c>
      <c r="V1056" s="3" t="str">
        <f>VLOOKUP(A1056,INFO!$A:$C,3,0)</f>
        <v>II765J</v>
      </c>
      <c r="W1056" s="3" t="str">
        <f>VLOOKUP(V1056,INFO!$C:$D,2,0)</f>
        <v>Motocicleta</v>
      </c>
      <c r="X1056" s="17" t="str">
        <f>VLOOKUP(A1056,INFO!A:F,5,0)</f>
        <v>ADMINISTRACIÓN</v>
      </c>
      <c r="Y1056" s="17" t="str">
        <f>VLOOKUP(A1056,INFO!A:F,6,0)</f>
        <v xml:space="preserve">Byron </v>
      </c>
    </row>
    <row r="1057" spans="1:25" x14ac:dyDescent="0.25">
      <c r="A1057" s="3" t="s">
        <v>25</v>
      </c>
      <c r="B1057" s="8">
        <v>0.36853009259259256</v>
      </c>
      <c r="C1057" s="8">
        <v>0</v>
      </c>
      <c r="D1057" s="8">
        <v>0</v>
      </c>
      <c r="E1057" s="4">
        <v>0</v>
      </c>
      <c r="F1057" s="5">
        <v>0</v>
      </c>
      <c r="G1057" s="5">
        <v>0</v>
      </c>
      <c r="H1057" s="7" t="s">
        <v>3</v>
      </c>
      <c r="I1057" s="7" t="s">
        <v>3</v>
      </c>
      <c r="J1057" s="42">
        <v>43377.291030092594</v>
      </c>
      <c r="K1057" s="42">
        <v>43377.659560185188</v>
      </c>
      <c r="L1057" s="2">
        <v>43377</v>
      </c>
      <c r="M1057" s="6" t="str">
        <f t="shared" si="178"/>
        <v>octubre</v>
      </c>
      <c r="N1057" s="19">
        <f t="shared" si="179"/>
        <v>40</v>
      </c>
      <c r="O1057" s="7" t="str">
        <f t="shared" si="180"/>
        <v>jueves</v>
      </c>
      <c r="P1057" s="7">
        <f t="shared" si="181"/>
        <v>2018</v>
      </c>
      <c r="Q1057" s="3" t="str">
        <f>VLOOKUP(A1057,INFO!$A:$B,2,0)</f>
        <v>GUAYAQUIL</v>
      </c>
      <c r="R1057" s="19">
        <v>95</v>
      </c>
      <c r="S1057" s="19" t="str">
        <f t="shared" si="182"/>
        <v>-----</v>
      </c>
      <c r="T1057" s="19">
        <f t="shared" si="183"/>
        <v>1</v>
      </c>
      <c r="U1057" s="19" t="str">
        <f t="shared" si="184"/>
        <v>No Mostrar</v>
      </c>
      <c r="V1057" s="3" t="str">
        <f>VLOOKUP(A1057,INFO!$A:$C,3,0)</f>
        <v>EGSF6046</v>
      </c>
      <c r="W1057" s="3" t="str">
        <f>VLOOKUP(V1057,INFO!$C:$D,2,0)</f>
        <v>Camioneta</v>
      </c>
      <c r="X1057" s="17" t="str">
        <f>VLOOKUP(A1057,INFO!A:F,5,0)</f>
        <v>POSTVENTA</v>
      </c>
      <c r="Y1057" s="17" t="str">
        <f>VLOOKUP(A1057,INFO!A:F,6,0)</f>
        <v>Kevin Perez</v>
      </c>
    </row>
    <row r="1058" spans="1:25" x14ac:dyDescent="0.25">
      <c r="A1058" s="3" t="s">
        <v>78</v>
      </c>
      <c r="B1058" s="8">
        <v>9.6990740740740735E-3</v>
      </c>
      <c r="C1058" s="8">
        <v>0</v>
      </c>
      <c r="D1058" s="8">
        <v>0</v>
      </c>
      <c r="E1058" s="4">
        <v>0</v>
      </c>
      <c r="F1058" s="5">
        <v>0</v>
      </c>
      <c r="G1058" s="5">
        <v>0</v>
      </c>
      <c r="H1058" s="7" t="s">
        <v>3</v>
      </c>
      <c r="I1058" s="7" t="s">
        <v>3</v>
      </c>
      <c r="J1058" s="42">
        <v>43377.315879629627</v>
      </c>
      <c r="K1058" s="42">
        <v>43377.325578703705</v>
      </c>
      <c r="L1058" s="2">
        <v>43377</v>
      </c>
      <c r="M1058" s="6" t="str">
        <f t="shared" si="178"/>
        <v>octubre</v>
      </c>
      <c r="N1058" s="19">
        <f t="shared" si="179"/>
        <v>40</v>
      </c>
      <c r="O1058" s="7" t="str">
        <f t="shared" si="180"/>
        <v>jueves</v>
      </c>
      <c r="P1058" s="7">
        <f t="shared" si="181"/>
        <v>2018</v>
      </c>
      <c r="Q1058" s="3" t="str">
        <f>VLOOKUP(A1058,INFO!$A:$B,2,0)</f>
        <v>GUAYAQUIL</v>
      </c>
      <c r="R1058" s="19">
        <v>95</v>
      </c>
      <c r="S1058" s="19" t="str">
        <f t="shared" si="182"/>
        <v>-----</v>
      </c>
      <c r="T1058" s="19">
        <f t="shared" si="183"/>
        <v>1</v>
      </c>
      <c r="U1058" s="19" t="str">
        <f t="shared" si="184"/>
        <v>No Mostrar</v>
      </c>
      <c r="V1058" s="3" t="str">
        <f>VLOOKUP(A1058,INFO!$A:$C,3,0)</f>
        <v>II765J</v>
      </c>
      <c r="W1058" s="3" t="str">
        <f>VLOOKUP(V1058,INFO!$C:$D,2,0)</f>
        <v>Motocicleta</v>
      </c>
      <c r="X1058" s="17" t="str">
        <f>VLOOKUP(A1058,INFO!A:F,5,0)</f>
        <v>ADMINISTRACIÓN</v>
      </c>
      <c r="Y1058" s="17" t="str">
        <f>VLOOKUP(A1058,INFO!A:F,6,0)</f>
        <v xml:space="preserve">Byron </v>
      </c>
    </row>
    <row r="1059" spans="1:25" x14ac:dyDescent="0.25">
      <c r="A1059" s="3" t="s">
        <v>78</v>
      </c>
      <c r="B1059" s="8">
        <v>1.5046296296296294E-3</v>
      </c>
      <c r="C1059" s="8">
        <v>1.5046296296296294E-3</v>
      </c>
      <c r="D1059" s="8">
        <v>0</v>
      </c>
      <c r="E1059" s="4">
        <v>0.69</v>
      </c>
      <c r="F1059" s="5">
        <v>29</v>
      </c>
      <c r="G1059" s="5">
        <v>19.13</v>
      </c>
      <c r="H1059" s="7" t="s">
        <v>72</v>
      </c>
      <c r="I1059" s="7" t="s">
        <v>344</v>
      </c>
      <c r="J1059" s="42">
        <v>43377.354861111111</v>
      </c>
      <c r="K1059" s="42">
        <v>43377.356365740743</v>
      </c>
      <c r="L1059" s="2">
        <v>43377</v>
      </c>
      <c r="M1059" s="6" t="str">
        <f t="shared" si="178"/>
        <v>octubre</v>
      </c>
      <c r="N1059" s="19">
        <f t="shared" si="179"/>
        <v>40</v>
      </c>
      <c r="O1059" s="7" t="str">
        <f t="shared" si="180"/>
        <v>jueves</v>
      </c>
      <c r="P1059" s="7">
        <f t="shared" si="181"/>
        <v>2018</v>
      </c>
      <c r="Q1059" s="3" t="str">
        <f>VLOOKUP(A1059,INFO!$A:$B,2,0)</f>
        <v>GUAYAQUIL</v>
      </c>
      <c r="R1059" s="19">
        <v>95</v>
      </c>
      <c r="S1059" s="19" t="str">
        <f t="shared" si="182"/>
        <v>4 Pasaje 8, Guayaquil</v>
      </c>
      <c r="T1059" s="19">
        <f t="shared" si="183"/>
        <v>1</v>
      </c>
      <c r="U1059" s="19" t="str">
        <f t="shared" si="184"/>
        <v>Mostrar</v>
      </c>
      <c r="V1059" s="3" t="str">
        <f>VLOOKUP(A1059,INFO!$A:$C,3,0)</f>
        <v>II765J</v>
      </c>
      <c r="W1059" s="3" t="str">
        <f>VLOOKUP(V1059,INFO!$C:$D,2,0)</f>
        <v>Motocicleta</v>
      </c>
      <c r="X1059" s="17" t="str">
        <f>VLOOKUP(A1059,INFO!A:F,5,0)</f>
        <v>ADMINISTRACIÓN</v>
      </c>
      <c r="Y1059" s="17" t="str">
        <f>VLOOKUP(A1059,INFO!A:F,6,0)</f>
        <v xml:space="preserve">Byron </v>
      </c>
    </row>
    <row r="1060" spans="1:25" x14ac:dyDescent="0.25">
      <c r="A1060" s="3" t="s">
        <v>78</v>
      </c>
      <c r="B1060" s="8">
        <v>2.0601851851851853E-3</v>
      </c>
      <c r="C1060" s="8">
        <v>2.0601851851851853E-3</v>
      </c>
      <c r="D1060" s="8">
        <v>0</v>
      </c>
      <c r="E1060" s="4">
        <v>0.81</v>
      </c>
      <c r="F1060" s="5">
        <v>27</v>
      </c>
      <c r="G1060" s="5">
        <v>16.41</v>
      </c>
      <c r="H1060" s="7" t="s">
        <v>344</v>
      </c>
      <c r="I1060" s="7" t="s">
        <v>72</v>
      </c>
      <c r="J1060" s="42">
        <v>43377.357372685183</v>
      </c>
      <c r="K1060" s="42">
        <v>43377.359432870369</v>
      </c>
      <c r="L1060" s="2">
        <v>43377</v>
      </c>
      <c r="M1060" s="6" t="str">
        <f t="shared" si="178"/>
        <v>octubre</v>
      </c>
      <c r="N1060" s="19">
        <f t="shared" si="179"/>
        <v>40</v>
      </c>
      <c r="O1060" s="7" t="str">
        <f t="shared" si="180"/>
        <v>jueves</v>
      </c>
      <c r="P1060" s="7">
        <f t="shared" si="181"/>
        <v>2018</v>
      </c>
      <c r="Q1060" s="3" t="str">
        <f>VLOOKUP(A1060,INFO!$A:$B,2,0)</f>
        <v>GUAYAQUIL</v>
      </c>
      <c r="R1060" s="19">
        <v>95</v>
      </c>
      <c r="S1060" s="19" t="str">
        <f t="shared" si="182"/>
        <v>Avenida Juan Tanca Marengo, Guayaquil</v>
      </c>
      <c r="T1060" s="19">
        <f t="shared" si="183"/>
        <v>0</v>
      </c>
      <c r="U1060" s="19" t="str">
        <f t="shared" si="184"/>
        <v>Mostrar</v>
      </c>
      <c r="V1060" s="3" t="str">
        <f>VLOOKUP(A1060,INFO!$A:$C,3,0)</f>
        <v>II765J</v>
      </c>
      <c r="W1060" s="3" t="str">
        <f>VLOOKUP(V1060,INFO!$C:$D,2,0)</f>
        <v>Motocicleta</v>
      </c>
      <c r="X1060" s="17" t="str">
        <f>VLOOKUP(A1060,INFO!A:F,5,0)</f>
        <v>ADMINISTRACIÓN</v>
      </c>
      <c r="Y1060" s="17" t="str">
        <f>VLOOKUP(A1060,INFO!A:F,6,0)</f>
        <v xml:space="preserve">Byron </v>
      </c>
    </row>
    <row r="1061" spans="1:25" x14ac:dyDescent="0.25">
      <c r="A1061" s="3" t="s">
        <v>78</v>
      </c>
      <c r="B1061" s="8">
        <v>7.5231481481481471E-4</v>
      </c>
      <c r="C1061" s="8">
        <v>7.5231481481481471E-4</v>
      </c>
      <c r="D1061" s="8">
        <v>0</v>
      </c>
      <c r="E1061" s="4">
        <v>0.11</v>
      </c>
      <c r="F1061" s="5">
        <v>12</v>
      </c>
      <c r="G1061" s="5">
        <v>5.88</v>
      </c>
      <c r="H1061" s="7" t="s">
        <v>72</v>
      </c>
      <c r="I1061" s="7" t="s">
        <v>71</v>
      </c>
      <c r="J1061" s="42">
        <v>43377.369768518518</v>
      </c>
      <c r="K1061" s="42">
        <v>43377.370520833334</v>
      </c>
      <c r="L1061" s="2">
        <v>43377</v>
      </c>
      <c r="M1061" s="6" t="str">
        <f t="shared" si="178"/>
        <v>octubre</v>
      </c>
      <c r="N1061" s="19">
        <f t="shared" si="179"/>
        <v>40</v>
      </c>
      <c r="O1061" s="7" t="str">
        <f t="shared" si="180"/>
        <v>jueves</v>
      </c>
      <c r="P1061" s="7">
        <f t="shared" si="181"/>
        <v>2018</v>
      </c>
      <c r="Q1061" s="3" t="str">
        <f>VLOOKUP(A1061,INFO!$A:$B,2,0)</f>
        <v>GUAYAQUIL</v>
      </c>
      <c r="R1061" s="19">
        <v>95</v>
      </c>
      <c r="S1061" s="19" t="str">
        <f t="shared" si="182"/>
        <v>Avenida Agustín Freire Icaza, Guayaquil</v>
      </c>
      <c r="T1061" s="19">
        <f t="shared" si="183"/>
        <v>1</v>
      </c>
      <c r="U1061" s="19" t="str">
        <f t="shared" si="184"/>
        <v>Mostrar</v>
      </c>
      <c r="V1061" s="3" t="str">
        <f>VLOOKUP(A1061,INFO!$A:$C,3,0)</f>
        <v>II765J</v>
      </c>
      <c r="W1061" s="3" t="str">
        <f>VLOOKUP(V1061,INFO!$C:$D,2,0)</f>
        <v>Motocicleta</v>
      </c>
      <c r="X1061" s="17" t="str">
        <f>VLOOKUP(A1061,INFO!A:F,5,0)</f>
        <v>ADMINISTRACIÓN</v>
      </c>
      <c r="Y1061" s="17" t="str">
        <f>VLOOKUP(A1061,INFO!A:F,6,0)</f>
        <v xml:space="preserve">Byron </v>
      </c>
    </row>
    <row r="1062" spans="1:25" x14ac:dyDescent="0.25">
      <c r="A1062" s="3" t="s">
        <v>78</v>
      </c>
      <c r="B1062" s="8">
        <v>4.4212962962962956E-3</v>
      </c>
      <c r="C1062" s="8">
        <v>4.4212962962962956E-3</v>
      </c>
      <c r="D1062" s="8">
        <v>0</v>
      </c>
      <c r="E1062" s="4">
        <v>2.58</v>
      </c>
      <c r="F1062" s="5">
        <v>50</v>
      </c>
      <c r="G1062" s="5">
        <v>24.35</v>
      </c>
      <c r="H1062" s="7" t="s">
        <v>72</v>
      </c>
      <c r="I1062" s="7" t="s">
        <v>171</v>
      </c>
      <c r="J1062" s="42">
        <v>43377.37054398148</v>
      </c>
      <c r="K1062" s="42">
        <v>43377.374965277777</v>
      </c>
      <c r="L1062" s="2">
        <v>43377</v>
      </c>
      <c r="M1062" s="6" t="str">
        <f t="shared" si="178"/>
        <v>octubre</v>
      </c>
      <c r="N1062" s="19">
        <f t="shared" si="179"/>
        <v>40</v>
      </c>
      <c r="O1062" s="7" t="str">
        <f t="shared" si="180"/>
        <v>jueves</v>
      </c>
      <c r="P1062" s="7">
        <f t="shared" si="181"/>
        <v>2018</v>
      </c>
      <c r="Q1062" s="3" t="str">
        <f>VLOOKUP(A1062,INFO!$A:$B,2,0)</f>
        <v>GUAYAQUIL</v>
      </c>
      <c r="R1062" s="19">
        <v>95</v>
      </c>
      <c r="S1062" s="19" t="str">
        <f t="shared" si="182"/>
        <v>Benjamin Carrión, Guayaquil</v>
      </c>
      <c r="T1062" s="19">
        <f t="shared" si="183"/>
        <v>1</v>
      </c>
      <c r="U1062" s="19" t="str">
        <f t="shared" si="184"/>
        <v>Mostrar</v>
      </c>
      <c r="V1062" s="3" t="str">
        <f>VLOOKUP(A1062,INFO!$A:$C,3,0)</f>
        <v>II765J</v>
      </c>
      <c r="W1062" s="3" t="str">
        <f>VLOOKUP(V1062,INFO!$C:$D,2,0)</f>
        <v>Motocicleta</v>
      </c>
      <c r="X1062" s="17" t="str">
        <f>VLOOKUP(A1062,INFO!A:F,5,0)</f>
        <v>ADMINISTRACIÓN</v>
      </c>
      <c r="Y1062" s="17" t="str">
        <f>VLOOKUP(A1062,INFO!A:F,6,0)</f>
        <v xml:space="preserve">Byron </v>
      </c>
    </row>
    <row r="1063" spans="1:25" x14ac:dyDescent="0.25">
      <c r="A1063" s="3" t="s">
        <v>23</v>
      </c>
      <c r="B1063" s="8">
        <v>1.0763888888888889E-3</v>
      </c>
      <c r="C1063" s="8">
        <v>1.0763888888888889E-3</v>
      </c>
      <c r="D1063" s="8">
        <v>0</v>
      </c>
      <c r="E1063" s="4">
        <v>0.19</v>
      </c>
      <c r="F1063" s="5">
        <v>14</v>
      </c>
      <c r="G1063" s="5">
        <v>7.17</v>
      </c>
      <c r="H1063" s="7" t="s">
        <v>230</v>
      </c>
      <c r="I1063" s="7" t="s">
        <v>230</v>
      </c>
      <c r="J1063" s="42">
        <v>43377.377488425926</v>
      </c>
      <c r="K1063" s="42">
        <v>43377.378564814811</v>
      </c>
      <c r="L1063" s="2">
        <v>43377</v>
      </c>
      <c r="M1063" s="6" t="str">
        <f t="shared" si="178"/>
        <v>octubre</v>
      </c>
      <c r="N1063" s="19">
        <f t="shared" si="179"/>
        <v>40</v>
      </c>
      <c r="O1063" s="7" t="str">
        <f t="shared" si="180"/>
        <v>jueves</v>
      </c>
      <c r="P1063" s="7">
        <f t="shared" si="181"/>
        <v>2018</v>
      </c>
      <c r="Q1063" s="3" t="str">
        <f>VLOOKUP(A1063,INFO!$A:$B,2,0)</f>
        <v>GUAYAQUIL</v>
      </c>
      <c r="R1063" s="19">
        <v>95</v>
      </c>
      <c r="S1063" s="19" t="str">
        <f t="shared" si="182"/>
        <v>E15, Jaramijo</v>
      </c>
      <c r="T1063" s="19">
        <f t="shared" si="183"/>
        <v>1</v>
      </c>
      <c r="U1063" s="19" t="str">
        <f t="shared" si="184"/>
        <v>Mostrar</v>
      </c>
      <c r="V1063" s="3" t="str">
        <f>VLOOKUP(A1063,INFO!$A:$C,3,0)</f>
        <v>EGSF6029</v>
      </c>
      <c r="W1063" s="3" t="str">
        <f>VLOOKUP(V1063,INFO!$C:$D,2,0)</f>
        <v>Camioneta</v>
      </c>
      <c r="X1063" s="17" t="str">
        <f>VLOOKUP(A1063,INFO!A:F,5,0)</f>
        <v>POSTVENTA</v>
      </c>
      <c r="Y1063" s="17" t="str">
        <f>VLOOKUP(A1063,INFO!A:F,6,0)</f>
        <v>Jacob Soriano</v>
      </c>
    </row>
    <row r="1064" spans="1:25" x14ac:dyDescent="0.25">
      <c r="A1064" s="3" t="s">
        <v>78</v>
      </c>
      <c r="B1064" s="8">
        <v>5.7523148148148143E-3</v>
      </c>
      <c r="C1064" s="8">
        <v>5.7523148148148143E-3</v>
      </c>
      <c r="D1064" s="8">
        <v>0</v>
      </c>
      <c r="E1064" s="4">
        <v>2.36</v>
      </c>
      <c r="F1064" s="5">
        <v>53</v>
      </c>
      <c r="G1064" s="5">
        <v>17.11</v>
      </c>
      <c r="H1064" s="7" t="s">
        <v>171</v>
      </c>
      <c r="I1064" s="7" t="s">
        <v>72</v>
      </c>
      <c r="J1064" s="42">
        <v>43377.379791666666</v>
      </c>
      <c r="K1064" s="42">
        <v>43377.38554398148</v>
      </c>
      <c r="L1064" s="2">
        <v>43377</v>
      </c>
      <c r="M1064" s="6" t="str">
        <f t="shared" si="178"/>
        <v>octubre</v>
      </c>
      <c r="N1064" s="19">
        <f t="shared" si="179"/>
        <v>40</v>
      </c>
      <c r="O1064" s="7" t="str">
        <f t="shared" si="180"/>
        <v>jueves</v>
      </c>
      <c r="P1064" s="7">
        <f t="shared" si="181"/>
        <v>2018</v>
      </c>
      <c r="Q1064" s="3" t="str">
        <f>VLOOKUP(A1064,INFO!$A:$B,2,0)</f>
        <v>GUAYAQUIL</v>
      </c>
      <c r="R1064" s="19">
        <v>95</v>
      </c>
      <c r="S1064" s="19" t="str">
        <f t="shared" si="182"/>
        <v>Avenida Juan Tanca Marengo, Guayaquil</v>
      </c>
      <c r="T1064" s="19">
        <f t="shared" si="183"/>
        <v>0</v>
      </c>
      <c r="U1064" s="19" t="str">
        <f t="shared" si="184"/>
        <v>Mostrar</v>
      </c>
      <c r="V1064" s="3" t="str">
        <f>VLOOKUP(A1064,INFO!$A:$C,3,0)</f>
        <v>II765J</v>
      </c>
      <c r="W1064" s="3" t="str">
        <f>VLOOKUP(V1064,INFO!$C:$D,2,0)</f>
        <v>Motocicleta</v>
      </c>
      <c r="X1064" s="17" t="str">
        <f>VLOOKUP(A1064,INFO!A:F,5,0)</f>
        <v>ADMINISTRACIÓN</v>
      </c>
      <c r="Y1064" s="17" t="str">
        <f>VLOOKUP(A1064,INFO!A:F,6,0)</f>
        <v xml:space="preserve">Byron </v>
      </c>
    </row>
    <row r="1065" spans="1:25" x14ac:dyDescent="0.25">
      <c r="A1065" s="3" t="s">
        <v>78</v>
      </c>
      <c r="B1065" s="8">
        <v>2.199074074074074E-4</v>
      </c>
      <c r="C1065" s="8">
        <v>0</v>
      </c>
      <c r="D1065" s="8">
        <v>0</v>
      </c>
      <c r="E1065" s="4">
        <v>0</v>
      </c>
      <c r="F1065" s="5">
        <v>0</v>
      </c>
      <c r="G1065" s="5">
        <v>0</v>
      </c>
      <c r="H1065" s="7" t="s">
        <v>72</v>
      </c>
      <c r="I1065" s="7" t="s">
        <v>72</v>
      </c>
      <c r="J1065" s="42">
        <v>43377.385798611111</v>
      </c>
      <c r="K1065" s="42">
        <v>43377.386018518519</v>
      </c>
      <c r="L1065" s="2">
        <v>43377</v>
      </c>
      <c r="M1065" s="6" t="str">
        <f t="shared" si="178"/>
        <v>octubre</v>
      </c>
      <c r="N1065" s="19">
        <f t="shared" si="179"/>
        <v>40</v>
      </c>
      <c r="O1065" s="7" t="str">
        <f t="shared" si="180"/>
        <v>jueves</v>
      </c>
      <c r="P1065" s="7">
        <f t="shared" si="181"/>
        <v>2018</v>
      </c>
      <c r="Q1065" s="3" t="str">
        <f>VLOOKUP(A1065,INFO!$A:$B,2,0)</f>
        <v>GUAYAQUIL</v>
      </c>
      <c r="R1065" s="19">
        <v>95</v>
      </c>
      <c r="S1065" s="19" t="str">
        <f t="shared" si="182"/>
        <v>Durmió en Ainsa</v>
      </c>
      <c r="T1065" s="19">
        <f t="shared" si="183"/>
        <v>1</v>
      </c>
      <c r="U1065" s="19" t="str">
        <f t="shared" si="184"/>
        <v>No Mostrar</v>
      </c>
      <c r="V1065" s="3" t="str">
        <f>VLOOKUP(A1065,INFO!$A:$C,3,0)</f>
        <v>II765J</v>
      </c>
      <c r="W1065" s="3" t="str">
        <f>VLOOKUP(V1065,INFO!$C:$D,2,0)</f>
        <v>Motocicleta</v>
      </c>
      <c r="X1065" s="17" t="str">
        <f>VLOOKUP(A1065,INFO!A:F,5,0)</f>
        <v>ADMINISTRACIÓN</v>
      </c>
      <c r="Y1065" s="17" t="str">
        <f>VLOOKUP(A1065,INFO!A:F,6,0)</f>
        <v xml:space="preserve">Byron </v>
      </c>
    </row>
    <row r="1066" spans="1:25" x14ac:dyDescent="0.25">
      <c r="A1066" s="3" t="s">
        <v>78</v>
      </c>
      <c r="B1066" s="8">
        <v>1.1574074074074073E-5</v>
      </c>
      <c r="C1066" s="8">
        <v>0</v>
      </c>
      <c r="D1066" s="8">
        <v>0</v>
      </c>
      <c r="E1066" s="4">
        <v>0</v>
      </c>
      <c r="F1066" s="5">
        <v>0</v>
      </c>
      <c r="G1066" s="5">
        <v>0</v>
      </c>
      <c r="H1066" s="7" t="s">
        <v>24</v>
      </c>
      <c r="I1066" s="7" t="s">
        <v>24</v>
      </c>
      <c r="J1066" s="42">
        <v>43377.426990740743</v>
      </c>
      <c r="K1066" s="42">
        <v>43377.427002314813</v>
      </c>
      <c r="L1066" s="2">
        <v>43377</v>
      </c>
      <c r="M1066" s="6" t="str">
        <f t="shared" si="178"/>
        <v>octubre</v>
      </c>
      <c r="N1066" s="19">
        <f t="shared" si="179"/>
        <v>40</v>
      </c>
      <c r="O1066" s="7" t="str">
        <f t="shared" si="180"/>
        <v>jueves</v>
      </c>
      <c r="P1066" s="7">
        <f t="shared" si="181"/>
        <v>2018</v>
      </c>
      <c r="Q1066" s="3" t="str">
        <f>VLOOKUP(A1066,INFO!$A:$B,2,0)</f>
        <v>GUAYAQUIL</v>
      </c>
      <c r="R1066" s="19">
        <v>95</v>
      </c>
      <c r="S1066" s="19" t="str">
        <f t="shared" si="182"/>
        <v>Durmió en Ainsa</v>
      </c>
      <c r="T1066" s="19">
        <f t="shared" si="183"/>
        <v>1</v>
      </c>
      <c r="U1066" s="19" t="str">
        <f t="shared" si="184"/>
        <v>No Mostrar</v>
      </c>
      <c r="V1066" s="3" t="str">
        <f>VLOOKUP(A1066,INFO!$A:$C,3,0)</f>
        <v>II765J</v>
      </c>
      <c r="W1066" s="3" t="str">
        <f>VLOOKUP(V1066,INFO!$C:$D,2,0)</f>
        <v>Motocicleta</v>
      </c>
      <c r="X1066" s="17" t="str">
        <f>VLOOKUP(A1066,INFO!A:F,5,0)</f>
        <v>ADMINISTRACIÓN</v>
      </c>
      <c r="Y1066" s="17" t="str">
        <f>VLOOKUP(A1066,INFO!A:F,6,0)</f>
        <v xml:space="preserve">Byron </v>
      </c>
    </row>
    <row r="1067" spans="1:25" x14ac:dyDescent="0.25">
      <c r="A1067" s="3" t="s">
        <v>78</v>
      </c>
      <c r="B1067" s="8">
        <v>1.1574074074074073E-5</v>
      </c>
      <c r="C1067" s="8">
        <v>0</v>
      </c>
      <c r="D1067" s="8">
        <v>0</v>
      </c>
      <c r="E1067" s="4">
        <v>0</v>
      </c>
      <c r="F1067" s="5">
        <v>0</v>
      </c>
      <c r="G1067" s="5">
        <v>0</v>
      </c>
      <c r="H1067" s="7" t="s">
        <v>24</v>
      </c>
      <c r="I1067" s="7" t="s">
        <v>24</v>
      </c>
      <c r="J1067" s="42">
        <v>43377.427337962959</v>
      </c>
      <c r="K1067" s="42">
        <v>43377.427349537036</v>
      </c>
      <c r="L1067" s="2">
        <v>43377</v>
      </c>
      <c r="M1067" s="6" t="str">
        <f t="shared" si="178"/>
        <v>octubre</v>
      </c>
      <c r="N1067" s="19">
        <f t="shared" si="179"/>
        <v>40</v>
      </c>
      <c r="O1067" s="7" t="str">
        <f t="shared" si="180"/>
        <v>jueves</v>
      </c>
      <c r="P1067" s="7">
        <f t="shared" si="181"/>
        <v>2018</v>
      </c>
      <c r="Q1067" s="3" t="str">
        <f>VLOOKUP(A1067,INFO!$A:$B,2,0)</f>
        <v>GUAYAQUIL</v>
      </c>
      <c r="R1067" s="19">
        <v>95</v>
      </c>
      <c r="S1067" s="19" t="str">
        <f t="shared" si="182"/>
        <v>Durmió en Ainsa</v>
      </c>
      <c r="T1067" s="19">
        <f t="shared" si="183"/>
        <v>1</v>
      </c>
      <c r="U1067" s="19" t="str">
        <f t="shared" si="184"/>
        <v>No Mostrar</v>
      </c>
      <c r="V1067" s="3" t="str">
        <f>VLOOKUP(A1067,INFO!$A:$C,3,0)</f>
        <v>II765J</v>
      </c>
      <c r="W1067" s="3" t="str">
        <f>VLOOKUP(V1067,INFO!$C:$D,2,0)</f>
        <v>Motocicleta</v>
      </c>
      <c r="X1067" s="17" t="str">
        <f>VLOOKUP(A1067,INFO!A:F,5,0)</f>
        <v>ADMINISTRACIÓN</v>
      </c>
      <c r="Y1067" s="17" t="str">
        <f>VLOOKUP(A1067,INFO!A:F,6,0)</f>
        <v xml:space="preserve">Byron </v>
      </c>
    </row>
    <row r="1068" spans="1:25" x14ac:dyDescent="0.25">
      <c r="A1068" s="3" t="s">
        <v>78</v>
      </c>
      <c r="B1068" s="8">
        <v>1.1574074074074073E-5</v>
      </c>
      <c r="C1068" s="8">
        <v>0</v>
      </c>
      <c r="D1068" s="8">
        <v>0</v>
      </c>
      <c r="E1068" s="4">
        <v>0</v>
      </c>
      <c r="F1068" s="5">
        <v>0</v>
      </c>
      <c r="G1068" s="5">
        <v>0</v>
      </c>
      <c r="H1068" s="7" t="s">
        <v>24</v>
      </c>
      <c r="I1068" s="7" t="s">
        <v>24</v>
      </c>
      <c r="J1068" s="42">
        <v>43377.427685185183</v>
      </c>
      <c r="K1068" s="42">
        <v>43377.42769675926</v>
      </c>
      <c r="L1068" s="2">
        <v>43377</v>
      </c>
      <c r="M1068" s="6" t="str">
        <f t="shared" si="178"/>
        <v>octubre</v>
      </c>
      <c r="N1068" s="19">
        <f t="shared" si="179"/>
        <v>40</v>
      </c>
      <c r="O1068" s="7" t="str">
        <f t="shared" si="180"/>
        <v>jueves</v>
      </c>
      <c r="P1068" s="7">
        <f t="shared" si="181"/>
        <v>2018</v>
      </c>
      <c r="Q1068" s="3" t="str">
        <f>VLOOKUP(A1068,INFO!$A:$B,2,0)</f>
        <v>GUAYAQUIL</v>
      </c>
      <c r="R1068" s="19">
        <v>95</v>
      </c>
      <c r="S1068" s="19" t="str">
        <f t="shared" si="182"/>
        <v>Durmió en Ainsa</v>
      </c>
      <c r="T1068" s="19">
        <f t="shared" si="183"/>
        <v>1</v>
      </c>
      <c r="U1068" s="19" t="str">
        <f t="shared" si="184"/>
        <v>No Mostrar</v>
      </c>
      <c r="V1068" s="3" t="str">
        <f>VLOOKUP(A1068,INFO!$A:$C,3,0)</f>
        <v>II765J</v>
      </c>
      <c r="W1068" s="3" t="str">
        <f>VLOOKUP(V1068,INFO!$C:$D,2,0)</f>
        <v>Motocicleta</v>
      </c>
      <c r="X1068" s="17" t="str">
        <f>VLOOKUP(A1068,INFO!A:F,5,0)</f>
        <v>ADMINISTRACIÓN</v>
      </c>
      <c r="Y1068" s="17" t="str">
        <f>VLOOKUP(A1068,INFO!A:F,6,0)</f>
        <v xml:space="preserve">Byron </v>
      </c>
    </row>
    <row r="1069" spans="1:25" x14ac:dyDescent="0.25">
      <c r="A1069" s="3" t="s">
        <v>59</v>
      </c>
      <c r="B1069" s="8">
        <v>8.6805555555555551E-4</v>
      </c>
      <c r="C1069" s="8">
        <v>8.6805555555555551E-4</v>
      </c>
      <c r="D1069" s="8">
        <v>0</v>
      </c>
      <c r="E1069" s="4">
        <v>0.05</v>
      </c>
      <c r="F1069" s="5">
        <v>5</v>
      </c>
      <c r="G1069" s="5">
        <v>2.17</v>
      </c>
      <c r="H1069" s="7" t="s">
        <v>24</v>
      </c>
      <c r="I1069" s="7" t="s">
        <v>24</v>
      </c>
      <c r="J1069" s="42">
        <v>43377.441331018519</v>
      </c>
      <c r="K1069" s="42">
        <v>43377.442199074074</v>
      </c>
      <c r="L1069" s="2">
        <v>43377</v>
      </c>
      <c r="M1069" s="6" t="str">
        <f t="shared" si="178"/>
        <v>octubre</v>
      </c>
      <c r="N1069" s="19">
        <f t="shared" si="179"/>
        <v>40</v>
      </c>
      <c r="O1069" s="7" t="str">
        <f t="shared" si="180"/>
        <v>jueves</v>
      </c>
      <c r="P1069" s="7">
        <f t="shared" si="181"/>
        <v>2018</v>
      </c>
      <c r="Q1069" s="3" t="str">
        <f>VLOOKUP(A1069,INFO!$A:$B,2,0)</f>
        <v>GUAYAQUIL</v>
      </c>
      <c r="R1069" s="19">
        <v>95</v>
      </c>
      <c r="S1069" s="19" t="str">
        <f t="shared" si="182"/>
        <v>Durmió en Ainsa</v>
      </c>
      <c r="T1069" s="19">
        <f t="shared" si="183"/>
        <v>1</v>
      </c>
      <c r="U1069" s="19" t="str">
        <f t="shared" si="184"/>
        <v>Mostrar</v>
      </c>
      <c r="V1069" s="3" t="str">
        <f>VLOOKUP(A1069,INFO!$A:$C,3,0)</f>
        <v>EPCI6941</v>
      </c>
      <c r="W1069" s="3" t="str">
        <f>VLOOKUP(V1069,INFO!$C:$D,2,0)</f>
        <v>Camioneta</v>
      </c>
      <c r="X1069" s="17" t="str">
        <f>VLOOKUP(A1069,INFO!A:F,5,0)</f>
        <v>POSTVENTA</v>
      </c>
      <c r="Y1069" s="17" t="str">
        <f>VLOOKUP(A1069,INFO!A:F,6,0)</f>
        <v>Michael Resabala</v>
      </c>
    </row>
    <row r="1070" spans="1:25" x14ac:dyDescent="0.25">
      <c r="A1070" s="3" t="s">
        <v>78</v>
      </c>
      <c r="B1070" s="8">
        <v>1.4675925925925926E-2</v>
      </c>
      <c r="C1070" s="8">
        <v>1.4675925925925926E-2</v>
      </c>
      <c r="D1070" s="8">
        <v>0</v>
      </c>
      <c r="E1070" s="4">
        <v>17.350000000000001</v>
      </c>
      <c r="F1070" s="5">
        <v>74</v>
      </c>
      <c r="G1070" s="5">
        <v>49.26</v>
      </c>
      <c r="H1070" s="7" t="s">
        <v>142</v>
      </c>
      <c r="I1070" s="7" t="s">
        <v>139</v>
      </c>
      <c r="J1070" s="42">
        <v>43377.466851851852</v>
      </c>
      <c r="K1070" s="42">
        <v>43377.481527777774</v>
      </c>
      <c r="L1070" s="2">
        <v>43377</v>
      </c>
      <c r="M1070" s="6" t="str">
        <f t="shared" si="178"/>
        <v>octubre</v>
      </c>
      <c r="N1070" s="19">
        <f t="shared" si="179"/>
        <v>40</v>
      </c>
      <c r="O1070" s="7" t="str">
        <f t="shared" si="180"/>
        <v>jueves</v>
      </c>
      <c r="P1070" s="7">
        <f t="shared" si="181"/>
        <v>2018</v>
      </c>
      <c r="Q1070" s="3" t="str">
        <f>VLOOKUP(A1070,INFO!$A:$B,2,0)</f>
        <v>GUAYAQUIL</v>
      </c>
      <c r="R1070" s="19">
        <v>95</v>
      </c>
      <c r="S1070" s="19" t="str">
        <f t="shared" si="182"/>
        <v>Vía Perimetral, Guayaquil</v>
      </c>
      <c r="T1070" s="19">
        <f t="shared" si="183"/>
        <v>0</v>
      </c>
      <c r="U1070" s="19" t="str">
        <f t="shared" si="184"/>
        <v>Mostrar</v>
      </c>
      <c r="V1070" s="3" t="str">
        <f>VLOOKUP(A1070,INFO!$A:$C,3,0)</f>
        <v>II765J</v>
      </c>
      <c r="W1070" s="3" t="str">
        <f>VLOOKUP(V1070,INFO!$C:$D,2,0)</f>
        <v>Motocicleta</v>
      </c>
      <c r="X1070" s="17" t="str">
        <f>VLOOKUP(A1070,INFO!A:F,5,0)</f>
        <v>ADMINISTRACIÓN</v>
      </c>
      <c r="Y1070" s="17" t="str">
        <f>VLOOKUP(A1070,INFO!A:F,6,0)</f>
        <v xml:space="preserve">Byron </v>
      </c>
    </row>
    <row r="1071" spans="1:25" x14ac:dyDescent="0.25">
      <c r="A1071" s="3" t="s">
        <v>4</v>
      </c>
      <c r="B1071" s="8">
        <v>3.5532407407407405E-3</v>
      </c>
      <c r="C1071" s="8">
        <v>3.5532407407407405E-3</v>
      </c>
      <c r="D1071" s="8">
        <v>0</v>
      </c>
      <c r="E1071" s="4">
        <v>2.54</v>
      </c>
      <c r="F1071" s="5">
        <v>57</v>
      </c>
      <c r="G1071" s="5">
        <v>29.79</v>
      </c>
      <c r="H1071" s="7" t="s">
        <v>345</v>
      </c>
      <c r="I1071" s="7" t="s">
        <v>242</v>
      </c>
      <c r="J1071" s="42">
        <v>43377.478935185187</v>
      </c>
      <c r="K1071" s="42">
        <v>43377.482488425929</v>
      </c>
      <c r="L1071" s="2">
        <v>43377</v>
      </c>
      <c r="M1071" s="6" t="str">
        <f t="shared" si="178"/>
        <v>octubre</v>
      </c>
      <c r="N1071" s="19">
        <f t="shared" si="179"/>
        <v>40</v>
      </c>
      <c r="O1071" s="7" t="str">
        <f t="shared" si="180"/>
        <v>jueves</v>
      </c>
      <c r="P1071" s="7">
        <f t="shared" si="181"/>
        <v>2018</v>
      </c>
      <c r="Q1071" s="3" t="str">
        <f>VLOOKUP(A1071,INFO!$A:$B,2,0)</f>
        <v>QUITO</v>
      </c>
      <c r="R1071" s="19">
        <v>95</v>
      </c>
      <c r="S1071" s="19" t="str">
        <f t="shared" si="182"/>
        <v>Avenida 10 De Agosto 2-92, Quito</v>
      </c>
      <c r="T1071" s="19">
        <f t="shared" si="183"/>
        <v>0</v>
      </c>
      <c r="U1071" s="19" t="str">
        <f t="shared" si="184"/>
        <v>Mostrar</v>
      </c>
      <c r="V1071" s="3" t="str">
        <f>VLOOKUP(A1071,INFO!$A:$C,3,0)</f>
        <v>HW228P</v>
      </c>
      <c r="W1071" s="3" t="str">
        <f>VLOOKUP(V1071,INFO!$C:$D,2,0)</f>
        <v>Motocicleta</v>
      </c>
      <c r="X1071" s="17" t="str">
        <f>VLOOKUP(A1071,INFO!A:F,5,0)</f>
        <v>SAT UIO</v>
      </c>
      <c r="Y1071" s="17" t="str">
        <f>VLOOKUP(A1071,INFO!A:F,6,0)</f>
        <v>Quito</v>
      </c>
    </row>
    <row r="1072" spans="1:25" x14ac:dyDescent="0.25">
      <c r="A1072" s="3" t="s">
        <v>78</v>
      </c>
      <c r="B1072" s="8">
        <v>3.2523148148148151E-3</v>
      </c>
      <c r="C1072" s="8">
        <v>3.2523148148148151E-3</v>
      </c>
      <c r="D1072" s="8">
        <v>0</v>
      </c>
      <c r="E1072" s="4">
        <v>1.38</v>
      </c>
      <c r="F1072" s="5">
        <v>38</v>
      </c>
      <c r="G1072" s="5">
        <v>17.690000000000001</v>
      </c>
      <c r="H1072" s="7" t="s">
        <v>278</v>
      </c>
      <c r="I1072" s="7" t="s">
        <v>346</v>
      </c>
      <c r="J1072" s="42">
        <v>43377.607870370368</v>
      </c>
      <c r="K1072" s="42">
        <v>43377.611122685186</v>
      </c>
      <c r="L1072" s="2">
        <v>43377</v>
      </c>
      <c r="M1072" s="6" t="str">
        <f t="shared" si="178"/>
        <v>octubre</v>
      </c>
      <c r="N1072" s="19">
        <f t="shared" si="179"/>
        <v>40</v>
      </c>
      <c r="O1072" s="7" t="str">
        <f t="shared" si="180"/>
        <v>jueves</v>
      </c>
      <c r="P1072" s="7">
        <f t="shared" si="181"/>
        <v>2018</v>
      </c>
      <c r="Q1072" s="3" t="str">
        <f>VLOOKUP(A1072,INFO!$A:$B,2,0)</f>
        <v>GUAYAQUIL</v>
      </c>
      <c r="R1072" s="19">
        <v>95</v>
      </c>
      <c r="S1072" s="19" t="str">
        <f t="shared" si="182"/>
        <v>18F No, Guayaquil</v>
      </c>
      <c r="T1072" s="19">
        <f t="shared" si="183"/>
        <v>0</v>
      </c>
      <c r="U1072" s="19" t="str">
        <f t="shared" si="184"/>
        <v>Mostrar</v>
      </c>
      <c r="V1072" s="3" t="str">
        <f>VLOOKUP(A1072,INFO!$A:$C,3,0)</f>
        <v>II765J</v>
      </c>
      <c r="W1072" s="3" t="str">
        <f>VLOOKUP(V1072,INFO!$C:$D,2,0)</f>
        <v>Motocicleta</v>
      </c>
      <c r="X1072" s="17" t="str">
        <f>VLOOKUP(A1072,INFO!A:F,5,0)</f>
        <v>ADMINISTRACIÓN</v>
      </c>
      <c r="Y1072" s="17" t="str">
        <f>VLOOKUP(A1072,INFO!A:F,6,0)</f>
        <v xml:space="preserve">Byron </v>
      </c>
    </row>
    <row r="1073" spans="1:25" x14ac:dyDescent="0.25">
      <c r="A1073" s="3" t="s">
        <v>4</v>
      </c>
      <c r="B1073" s="8">
        <v>1.1689814814814816E-3</v>
      </c>
      <c r="C1073" s="8">
        <v>1.1689814814814816E-3</v>
      </c>
      <c r="D1073" s="8">
        <v>0</v>
      </c>
      <c r="E1073" s="4">
        <v>0.36</v>
      </c>
      <c r="F1073" s="5">
        <v>48</v>
      </c>
      <c r="G1073" s="5">
        <v>12.9</v>
      </c>
      <c r="H1073" s="7" t="s">
        <v>347</v>
      </c>
      <c r="I1073" s="7" t="s">
        <v>348</v>
      </c>
      <c r="J1073" s="42">
        <v>43377.625428240739</v>
      </c>
      <c r="K1073" s="42">
        <v>43377.626597222225</v>
      </c>
      <c r="L1073" s="2">
        <v>43377</v>
      </c>
      <c r="M1073" s="6" t="str">
        <f t="shared" si="178"/>
        <v>octubre</v>
      </c>
      <c r="N1073" s="19">
        <f t="shared" si="179"/>
        <v>40</v>
      </c>
      <c r="O1073" s="7" t="str">
        <f t="shared" si="180"/>
        <v>jueves</v>
      </c>
      <c r="P1073" s="7">
        <f t="shared" si="181"/>
        <v>2018</v>
      </c>
      <c r="Q1073" s="3" t="str">
        <f>VLOOKUP(A1073,INFO!$A:$B,2,0)</f>
        <v>QUITO</v>
      </c>
      <c r="R1073" s="19">
        <v>95</v>
      </c>
      <c r="S1073" s="19" t="str">
        <f t="shared" si="182"/>
        <v>Calle Santa María 2-98, Quito</v>
      </c>
      <c r="T1073" s="19">
        <f t="shared" si="183"/>
        <v>0</v>
      </c>
      <c r="U1073" s="19" t="str">
        <f t="shared" si="184"/>
        <v>Mostrar</v>
      </c>
      <c r="V1073" s="3" t="str">
        <f>VLOOKUP(A1073,INFO!$A:$C,3,0)</f>
        <v>HW228P</v>
      </c>
      <c r="W1073" s="3" t="str">
        <f>VLOOKUP(V1073,INFO!$C:$D,2,0)</f>
        <v>Motocicleta</v>
      </c>
      <c r="X1073" s="17" t="str">
        <f>VLOOKUP(A1073,INFO!A:F,5,0)</f>
        <v>SAT UIO</v>
      </c>
      <c r="Y1073" s="17" t="str">
        <f>VLOOKUP(A1073,INFO!A:F,6,0)</f>
        <v>Quito</v>
      </c>
    </row>
    <row r="1074" spans="1:25" x14ac:dyDescent="0.25">
      <c r="A1074" s="3" t="s">
        <v>4</v>
      </c>
      <c r="B1074" s="8">
        <v>1.5972222222222221E-3</v>
      </c>
      <c r="C1074" s="8">
        <v>1.5972222222222221E-3</v>
      </c>
      <c r="D1074" s="8">
        <v>0</v>
      </c>
      <c r="E1074" s="4">
        <v>1.18</v>
      </c>
      <c r="F1074" s="5">
        <v>53</v>
      </c>
      <c r="G1074" s="5">
        <v>30.78</v>
      </c>
      <c r="H1074" s="7" t="s">
        <v>348</v>
      </c>
      <c r="I1074" s="7" t="s">
        <v>349</v>
      </c>
      <c r="J1074" s="42">
        <v>43377.630416666667</v>
      </c>
      <c r="K1074" s="42">
        <v>43377.632013888891</v>
      </c>
      <c r="L1074" s="2">
        <v>43377</v>
      </c>
      <c r="M1074" s="6" t="str">
        <f t="shared" si="178"/>
        <v>octubre</v>
      </c>
      <c r="N1074" s="19">
        <f t="shared" si="179"/>
        <v>40</v>
      </c>
      <c r="O1074" s="7" t="str">
        <f t="shared" si="180"/>
        <v>jueves</v>
      </c>
      <c r="P1074" s="7">
        <f t="shared" si="181"/>
        <v>2018</v>
      </c>
      <c r="Q1074" s="3" t="str">
        <f>VLOOKUP(A1074,INFO!$A:$B,2,0)</f>
        <v>QUITO</v>
      </c>
      <c r="R1074" s="19">
        <v>95</v>
      </c>
      <c r="S1074" s="19" t="str">
        <f t="shared" si="182"/>
        <v>Avenida Eloy Alfaro 2-96, Quito</v>
      </c>
      <c r="T1074" s="19">
        <f t="shared" si="183"/>
        <v>0</v>
      </c>
      <c r="U1074" s="19" t="str">
        <f t="shared" si="184"/>
        <v>Mostrar</v>
      </c>
      <c r="V1074" s="3" t="str">
        <f>VLOOKUP(A1074,INFO!$A:$C,3,0)</f>
        <v>HW228P</v>
      </c>
      <c r="W1074" s="3" t="str">
        <f>VLOOKUP(V1074,INFO!$C:$D,2,0)</f>
        <v>Motocicleta</v>
      </c>
      <c r="X1074" s="17" t="str">
        <f>VLOOKUP(A1074,INFO!A:F,5,0)</f>
        <v>SAT UIO</v>
      </c>
      <c r="Y1074" s="17" t="str">
        <f>VLOOKUP(A1074,INFO!A:F,6,0)</f>
        <v>Quito</v>
      </c>
    </row>
    <row r="1075" spans="1:25" x14ac:dyDescent="0.25">
      <c r="A1075" s="3" t="s">
        <v>25</v>
      </c>
      <c r="B1075" s="8">
        <v>7.3668981481481488E-2</v>
      </c>
      <c r="C1075" s="8">
        <v>0</v>
      </c>
      <c r="D1075" s="8">
        <v>0</v>
      </c>
      <c r="E1075" s="4">
        <v>0</v>
      </c>
      <c r="F1075" s="5">
        <v>0</v>
      </c>
      <c r="G1075" s="5">
        <v>0</v>
      </c>
      <c r="H1075" s="7" t="s">
        <v>3</v>
      </c>
      <c r="I1075" s="7" t="s">
        <v>3</v>
      </c>
      <c r="J1075" s="42">
        <v>43377.662627314814</v>
      </c>
      <c r="K1075" s="42">
        <v>43377.736296296294</v>
      </c>
      <c r="L1075" s="2">
        <v>43377</v>
      </c>
      <c r="M1075" s="6" t="str">
        <f t="shared" si="178"/>
        <v>octubre</v>
      </c>
      <c r="N1075" s="19">
        <f t="shared" si="179"/>
        <v>40</v>
      </c>
      <c r="O1075" s="7" t="str">
        <f t="shared" si="180"/>
        <v>jueves</v>
      </c>
      <c r="P1075" s="7">
        <f t="shared" si="181"/>
        <v>2018</v>
      </c>
      <c r="Q1075" s="3" t="str">
        <f>VLOOKUP(A1075,INFO!$A:$B,2,0)</f>
        <v>GUAYAQUIL</v>
      </c>
      <c r="R1075" s="19">
        <v>95</v>
      </c>
      <c r="S1075" s="19" t="str">
        <f t="shared" si="182"/>
        <v>-----</v>
      </c>
      <c r="T1075" s="19">
        <f t="shared" si="183"/>
        <v>1</v>
      </c>
      <c r="U1075" s="19" t="str">
        <f t="shared" si="184"/>
        <v>No Mostrar</v>
      </c>
      <c r="V1075" s="3" t="str">
        <f>VLOOKUP(A1075,INFO!$A:$C,3,0)</f>
        <v>EGSF6046</v>
      </c>
      <c r="W1075" s="3" t="str">
        <f>VLOOKUP(V1075,INFO!$C:$D,2,0)</f>
        <v>Camioneta</v>
      </c>
      <c r="X1075" s="17" t="str">
        <f>VLOOKUP(A1075,INFO!A:F,5,0)</f>
        <v>POSTVENTA</v>
      </c>
      <c r="Y1075" s="17" t="str">
        <f>VLOOKUP(A1075,INFO!A:F,6,0)</f>
        <v>Kevin Perez</v>
      </c>
    </row>
    <row r="1076" spans="1:25" x14ac:dyDescent="0.25">
      <c r="A1076" s="3" t="s">
        <v>64</v>
      </c>
      <c r="B1076" s="8">
        <v>5.7870370370370366E-5</v>
      </c>
      <c r="C1076" s="8">
        <v>0</v>
      </c>
      <c r="D1076" s="8">
        <v>0</v>
      </c>
      <c r="E1076" s="4">
        <v>0</v>
      </c>
      <c r="F1076" s="5">
        <v>0</v>
      </c>
      <c r="G1076" s="5">
        <v>0</v>
      </c>
      <c r="H1076" s="7" t="s">
        <v>202</v>
      </c>
      <c r="I1076" s="7" t="s">
        <v>202</v>
      </c>
      <c r="J1076" s="42">
        <v>43377.741539351853</v>
      </c>
      <c r="K1076" s="42">
        <v>43377.741597222222</v>
      </c>
      <c r="L1076" s="2">
        <v>43377</v>
      </c>
      <c r="M1076" s="6" t="str">
        <f t="shared" si="178"/>
        <v>octubre</v>
      </c>
      <c r="N1076" s="19">
        <f t="shared" si="179"/>
        <v>40</v>
      </c>
      <c r="O1076" s="7" t="str">
        <f t="shared" si="180"/>
        <v>jueves</v>
      </c>
      <c r="P1076" s="7">
        <f t="shared" si="181"/>
        <v>2018</v>
      </c>
      <c r="Q1076" s="3" t="str">
        <f>VLOOKUP(A1076,INFO!$A:$B,2,0)</f>
        <v>GUAYAQUIL</v>
      </c>
      <c r="R1076" s="19">
        <v>95</v>
      </c>
      <c r="S1076" s="19" t="str">
        <f t="shared" si="182"/>
        <v>16 No, Guayaquil</v>
      </c>
      <c r="T1076" s="19">
        <f t="shared" si="183"/>
        <v>1</v>
      </c>
      <c r="U1076" s="19" t="str">
        <f t="shared" si="184"/>
        <v>No Mostrar</v>
      </c>
      <c r="V1076" s="3" t="str">
        <f>VLOOKUP(A1076,INFO!$A:$C,3,0)</f>
        <v>EPCW5709</v>
      </c>
      <c r="W1076" s="3" t="str">
        <f>VLOOKUP(V1076,INFO!$C:$D,2,0)</f>
        <v>Camioneta</v>
      </c>
      <c r="X1076" s="17" t="str">
        <f>VLOOKUP(A1076,INFO!A:F,5,0)</f>
        <v>VENTAS</v>
      </c>
      <c r="Y1076" s="17" t="str">
        <f>VLOOKUP(A1076,INFO!A:F,6,0)</f>
        <v>Proyectos</v>
      </c>
    </row>
    <row r="1077" spans="1:25" x14ac:dyDescent="0.25">
      <c r="A1077" s="3" t="s">
        <v>25</v>
      </c>
      <c r="B1077" s="8">
        <v>3.425925925925926E-3</v>
      </c>
      <c r="C1077" s="8">
        <v>0</v>
      </c>
      <c r="D1077" s="8">
        <v>0</v>
      </c>
      <c r="E1077" s="4">
        <v>0</v>
      </c>
      <c r="F1077" s="5">
        <v>0</v>
      </c>
      <c r="G1077" s="5">
        <v>0</v>
      </c>
      <c r="H1077" s="7" t="s">
        <v>3</v>
      </c>
      <c r="I1077" s="7" t="s">
        <v>3</v>
      </c>
      <c r="J1077" s="42">
        <v>43377.743055555555</v>
      </c>
      <c r="K1077" s="42">
        <v>43377.746481481481</v>
      </c>
      <c r="L1077" s="2">
        <v>43377</v>
      </c>
      <c r="M1077" s="6" t="str">
        <f t="shared" si="178"/>
        <v>octubre</v>
      </c>
      <c r="N1077" s="19">
        <f t="shared" si="179"/>
        <v>40</v>
      </c>
      <c r="O1077" s="7" t="str">
        <f t="shared" si="180"/>
        <v>jueves</v>
      </c>
      <c r="P1077" s="7">
        <f t="shared" si="181"/>
        <v>2018</v>
      </c>
      <c r="Q1077" s="3" t="str">
        <f>VLOOKUP(A1077,INFO!$A:$B,2,0)</f>
        <v>GUAYAQUIL</v>
      </c>
      <c r="R1077" s="19">
        <v>95</v>
      </c>
      <c r="S1077" s="19" t="str">
        <f t="shared" si="182"/>
        <v>-----</v>
      </c>
      <c r="T1077" s="19">
        <f t="shared" si="183"/>
        <v>1</v>
      </c>
      <c r="U1077" s="19" t="str">
        <f t="shared" si="184"/>
        <v>No Mostrar</v>
      </c>
      <c r="V1077" s="3" t="str">
        <f>VLOOKUP(A1077,INFO!$A:$C,3,0)</f>
        <v>EGSF6046</v>
      </c>
      <c r="W1077" s="3" t="str">
        <f>VLOOKUP(V1077,INFO!$C:$D,2,0)</f>
        <v>Camioneta</v>
      </c>
      <c r="X1077" s="17" t="str">
        <f>VLOOKUP(A1077,INFO!A:F,5,0)</f>
        <v>POSTVENTA</v>
      </c>
      <c r="Y1077" s="17" t="str">
        <f>VLOOKUP(A1077,INFO!A:F,6,0)</f>
        <v>Kevin Perez</v>
      </c>
    </row>
    <row r="1078" spans="1:25" x14ac:dyDescent="0.25">
      <c r="A1078" s="3" t="s">
        <v>39</v>
      </c>
      <c r="B1078" s="8">
        <v>2.3148148148148147E-5</v>
      </c>
      <c r="C1078" s="8">
        <v>0</v>
      </c>
      <c r="D1078" s="8">
        <v>2.3148148148148147E-5</v>
      </c>
      <c r="E1078" s="4">
        <v>0</v>
      </c>
      <c r="F1078" s="5">
        <v>0</v>
      </c>
      <c r="G1078" s="5">
        <v>0.84</v>
      </c>
      <c r="H1078" s="7" t="s">
        <v>214</v>
      </c>
      <c r="I1078" s="7" t="s">
        <v>214</v>
      </c>
      <c r="J1078" s="42">
        <v>43377.752928240741</v>
      </c>
      <c r="K1078" s="42">
        <v>43377.752951388888</v>
      </c>
      <c r="L1078" s="2">
        <v>43377</v>
      </c>
      <c r="M1078" s="6" t="str">
        <f t="shared" si="178"/>
        <v>octubre</v>
      </c>
      <c r="N1078" s="19">
        <f t="shared" si="179"/>
        <v>40</v>
      </c>
      <c r="O1078" s="7" t="str">
        <f t="shared" si="180"/>
        <v>jueves</v>
      </c>
      <c r="P1078" s="7">
        <f t="shared" si="181"/>
        <v>2018</v>
      </c>
      <c r="Q1078" s="3" t="str">
        <f>VLOOKUP(A1078,INFO!$A:$B,2,0)</f>
        <v>GUAYAQUIL</v>
      </c>
      <c r="R1078" s="19">
        <v>95</v>
      </c>
      <c r="S1078" s="19" t="str">
        <f t="shared" si="182"/>
        <v>Constitución, Guayaquil</v>
      </c>
      <c r="T1078" s="19">
        <f t="shared" si="183"/>
        <v>1</v>
      </c>
      <c r="U1078" s="19" t="str">
        <f t="shared" si="184"/>
        <v>Mostrar</v>
      </c>
      <c r="V1078" s="3" t="str">
        <f>VLOOKUP(A1078,INFO!$A:$C,3,0)</f>
        <v>EIBC3571</v>
      </c>
      <c r="W1078" s="3" t="str">
        <f>VLOOKUP(V1078,INFO!$C:$D,2,0)</f>
        <v>Camion</v>
      </c>
      <c r="X1078" s="17" t="str">
        <f>VLOOKUP(A1078,INFO!A:F,5,0)</f>
        <v>LOGÍSTICA</v>
      </c>
      <c r="Y1078" s="17" t="str">
        <f>VLOOKUP(A1078,INFO!A:F,6,0)</f>
        <v>Cristobal Murillo</v>
      </c>
    </row>
    <row r="1079" spans="1:25" x14ac:dyDescent="0.25">
      <c r="A1079" s="3" t="s">
        <v>68</v>
      </c>
      <c r="B1079" s="8">
        <v>7.291666666666667E-4</v>
      </c>
      <c r="C1079" s="8">
        <v>6.9444444444444447E-4</v>
      </c>
      <c r="D1079" s="8">
        <v>3.4722222222222222E-5</v>
      </c>
      <c r="E1079" s="4">
        <v>0.14000000000000001</v>
      </c>
      <c r="F1079" s="5">
        <v>29</v>
      </c>
      <c r="G1079" s="5">
        <v>8.16</v>
      </c>
      <c r="H1079" s="7" t="s">
        <v>72</v>
      </c>
      <c r="I1079" s="7" t="s">
        <v>71</v>
      </c>
      <c r="J1079" s="42">
        <v>43377.599895833337</v>
      </c>
      <c r="K1079" s="42">
        <v>43377.600624999999</v>
      </c>
      <c r="L1079" s="2">
        <v>43377</v>
      </c>
      <c r="M1079" s="6" t="str">
        <f t="shared" si="178"/>
        <v>octubre</v>
      </c>
      <c r="N1079" s="19">
        <f t="shared" si="179"/>
        <v>40</v>
      </c>
      <c r="O1079" s="7" t="str">
        <f t="shared" si="180"/>
        <v>jueves</v>
      </c>
      <c r="P1079" s="7">
        <f t="shared" si="181"/>
        <v>2018</v>
      </c>
      <c r="Q1079" s="3" t="str">
        <f>VLOOKUP(A1079,INFO!$A:$B,2,0)</f>
        <v>QUITO</v>
      </c>
      <c r="R1079" s="19">
        <v>95</v>
      </c>
      <c r="S1079" s="19" t="str">
        <f t="shared" si="182"/>
        <v>Avenida Agustín Freire Icaza, Guayaquil</v>
      </c>
      <c r="T1079" s="19">
        <f t="shared" si="183"/>
        <v>1</v>
      </c>
      <c r="U1079" s="19" t="str">
        <f t="shared" si="184"/>
        <v>Mostrar</v>
      </c>
      <c r="V1079" s="3" t="str">
        <f>VLOOKUP(A1079,INFO!$A:$C,3,0)</f>
        <v>EGSK6338</v>
      </c>
      <c r="W1079" s="3" t="str">
        <f>VLOOKUP(V1079,INFO!$C:$D,2,0)</f>
        <v>Automovil</v>
      </c>
      <c r="X1079" s="17" t="str">
        <f>VLOOKUP(A1079,INFO!A:F,5,0)</f>
        <v>VENTAS</v>
      </c>
      <c r="Y1079" s="17" t="str">
        <f>VLOOKUP(A1079,INFO!A:F,6,0)</f>
        <v>Josue Guillen</v>
      </c>
    </row>
    <row r="1080" spans="1:25" x14ac:dyDescent="0.25">
      <c r="A1080" s="3" t="s">
        <v>23</v>
      </c>
      <c r="B1080" s="8">
        <v>4.5138888888888892E-4</v>
      </c>
      <c r="C1080" s="8">
        <v>3.3564814814814812E-4</v>
      </c>
      <c r="D1080" s="8">
        <v>1.1574074074074073E-4</v>
      </c>
      <c r="E1080" s="4">
        <v>0.06</v>
      </c>
      <c r="F1080" s="5">
        <v>9</v>
      </c>
      <c r="G1080" s="5">
        <v>5.65</v>
      </c>
      <c r="H1080" s="7" t="s">
        <v>230</v>
      </c>
      <c r="I1080" s="7" t="s">
        <v>230</v>
      </c>
      <c r="J1080" s="42">
        <v>43377.586076388892</v>
      </c>
      <c r="K1080" s="42">
        <v>43377.586527777778</v>
      </c>
      <c r="L1080" s="2">
        <v>43377</v>
      </c>
      <c r="M1080" s="6" t="str">
        <f t="shared" si="178"/>
        <v>octubre</v>
      </c>
      <c r="N1080" s="19">
        <f t="shared" si="179"/>
        <v>40</v>
      </c>
      <c r="O1080" s="7" t="str">
        <f t="shared" si="180"/>
        <v>jueves</v>
      </c>
      <c r="P1080" s="7">
        <f t="shared" si="181"/>
        <v>2018</v>
      </c>
      <c r="Q1080" s="3" t="str">
        <f>VLOOKUP(A1080,INFO!$A:$B,2,0)</f>
        <v>GUAYAQUIL</v>
      </c>
      <c r="R1080" s="19">
        <v>95</v>
      </c>
      <c r="S1080" s="19" t="str">
        <f t="shared" si="182"/>
        <v>E15, Jaramijo</v>
      </c>
      <c r="T1080" s="19">
        <f t="shared" si="183"/>
        <v>1</v>
      </c>
      <c r="U1080" s="19" t="str">
        <f t="shared" si="184"/>
        <v>Mostrar</v>
      </c>
      <c r="V1080" s="3" t="str">
        <f>VLOOKUP(A1080,INFO!$A:$C,3,0)</f>
        <v>EGSF6029</v>
      </c>
      <c r="W1080" s="3" t="str">
        <f>VLOOKUP(V1080,INFO!$C:$D,2,0)</f>
        <v>Camioneta</v>
      </c>
      <c r="X1080" s="17" t="str">
        <f>VLOOKUP(A1080,INFO!A:F,5,0)</f>
        <v>POSTVENTA</v>
      </c>
      <c r="Y1080" s="17" t="str">
        <f>VLOOKUP(A1080,INFO!A:F,6,0)</f>
        <v>Jacob Soriano</v>
      </c>
    </row>
    <row r="1081" spans="1:25" x14ac:dyDescent="0.25">
      <c r="A1081" s="3" t="s">
        <v>59</v>
      </c>
      <c r="B1081" s="8">
        <v>1.273148148148148E-4</v>
      </c>
      <c r="C1081" s="8">
        <v>0</v>
      </c>
      <c r="D1081" s="8">
        <v>1.273148148148148E-4</v>
      </c>
      <c r="E1081" s="4">
        <v>0</v>
      </c>
      <c r="F1081" s="5">
        <v>0</v>
      </c>
      <c r="G1081" s="5">
        <v>0.16</v>
      </c>
      <c r="H1081" s="7" t="s">
        <v>24</v>
      </c>
      <c r="I1081" s="7" t="s">
        <v>24</v>
      </c>
      <c r="J1081" s="42">
        <v>43377.397476851853</v>
      </c>
      <c r="K1081" s="42">
        <v>43377.397604166668</v>
      </c>
      <c r="L1081" s="2">
        <v>43377</v>
      </c>
      <c r="M1081" s="6" t="str">
        <f t="shared" si="178"/>
        <v>octubre</v>
      </c>
      <c r="N1081" s="19">
        <f t="shared" si="179"/>
        <v>40</v>
      </c>
      <c r="O1081" s="7" t="str">
        <f t="shared" si="180"/>
        <v>jueves</v>
      </c>
      <c r="P1081" s="7">
        <f t="shared" si="181"/>
        <v>2018</v>
      </c>
      <c r="Q1081" s="3" t="str">
        <f>VLOOKUP(A1081,INFO!$A:$B,2,0)</f>
        <v>GUAYAQUIL</v>
      </c>
      <c r="R1081" s="19">
        <v>95</v>
      </c>
      <c r="S1081" s="19" t="str">
        <f t="shared" si="182"/>
        <v>Durmió en Ainsa</v>
      </c>
      <c r="T1081" s="19">
        <f t="shared" si="183"/>
        <v>1</v>
      </c>
      <c r="U1081" s="19" t="str">
        <f t="shared" si="184"/>
        <v>Mostrar</v>
      </c>
      <c r="V1081" s="3" t="str">
        <f>VLOOKUP(A1081,INFO!$A:$C,3,0)</f>
        <v>EPCI6941</v>
      </c>
      <c r="W1081" s="3" t="str">
        <f>VLOOKUP(V1081,INFO!$C:$D,2,0)</f>
        <v>Camioneta</v>
      </c>
      <c r="X1081" s="17" t="str">
        <f>VLOOKUP(A1081,INFO!A:F,5,0)</f>
        <v>POSTVENTA</v>
      </c>
      <c r="Y1081" s="17" t="str">
        <f>VLOOKUP(A1081,INFO!A:F,6,0)</f>
        <v>Michael Resabala</v>
      </c>
    </row>
    <row r="1082" spans="1:25" x14ac:dyDescent="0.25">
      <c r="A1082" s="3" t="s">
        <v>68</v>
      </c>
      <c r="B1082" s="8">
        <v>4.0509259259259258E-4</v>
      </c>
      <c r="C1082" s="8">
        <v>2.6620370370370372E-4</v>
      </c>
      <c r="D1082" s="8">
        <v>1.3888888888888889E-4</v>
      </c>
      <c r="E1082" s="4">
        <v>0.03</v>
      </c>
      <c r="F1082" s="5">
        <v>7</v>
      </c>
      <c r="G1082" s="5">
        <v>2.84</v>
      </c>
      <c r="H1082" s="7" t="s">
        <v>344</v>
      </c>
      <c r="I1082" s="7" t="s">
        <v>72</v>
      </c>
      <c r="J1082" s="42">
        <v>43377.494490740741</v>
      </c>
      <c r="K1082" s="42">
        <v>43377.494895833333</v>
      </c>
      <c r="L1082" s="2">
        <v>43377</v>
      </c>
      <c r="M1082" s="6" t="str">
        <f t="shared" si="178"/>
        <v>octubre</v>
      </c>
      <c r="N1082" s="19">
        <f t="shared" si="179"/>
        <v>40</v>
      </c>
      <c r="O1082" s="7" t="str">
        <f t="shared" si="180"/>
        <v>jueves</v>
      </c>
      <c r="P1082" s="7">
        <f t="shared" si="181"/>
        <v>2018</v>
      </c>
      <c r="Q1082" s="3" t="str">
        <f>VLOOKUP(A1082,INFO!$A:$B,2,0)</f>
        <v>QUITO</v>
      </c>
      <c r="R1082" s="19">
        <v>95</v>
      </c>
      <c r="S1082" s="19" t="str">
        <f t="shared" si="182"/>
        <v>Avenida Juan Tanca Marengo, Guayaquil</v>
      </c>
      <c r="T1082" s="19">
        <f t="shared" si="183"/>
        <v>0</v>
      </c>
      <c r="U1082" s="19" t="str">
        <f t="shared" si="184"/>
        <v>Mostrar</v>
      </c>
      <c r="V1082" s="3" t="str">
        <f>VLOOKUP(A1082,INFO!$A:$C,3,0)</f>
        <v>EGSK6338</v>
      </c>
      <c r="W1082" s="3" t="str">
        <f>VLOOKUP(V1082,INFO!$C:$D,2,0)</f>
        <v>Automovil</v>
      </c>
      <c r="X1082" s="17" t="str">
        <f>VLOOKUP(A1082,INFO!A:F,5,0)</f>
        <v>VENTAS</v>
      </c>
      <c r="Y1082" s="17" t="str">
        <f>VLOOKUP(A1082,INFO!A:F,6,0)</f>
        <v>Josue Guillen</v>
      </c>
    </row>
    <row r="1083" spans="1:25" x14ac:dyDescent="0.25">
      <c r="A1083" s="3" t="s">
        <v>28</v>
      </c>
      <c r="B1083" s="8">
        <v>1.8518518518518518E-4</v>
      </c>
      <c r="C1083" s="8">
        <v>0</v>
      </c>
      <c r="D1083" s="8">
        <v>1.8518518518518518E-4</v>
      </c>
      <c r="E1083" s="4">
        <v>0</v>
      </c>
      <c r="F1083" s="5">
        <v>0</v>
      </c>
      <c r="G1083" s="5">
        <v>0</v>
      </c>
      <c r="H1083" s="7" t="s">
        <v>24</v>
      </c>
      <c r="I1083" s="7" t="s">
        <v>24</v>
      </c>
      <c r="J1083" s="42">
        <v>43377.807928240742</v>
      </c>
      <c r="K1083" s="42">
        <v>43377.808113425926</v>
      </c>
      <c r="L1083" s="2">
        <v>43377</v>
      </c>
      <c r="M1083" s="6" t="str">
        <f t="shared" si="178"/>
        <v>octubre</v>
      </c>
      <c r="N1083" s="19">
        <f t="shared" si="179"/>
        <v>40</v>
      </c>
      <c r="O1083" s="7" t="str">
        <f t="shared" si="180"/>
        <v>jueves</v>
      </c>
      <c r="P1083" s="7">
        <f t="shared" si="181"/>
        <v>2018</v>
      </c>
      <c r="Q1083" s="3" t="str">
        <f>VLOOKUP(A1083,INFO!$A:$B,2,0)</f>
        <v>GUAYAQUIL</v>
      </c>
      <c r="R1083" s="19">
        <v>95</v>
      </c>
      <c r="S1083" s="19" t="str">
        <f t="shared" si="182"/>
        <v>Durmió en Ainsa</v>
      </c>
      <c r="T1083" s="19">
        <f t="shared" si="183"/>
        <v>1</v>
      </c>
      <c r="U1083" s="19" t="str">
        <f t="shared" si="184"/>
        <v>Mostrar</v>
      </c>
      <c r="V1083" s="3" t="str">
        <f>VLOOKUP(A1083,INFO!$A:$C,3,0)</f>
        <v>EPCW1831</v>
      </c>
      <c r="W1083" s="3" t="str">
        <f>VLOOKUP(V1083,INFO!$C:$D,2,0)</f>
        <v>Camioneta</v>
      </c>
      <c r="X1083" s="17" t="str">
        <f>VLOOKUP(A1083,INFO!A:F,5,0)</f>
        <v>POSTVENTA</v>
      </c>
      <c r="Y1083" s="17" t="str">
        <f>VLOOKUP(A1083,INFO!A:F,6,0)</f>
        <v>Jose Luis vargas</v>
      </c>
    </row>
    <row r="1084" spans="1:25" x14ac:dyDescent="0.25">
      <c r="A1084" s="3" t="s">
        <v>78</v>
      </c>
      <c r="B1084" s="8">
        <v>2.5462962962962961E-4</v>
      </c>
      <c r="C1084" s="8">
        <v>0</v>
      </c>
      <c r="D1084" s="8">
        <v>2.5462962962962961E-4</v>
      </c>
      <c r="E1084" s="4">
        <v>0</v>
      </c>
      <c r="F1084" s="5">
        <v>0</v>
      </c>
      <c r="G1084" s="5">
        <v>0.59</v>
      </c>
      <c r="H1084" s="7" t="s">
        <v>72</v>
      </c>
      <c r="I1084" s="7" t="s">
        <v>72</v>
      </c>
      <c r="J1084" s="42">
        <v>43377.386608796296</v>
      </c>
      <c r="K1084" s="42">
        <v>43377.386863425927</v>
      </c>
      <c r="L1084" s="2">
        <v>43377</v>
      </c>
      <c r="M1084" s="6" t="str">
        <f t="shared" si="178"/>
        <v>octubre</v>
      </c>
      <c r="N1084" s="19">
        <f t="shared" si="179"/>
        <v>40</v>
      </c>
      <c r="O1084" s="7" t="str">
        <f t="shared" si="180"/>
        <v>jueves</v>
      </c>
      <c r="P1084" s="7">
        <f t="shared" si="181"/>
        <v>2018</v>
      </c>
      <c r="Q1084" s="3" t="str">
        <f>VLOOKUP(A1084,INFO!$A:$B,2,0)</f>
        <v>GUAYAQUIL</v>
      </c>
      <c r="R1084" s="19">
        <v>95</v>
      </c>
      <c r="S1084" s="19" t="str">
        <f t="shared" si="182"/>
        <v>Durmió en Ainsa</v>
      </c>
      <c r="T1084" s="19">
        <f t="shared" si="183"/>
        <v>1</v>
      </c>
      <c r="U1084" s="19" t="str">
        <f t="shared" si="184"/>
        <v>Mostrar</v>
      </c>
      <c r="V1084" s="3" t="str">
        <f>VLOOKUP(A1084,INFO!$A:$C,3,0)</f>
        <v>II765J</v>
      </c>
      <c r="W1084" s="3" t="str">
        <f>VLOOKUP(V1084,INFO!$C:$D,2,0)</f>
        <v>Motocicleta</v>
      </c>
      <c r="X1084" s="17" t="str">
        <f>VLOOKUP(A1084,INFO!A:F,5,0)</f>
        <v>ADMINISTRACIÓN</v>
      </c>
      <c r="Y1084" s="17" t="str">
        <f>VLOOKUP(A1084,INFO!A:F,6,0)</f>
        <v xml:space="preserve">Byron </v>
      </c>
    </row>
    <row r="1085" spans="1:25" x14ac:dyDescent="0.25">
      <c r="A1085" s="3" t="s">
        <v>2</v>
      </c>
      <c r="B1085" s="8">
        <v>3.1250000000000001E-4</v>
      </c>
      <c r="C1085" s="8">
        <v>0</v>
      </c>
      <c r="D1085" s="8">
        <v>3.1250000000000001E-4</v>
      </c>
      <c r="E1085" s="4">
        <v>0</v>
      </c>
      <c r="F1085" s="5">
        <v>0</v>
      </c>
      <c r="G1085" s="5">
        <v>0</v>
      </c>
      <c r="H1085" s="7" t="s">
        <v>18</v>
      </c>
      <c r="I1085" s="7" t="s">
        <v>18</v>
      </c>
      <c r="J1085" s="42">
        <v>43377.366747685184</v>
      </c>
      <c r="K1085" s="42">
        <v>43377.367060185185</v>
      </c>
      <c r="L1085" s="2">
        <v>43377</v>
      </c>
      <c r="M1085" s="6" t="str">
        <f t="shared" si="178"/>
        <v>octubre</v>
      </c>
      <c r="N1085" s="19">
        <f t="shared" si="179"/>
        <v>40</v>
      </c>
      <c r="O1085" s="7" t="str">
        <f t="shared" si="180"/>
        <v>jueves</v>
      </c>
      <c r="P1085" s="7">
        <f t="shared" si="181"/>
        <v>2018</v>
      </c>
      <c r="Q1085" s="3" t="str">
        <f>VLOOKUP(A1085,INFO!$A:$B,2,0)</f>
        <v>QUITO</v>
      </c>
      <c r="R1085" s="19">
        <v>95</v>
      </c>
      <c r="S1085" s="19" t="str">
        <f t="shared" si="182"/>
        <v>Calle De Los Cipreses 2-158, Quito</v>
      </c>
      <c r="T1085" s="19">
        <f t="shared" si="183"/>
        <v>1</v>
      </c>
      <c r="U1085" s="19" t="str">
        <f t="shared" si="184"/>
        <v>Mostrar</v>
      </c>
      <c r="V1085" s="3" t="str">
        <f>VLOOKUP(A1085,INFO!$A:$C,3,0)</f>
        <v>EPCW7500</v>
      </c>
      <c r="W1085" s="3" t="str">
        <f>VLOOKUP(V1085,INFO!$C:$D,2,0)</f>
        <v>Camioneta</v>
      </c>
      <c r="X1085" s="17" t="str">
        <f>VLOOKUP(A1085,INFO!A:F,5,0)</f>
        <v>SAT UIO</v>
      </c>
      <c r="Y1085" s="17" t="str">
        <f>VLOOKUP(A1085,INFO!A:F,6,0)</f>
        <v>Edison Arellano</v>
      </c>
    </row>
    <row r="1086" spans="1:25" x14ac:dyDescent="0.25">
      <c r="A1086" s="3" t="s">
        <v>68</v>
      </c>
      <c r="B1086" s="8">
        <v>3.2060185185185191E-3</v>
      </c>
      <c r="C1086" s="8">
        <v>2.8935185185185188E-3</v>
      </c>
      <c r="D1086" s="8">
        <v>3.1250000000000001E-4</v>
      </c>
      <c r="E1086" s="4">
        <v>1.38</v>
      </c>
      <c r="F1086" s="5">
        <v>59</v>
      </c>
      <c r="G1086" s="5">
        <v>17.93</v>
      </c>
      <c r="H1086" s="7" t="s">
        <v>350</v>
      </c>
      <c r="I1086" s="7" t="s">
        <v>163</v>
      </c>
      <c r="J1086" s="42">
        <v>43377.649247685185</v>
      </c>
      <c r="K1086" s="42">
        <v>43377.652453703704</v>
      </c>
      <c r="L1086" s="2">
        <v>43377</v>
      </c>
      <c r="M1086" s="6" t="str">
        <f t="shared" si="178"/>
        <v>octubre</v>
      </c>
      <c r="N1086" s="19">
        <f t="shared" si="179"/>
        <v>40</v>
      </c>
      <c r="O1086" s="7" t="str">
        <f t="shared" si="180"/>
        <v>jueves</v>
      </c>
      <c r="P1086" s="7">
        <f t="shared" si="181"/>
        <v>2018</v>
      </c>
      <c r="Q1086" s="3" t="str">
        <f>VLOOKUP(A1086,INFO!$A:$B,2,0)</f>
        <v>QUITO</v>
      </c>
      <c r="R1086" s="19">
        <v>95</v>
      </c>
      <c r="S1086" s="19" t="str">
        <f t="shared" si="182"/>
        <v>Leon Febres Cordero 2-924, Eloy Alfaro</v>
      </c>
      <c r="T1086" s="19">
        <f t="shared" si="183"/>
        <v>0</v>
      </c>
      <c r="U1086" s="19" t="str">
        <f t="shared" si="184"/>
        <v>Mostrar</v>
      </c>
      <c r="V1086" s="3" t="str">
        <f>VLOOKUP(A1086,INFO!$A:$C,3,0)</f>
        <v>EGSK6338</v>
      </c>
      <c r="W1086" s="3" t="str">
        <f>VLOOKUP(V1086,INFO!$C:$D,2,0)</f>
        <v>Automovil</v>
      </c>
      <c r="X1086" s="17" t="str">
        <f>VLOOKUP(A1086,INFO!A:F,5,0)</f>
        <v>VENTAS</v>
      </c>
      <c r="Y1086" s="17" t="str">
        <f>VLOOKUP(A1086,INFO!A:F,6,0)</f>
        <v>Josue Guillen</v>
      </c>
    </row>
    <row r="1087" spans="1:25" x14ac:dyDescent="0.25">
      <c r="A1087" s="3" t="s">
        <v>4</v>
      </c>
      <c r="B1087" s="8">
        <v>1.3425925925925925E-3</v>
      </c>
      <c r="C1087" s="8">
        <v>1.0185185185185186E-3</v>
      </c>
      <c r="D1087" s="8">
        <v>3.2407407407407406E-4</v>
      </c>
      <c r="E1087" s="4">
        <v>0.75</v>
      </c>
      <c r="F1087" s="5">
        <v>48</v>
      </c>
      <c r="G1087" s="5">
        <v>23.33</v>
      </c>
      <c r="H1087" s="7" t="s">
        <v>1</v>
      </c>
      <c r="I1087" s="7" t="s">
        <v>345</v>
      </c>
      <c r="J1087" s="42">
        <v>43377.475960648146</v>
      </c>
      <c r="K1087" s="42">
        <v>43377.477303240739</v>
      </c>
      <c r="L1087" s="2">
        <v>43377</v>
      </c>
      <c r="M1087" s="6" t="str">
        <f t="shared" si="178"/>
        <v>octubre</v>
      </c>
      <c r="N1087" s="19">
        <f t="shared" si="179"/>
        <v>40</v>
      </c>
      <c r="O1087" s="7" t="str">
        <f t="shared" si="180"/>
        <v>jueves</v>
      </c>
      <c r="P1087" s="7">
        <f t="shared" si="181"/>
        <v>2018</v>
      </c>
      <c r="Q1087" s="3" t="str">
        <f>VLOOKUP(A1087,INFO!$A:$B,2,0)</f>
        <v>QUITO</v>
      </c>
      <c r="R1087" s="19">
        <v>95</v>
      </c>
      <c r="S1087" s="19" t="str">
        <f t="shared" si="182"/>
        <v>Avenida 10 De Agosto 2-128, Quito</v>
      </c>
      <c r="T1087" s="19">
        <f t="shared" si="183"/>
        <v>0</v>
      </c>
      <c r="U1087" s="19" t="str">
        <f t="shared" si="184"/>
        <v>Mostrar</v>
      </c>
      <c r="V1087" s="3" t="str">
        <f>VLOOKUP(A1087,INFO!$A:$C,3,0)</f>
        <v>HW228P</v>
      </c>
      <c r="W1087" s="3" t="str">
        <f>VLOOKUP(V1087,INFO!$C:$D,2,0)</f>
        <v>Motocicleta</v>
      </c>
      <c r="X1087" s="17" t="str">
        <f>VLOOKUP(A1087,INFO!A:F,5,0)</f>
        <v>SAT UIO</v>
      </c>
      <c r="Y1087" s="17" t="str">
        <f>VLOOKUP(A1087,INFO!A:F,6,0)</f>
        <v>Quito</v>
      </c>
    </row>
    <row r="1088" spans="1:25" x14ac:dyDescent="0.25">
      <c r="A1088" s="3" t="s">
        <v>4</v>
      </c>
      <c r="B1088" s="8">
        <v>4.5138888888888892E-4</v>
      </c>
      <c r="C1088" s="8">
        <v>1.273148148148148E-4</v>
      </c>
      <c r="D1088" s="8">
        <v>3.2407407407407406E-4</v>
      </c>
      <c r="E1088" s="4">
        <v>7.0000000000000007E-2</v>
      </c>
      <c r="F1088" s="5">
        <v>7</v>
      </c>
      <c r="G1088" s="5">
        <v>6.38</v>
      </c>
      <c r="H1088" s="7" t="s">
        <v>347</v>
      </c>
      <c r="I1088" s="7" t="s">
        <v>347</v>
      </c>
      <c r="J1088" s="42">
        <v>43377.622997685183</v>
      </c>
      <c r="K1088" s="42">
        <v>43377.623449074075</v>
      </c>
      <c r="L1088" s="2">
        <v>43377</v>
      </c>
      <c r="M1088" s="6" t="str">
        <f t="shared" si="178"/>
        <v>octubre</v>
      </c>
      <c r="N1088" s="19">
        <f t="shared" si="179"/>
        <v>40</v>
      </c>
      <c r="O1088" s="7" t="str">
        <f t="shared" si="180"/>
        <v>jueves</v>
      </c>
      <c r="P1088" s="7">
        <f t="shared" si="181"/>
        <v>2018</v>
      </c>
      <c r="Q1088" s="3" t="str">
        <f>VLOOKUP(A1088,INFO!$A:$B,2,0)</f>
        <v>QUITO</v>
      </c>
      <c r="R1088" s="19">
        <v>95</v>
      </c>
      <c r="S1088" s="19" t="str">
        <f t="shared" si="182"/>
        <v>Calle Santa María 2-115, Quito</v>
      </c>
      <c r="T1088" s="19">
        <f t="shared" si="183"/>
        <v>1</v>
      </c>
      <c r="U1088" s="19" t="str">
        <f t="shared" si="184"/>
        <v>Mostrar</v>
      </c>
      <c r="V1088" s="3" t="str">
        <f>VLOOKUP(A1088,INFO!$A:$C,3,0)</f>
        <v>HW228P</v>
      </c>
      <c r="W1088" s="3" t="str">
        <f>VLOOKUP(V1088,INFO!$C:$D,2,0)</f>
        <v>Motocicleta</v>
      </c>
      <c r="X1088" s="17" t="str">
        <f>VLOOKUP(A1088,INFO!A:F,5,0)</f>
        <v>SAT UIO</v>
      </c>
      <c r="Y1088" s="17" t="str">
        <f>VLOOKUP(A1088,INFO!A:F,6,0)</f>
        <v>Quito</v>
      </c>
    </row>
    <row r="1089" spans="1:25" x14ac:dyDescent="0.25">
      <c r="A1089" s="3" t="s">
        <v>78</v>
      </c>
      <c r="B1089" s="8">
        <v>5.2430555555555555E-3</v>
      </c>
      <c r="C1089" s="8">
        <v>4.9189814814814816E-3</v>
      </c>
      <c r="D1089" s="8">
        <v>3.2407407407407406E-4</v>
      </c>
      <c r="E1089" s="4">
        <v>4.3099999999999996</v>
      </c>
      <c r="F1089" s="5">
        <v>64</v>
      </c>
      <c r="G1089" s="5">
        <v>34.270000000000003</v>
      </c>
      <c r="H1089" s="7" t="s">
        <v>134</v>
      </c>
      <c r="I1089" s="7" t="s">
        <v>351</v>
      </c>
      <c r="J1089" s="42">
        <v>43377.678576388891</v>
      </c>
      <c r="K1089" s="42">
        <v>43377.683819444443</v>
      </c>
      <c r="L1089" s="2">
        <v>43377</v>
      </c>
      <c r="M1089" s="6" t="str">
        <f t="shared" si="178"/>
        <v>octubre</v>
      </c>
      <c r="N1089" s="19">
        <f t="shared" si="179"/>
        <v>40</v>
      </c>
      <c r="O1089" s="7" t="str">
        <f t="shared" si="180"/>
        <v>jueves</v>
      </c>
      <c r="P1089" s="7">
        <f t="shared" si="181"/>
        <v>2018</v>
      </c>
      <c r="Q1089" s="3" t="str">
        <f>VLOOKUP(A1089,INFO!$A:$B,2,0)</f>
        <v>GUAYAQUIL</v>
      </c>
      <c r="R1089" s="19">
        <v>95</v>
      </c>
      <c r="S1089" s="19" t="str">
        <f t="shared" si="182"/>
        <v>Manuela Garaycoa De Calderon, Guayaquil</v>
      </c>
      <c r="T1089" s="19">
        <f t="shared" si="183"/>
        <v>0</v>
      </c>
      <c r="U1089" s="19" t="str">
        <f t="shared" si="184"/>
        <v>Mostrar</v>
      </c>
      <c r="V1089" s="3" t="str">
        <f>VLOOKUP(A1089,INFO!$A:$C,3,0)</f>
        <v>II765J</v>
      </c>
      <c r="W1089" s="3" t="str">
        <f>VLOOKUP(V1089,INFO!$C:$D,2,0)</f>
        <v>Motocicleta</v>
      </c>
      <c r="X1089" s="17" t="str">
        <f>VLOOKUP(A1089,INFO!A:F,5,0)</f>
        <v>ADMINISTRACIÓN</v>
      </c>
      <c r="Y1089" s="17" t="str">
        <f>VLOOKUP(A1089,INFO!A:F,6,0)</f>
        <v xml:space="preserve">Byron </v>
      </c>
    </row>
    <row r="1090" spans="1:25" x14ac:dyDescent="0.25">
      <c r="A1090" s="3" t="s">
        <v>4</v>
      </c>
      <c r="B1090" s="8">
        <v>8.7384259259259255E-3</v>
      </c>
      <c r="C1090" s="8">
        <v>8.4027777777777781E-3</v>
      </c>
      <c r="D1090" s="8">
        <v>3.3564814814814812E-4</v>
      </c>
      <c r="E1090" s="4">
        <v>5.83</v>
      </c>
      <c r="F1090" s="5">
        <v>70</v>
      </c>
      <c r="G1090" s="5">
        <v>27.81</v>
      </c>
      <c r="H1090" s="7" t="s">
        <v>5</v>
      </c>
      <c r="I1090" s="7" t="s">
        <v>352</v>
      </c>
      <c r="J1090" s="42">
        <v>43377.489050925928</v>
      </c>
      <c r="K1090" s="42">
        <v>43377.497789351852</v>
      </c>
      <c r="L1090" s="2">
        <v>43377</v>
      </c>
      <c r="M1090" s="6" t="str">
        <f t="shared" si="178"/>
        <v>octubre</v>
      </c>
      <c r="N1090" s="19">
        <f t="shared" si="179"/>
        <v>40</v>
      </c>
      <c r="O1090" s="7" t="str">
        <f t="shared" si="180"/>
        <v>jueves</v>
      </c>
      <c r="P1090" s="7">
        <f t="shared" si="181"/>
        <v>2018</v>
      </c>
      <c r="Q1090" s="3" t="str">
        <f>VLOOKUP(A1090,INFO!$A:$B,2,0)</f>
        <v>QUITO</v>
      </c>
      <c r="R1090" s="19">
        <v>95</v>
      </c>
      <c r="S1090" s="19" t="str">
        <f t="shared" si="182"/>
        <v>Avenida De Los Shyris 45-135, Quito</v>
      </c>
      <c r="T1090" s="19">
        <f t="shared" si="183"/>
        <v>0</v>
      </c>
      <c r="U1090" s="19" t="str">
        <f t="shared" si="184"/>
        <v>Mostrar</v>
      </c>
      <c r="V1090" s="3" t="str">
        <f>VLOOKUP(A1090,INFO!$A:$C,3,0)</f>
        <v>HW228P</v>
      </c>
      <c r="W1090" s="3" t="str">
        <f>VLOOKUP(V1090,INFO!$C:$D,2,0)</f>
        <v>Motocicleta</v>
      </c>
      <c r="X1090" s="17" t="str">
        <f>VLOOKUP(A1090,INFO!A:F,5,0)</f>
        <v>SAT UIO</v>
      </c>
      <c r="Y1090" s="17" t="str">
        <f>VLOOKUP(A1090,INFO!A:F,6,0)</f>
        <v>Quito</v>
      </c>
    </row>
    <row r="1091" spans="1:25" x14ac:dyDescent="0.25">
      <c r="A1091" s="3" t="s">
        <v>4</v>
      </c>
      <c r="B1091" s="8">
        <v>1.0729166666666666E-2</v>
      </c>
      <c r="C1091" s="8">
        <v>9.3634259259259261E-3</v>
      </c>
      <c r="D1091" s="8">
        <v>3.3564814814814812E-4</v>
      </c>
      <c r="E1091" s="4">
        <v>10.28</v>
      </c>
      <c r="F1091" s="5">
        <v>70</v>
      </c>
      <c r="G1091" s="5">
        <v>39.909999999999997</v>
      </c>
      <c r="H1091" s="7" t="s">
        <v>1</v>
      </c>
      <c r="I1091" s="7" t="s">
        <v>353</v>
      </c>
      <c r="J1091" s="42">
        <v>43377.6091087963</v>
      </c>
      <c r="K1091" s="42">
        <v>43377.619837962964</v>
      </c>
      <c r="L1091" s="2">
        <v>43377</v>
      </c>
      <c r="M1091" s="6" t="str">
        <f t="shared" si="178"/>
        <v>octubre</v>
      </c>
      <c r="N1091" s="19">
        <f t="shared" si="179"/>
        <v>40</v>
      </c>
      <c r="O1091" s="7" t="str">
        <f t="shared" si="180"/>
        <v>jueves</v>
      </c>
      <c r="P1091" s="7">
        <f t="shared" si="181"/>
        <v>2018</v>
      </c>
      <c r="Q1091" s="3" t="str">
        <f>VLOOKUP(A1091,INFO!$A:$B,2,0)</f>
        <v>QUITO</v>
      </c>
      <c r="R1091" s="19">
        <v>95</v>
      </c>
      <c r="S1091" s="19" t="str">
        <f t="shared" si="182"/>
        <v>Calle Santa María 2-96, Quito</v>
      </c>
      <c r="T1091" s="19">
        <f t="shared" si="183"/>
        <v>0</v>
      </c>
      <c r="U1091" s="19" t="str">
        <f t="shared" si="184"/>
        <v>Mostrar</v>
      </c>
      <c r="V1091" s="3" t="str">
        <f>VLOOKUP(A1091,INFO!$A:$C,3,0)</f>
        <v>HW228P</v>
      </c>
      <c r="W1091" s="3" t="str">
        <f>VLOOKUP(V1091,INFO!$C:$D,2,0)</f>
        <v>Motocicleta</v>
      </c>
      <c r="X1091" s="17" t="str">
        <f>VLOOKUP(A1091,INFO!A:F,5,0)</f>
        <v>SAT UIO</v>
      </c>
      <c r="Y1091" s="17" t="str">
        <f>VLOOKUP(A1091,INFO!A:F,6,0)</f>
        <v>Quito</v>
      </c>
    </row>
    <row r="1092" spans="1:25" x14ac:dyDescent="0.25">
      <c r="A1092" s="3" t="s">
        <v>4</v>
      </c>
      <c r="B1092" s="8">
        <v>1.6782407407407406E-3</v>
      </c>
      <c r="C1092" s="8">
        <v>1.3425925925925925E-3</v>
      </c>
      <c r="D1092" s="8">
        <v>3.3564814814814812E-4</v>
      </c>
      <c r="E1092" s="4">
        <v>0.71</v>
      </c>
      <c r="F1092" s="5">
        <v>37</v>
      </c>
      <c r="G1092" s="5">
        <v>17.75</v>
      </c>
      <c r="H1092" s="7" t="s">
        <v>349</v>
      </c>
      <c r="I1092" s="7" t="s">
        <v>354</v>
      </c>
      <c r="J1092" s="42">
        <v>43377.638182870367</v>
      </c>
      <c r="K1092" s="42">
        <v>43377.639861111114</v>
      </c>
      <c r="L1092" s="2">
        <v>43377</v>
      </c>
      <c r="M1092" s="6" t="str">
        <f t="shared" si="178"/>
        <v>octubre</v>
      </c>
      <c r="N1092" s="19">
        <f t="shared" si="179"/>
        <v>40</v>
      </c>
      <c r="O1092" s="7" t="str">
        <f t="shared" si="180"/>
        <v>jueves</v>
      </c>
      <c r="P1092" s="7">
        <f t="shared" si="181"/>
        <v>2018</v>
      </c>
      <c r="Q1092" s="3" t="str">
        <f>VLOOKUP(A1092,INFO!$A:$B,2,0)</f>
        <v>QUITO</v>
      </c>
      <c r="R1092" s="19">
        <v>95</v>
      </c>
      <c r="S1092" s="19" t="str">
        <f t="shared" si="182"/>
        <v>Bélgica 2-124, Quito</v>
      </c>
      <c r="T1092" s="19">
        <f t="shared" si="183"/>
        <v>0</v>
      </c>
      <c r="U1092" s="19" t="str">
        <f t="shared" si="184"/>
        <v>Mostrar</v>
      </c>
      <c r="V1092" s="3" t="str">
        <f>VLOOKUP(A1092,INFO!$A:$C,3,0)</f>
        <v>HW228P</v>
      </c>
      <c r="W1092" s="3" t="str">
        <f>VLOOKUP(V1092,INFO!$C:$D,2,0)</f>
        <v>Motocicleta</v>
      </c>
      <c r="X1092" s="17" t="str">
        <f>VLOOKUP(A1092,INFO!A:F,5,0)</f>
        <v>SAT UIO</v>
      </c>
      <c r="Y1092" s="17" t="str">
        <f>VLOOKUP(A1092,INFO!A:F,6,0)</f>
        <v>Quito</v>
      </c>
    </row>
    <row r="1093" spans="1:25" x14ac:dyDescent="0.25">
      <c r="A1093" s="3" t="s">
        <v>73</v>
      </c>
      <c r="B1093" s="8">
        <v>4.5254629629629629E-3</v>
      </c>
      <c r="C1093" s="8">
        <v>4.1898148148148146E-3</v>
      </c>
      <c r="D1093" s="8">
        <v>3.3564814814814812E-4</v>
      </c>
      <c r="E1093" s="4">
        <v>0.99</v>
      </c>
      <c r="F1093" s="5">
        <v>40</v>
      </c>
      <c r="G1093" s="5">
        <v>9.1300000000000008</v>
      </c>
      <c r="H1093" s="7" t="s">
        <v>261</v>
      </c>
      <c r="I1093" s="7" t="s">
        <v>72</v>
      </c>
      <c r="J1093" s="42">
        <v>43377.811979166669</v>
      </c>
      <c r="K1093" s="42">
        <v>43377.816504629627</v>
      </c>
      <c r="L1093" s="2">
        <v>43377</v>
      </c>
      <c r="M1093" s="6" t="str">
        <f t="shared" si="178"/>
        <v>octubre</v>
      </c>
      <c r="N1093" s="19">
        <f t="shared" si="179"/>
        <v>40</v>
      </c>
      <c r="O1093" s="7" t="str">
        <f t="shared" si="180"/>
        <v>jueves</v>
      </c>
      <c r="P1093" s="7">
        <f t="shared" si="181"/>
        <v>2018</v>
      </c>
      <c r="Q1093" s="3" t="str">
        <f>VLOOKUP(A1093,INFO!$A:$B,2,0)</f>
        <v>GUAYAQUIL</v>
      </c>
      <c r="R1093" s="19">
        <v>95</v>
      </c>
      <c r="S1093" s="19" t="str">
        <f t="shared" si="182"/>
        <v>Avenida Juan Tanca Marengo, Guayaquil</v>
      </c>
      <c r="T1093" s="19">
        <f t="shared" si="183"/>
        <v>0</v>
      </c>
      <c r="U1093" s="19" t="str">
        <f t="shared" si="184"/>
        <v>Mostrar</v>
      </c>
      <c r="V1093" s="3" t="str">
        <f>VLOOKUP(A1093,INFO!$A:$C,3,0)</f>
        <v>EGSG9568</v>
      </c>
      <c r="W1093" s="3" t="str">
        <f>VLOOKUP(V1093,INFO!$C:$D,2,0)</f>
        <v>Camioneta</v>
      </c>
      <c r="X1093" s="17" t="str">
        <f>VLOOKUP(A1093,INFO!A:F,5,0)</f>
        <v>ADMINISTRACIÓN</v>
      </c>
      <c r="Y1093" s="17" t="str">
        <f>VLOOKUP(A1093,INFO!A:F,6,0)</f>
        <v>Alejandro Adrian</v>
      </c>
    </row>
    <row r="1094" spans="1:25" x14ac:dyDescent="0.25">
      <c r="A1094" s="3" t="s">
        <v>78</v>
      </c>
      <c r="B1094" s="8">
        <v>2.1122685185185185E-2</v>
      </c>
      <c r="C1094" s="8">
        <v>2.0775462962962964E-2</v>
      </c>
      <c r="D1094" s="8">
        <v>3.4722222222222224E-4</v>
      </c>
      <c r="E1094" s="4">
        <v>22.59</v>
      </c>
      <c r="F1094" s="5">
        <v>66</v>
      </c>
      <c r="G1094" s="5">
        <v>44.57</v>
      </c>
      <c r="H1094" s="7" t="s">
        <v>24</v>
      </c>
      <c r="I1094" s="7" t="s">
        <v>142</v>
      </c>
      <c r="J1094" s="42">
        <v>43377.432673611111</v>
      </c>
      <c r="K1094" s="42">
        <v>43377.453796296293</v>
      </c>
      <c r="L1094" s="2">
        <v>43377</v>
      </c>
      <c r="M1094" s="6" t="str">
        <f t="shared" si="178"/>
        <v>octubre</v>
      </c>
      <c r="N1094" s="19">
        <f t="shared" si="179"/>
        <v>40</v>
      </c>
      <c r="O1094" s="7" t="str">
        <f t="shared" si="180"/>
        <v>jueves</v>
      </c>
      <c r="P1094" s="7">
        <f t="shared" si="181"/>
        <v>2018</v>
      </c>
      <c r="Q1094" s="3" t="str">
        <f>VLOOKUP(A1094,INFO!$A:$B,2,0)</f>
        <v>GUAYAQUIL</v>
      </c>
      <c r="R1094" s="19">
        <v>95</v>
      </c>
      <c r="S1094" s="19" t="str">
        <f t="shared" si="182"/>
        <v>Guayaquil Daule, Guayaquil</v>
      </c>
      <c r="T1094" s="19">
        <f t="shared" si="183"/>
        <v>1</v>
      </c>
      <c r="U1094" s="19" t="str">
        <f t="shared" si="184"/>
        <v>Mostrar</v>
      </c>
      <c r="V1094" s="3" t="str">
        <f>VLOOKUP(A1094,INFO!$A:$C,3,0)</f>
        <v>II765J</v>
      </c>
      <c r="W1094" s="3" t="str">
        <f>VLOOKUP(V1094,INFO!$C:$D,2,0)</f>
        <v>Motocicleta</v>
      </c>
      <c r="X1094" s="17" t="str">
        <f>VLOOKUP(A1094,INFO!A:F,5,0)</f>
        <v>ADMINISTRACIÓN</v>
      </c>
      <c r="Y1094" s="17" t="str">
        <f>VLOOKUP(A1094,INFO!A:F,6,0)</f>
        <v xml:space="preserve">Byron </v>
      </c>
    </row>
    <row r="1095" spans="1:25" x14ac:dyDescent="0.25">
      <c r="A1095" s="3" t="s">
        <v>70</v>
      </c>
      <c r="B1095" s="8">
        <v>9.7106481481481471E-3</v>
      </c>
      <c r="C1095" s="8">
        <v>9.3634259259259261E-3</v>
      </c>
      <c r="D1095" s="8">
        <v>3.4722222222222224E-4</v>
      </c>
      <c r="E1095" s="4">
        <v>6.97</v>
      </c>
      <c r="F1095" s="5">
        <v>70</v>
      </c>
      <c r="G1095" s="5">
        <v>29.91</v>
      </c>
      <c r="H1095" s="7" t="s">
        <v>144</v>
      </c>
      <c r="I1095" s="7" t="s">
        <v>72</v>
      </c>
      <c r="J1095" s="42">
        <v>43377.462384259263</v>
      </c>
      <c r="K1095" s="42">
        <v>43377.472094907411</v>
      </c>
      <c r="L1095" s="2">
        <v>43377</v>
      </c>
      <c r="M1095" s="6" t="str">
        <f t="shared" si="178"/>
        <v>octubre</v>
      </c>
      <c r="N1095" s="19">
        <f t="shared" si="179"/>
        <v>40</v>
      </c>
      <c r="O1095" s="7" t="str">
        <f t="shared" si="180"/>
        <v>jueves</v>
      </c>
      <c r="P1095" s="7">
        <f t="shared" si="181"/>
        <v>2018</v>
      </c>
      <c r="Q1095" s="3" t="str">
        <f>VLOOKUP(A1095,INFO!$A:$B,2,0)</f>
        <v>QUITO</v>
      </c>
      <c r="R1095" s="19">
        <v>95</v>
      </c>
      <c r="S1095" s="19" t="str">
        <f t="shared" si="182"/>
        <v>Avenida Juan Tanca Marengo, Guayaquil</v>
      </c>
      <c r="T1095" s="19">
        <f t="shared" si="183"/>
        <v>0</v>
      </c>
      <c r="U1095" s="19" t="str">
        <f t="shared" si="184"/>
        <v>Mostrar</v>
      </c>
      <c r="V1095" s="3" t="str">
        <f>VLOOKUP(A1095,INFO!$A:$C,3,0)</f>
        <v>EPCZ3313</v>
      </c>
      <c r="W1095" s="3" t="str">
        <f>VLOOKUP(V1095,INFO!$C:$D,2,0)</f>
        <v>Automovil</v>
      </c>
      <c r="X1095" s="17" t="str">
        <f>VLOOKUP(A1095,INFO!A:F,5,0)</f>
        <v>VENTAS</v>
      </c>
      <c r="Y1095" s="17" t="str">
        <f>VLOOKUP(A1095,INFO!A:F,6,0)</f>
        <v>Fernando Maldonado</v>
      </c>
    </row>
    <row r="1096" spans="1:25" x14ac:dyDescent="0.25">
      <c r="A1096" s="3" t="s">
        <v>4</v>
      </c>
      <c r="B1096" s="8">
        <v>1.5833333333333335E-2</v>
      </c>
      <c r="C1096" s="8">
        <v>1.5486111111111112E-2</v>
      </c>
      <c r="D1096" s="8">
        <v>3.4722222222222224E-4</v>
      </c>
      <c r="E1096" s="4">
        <v>12.31</v>
      </c>
      <c r="F1096" s="5">
        <v>74</v>
      </c>
      <c r="G1096" s="5">
        <v>32.39</v>
      </c>
      <c r="H1096" s="7" t="s">
        <v>352</v>
      </c>
      <c r="I1096" s="7" t="s">
        <v>177</v>
      </c>
      <c r="J1096" s="42">
        <v>43377.500185185185</v>
      </c>
      <c r="K1096" s="42">
        <v>43377.516018518516</v>
      </c>
      <c r="L1096" s="2">
        <v>43377</v>
      </c>
      <c r="M1096" s="6" t="str">
        <f t="shared" si="178"/>
        <v>octubre</v>
      </c>
      <c r="N1096" s="19">
        <f t="shared" si="179"/>
        <v>40</v>
      </c>
      <c r="O1096" s="7" t="str">
        <f t="shared" si="180"/>
        <v>jueves</v>
      </c>
      <c r="P1096" s="7">
        <f t="shared" si="181"/>
        <v>2018</v>
      </c>
      <c r="Q1096" s="3" t="str">
        <f>VLOOKUP(A1096,INFO!$A:$B,2,0)</f>
        <v>QUITO</v>
      </c>
      <c r="R1096" s="19">
        <v>95</v>
      </c>
      <c r="S1096" s="19" t="str">
        <f t="shared" si="182"/>
        <v>O 3M, Quito</v>
      </c>
      <c r="T1096" s="19">
        <f t="shared" si="183"/>
        <v>0</v>
      </c>
      <c r="U1096" s="19" t="str">
        <f t="shared" si="184"/>
        <v>Mostrar</v>
      </c>
      <c r="V1096" s="3" t="str">
        <f>VLOOKUP(A1096,INFO!$A:$C,3,0)</f>
        <v>HW228P</v>
      </c>
      <c r="W1096" s="3" t="str">
        <f>VLOOKUP(V1096,INFO!$C:$D,2,0)</f>
        <v>Motocicleta</v>
      </c>
      <c r="X1096" s="17" t="str">
        <f>VLOOKUP(A1096,INFO!A:F,5,0)</f>
        <v>SAT UIO</v>
      </c>
      <c r="Y1096" s="17" t="str">
        <f>VLOOKUP(A1096,INFO!A:F,6,0)</f>
        <v>Quito</v>
      </c>
    </row>
    <row r="1097" spans="1:25" x14ac:dyDescent="0.25">
      <c r="A1097" s="3" t="s">
        <v>78</v>
      </c>
      <c r="B1097" s="8">
        <v>2.5000000000000001E-3</v>
      </c>
      <c r="C1097" s="8">
        <v>2.1527777777777778E-3</v>
      </c>
      <c r="D1097" s="8">
        <v>3.4722222222222224E-4</v>
      </c>
      <c r="E1097" s="4">
        <v>0.82</v>
      </c>
      <c r="F1097" s="5">
        <v>27</v>
      </c>
      <c r="G1097" s="5">
        <v>13.75</v>
      </c>
      <c r="H1097" s="7" t="s">
        <v>351</v>
      </c>
      <c r="I1097" s="7" t="s">
        <v>134</v>
      </c>
      <c r="J1097" s="42">
        <v>43377.686053240737</v>
      </c>
      <c r="K1097" s="42">
        <v>43377.68855324074</v>
      </c>
      <c r="L1097" s="2">
        <v>43377</v>
      </c>
      <c r="M1097" s="6" t="str">
        <f t="shared" si="178"/>
        <v>octubre</v>
      </c>
      <c r="N1097" s="19">
        <f t="shared" si="179"/>
        <v>40</v>
      </c>
      <c r="O1097" s="7" t="str">
        <f t="shared" si="180"/>
        <v>jueves</v>
      </c>
      <c r="P1097" s="7">
        <f t="shared" si="181"/>
        <v>2018</v>
      </c>
      <c r="Q1097" s="3" t="str">
        <f>VLOOKUP(A1097,INFO!$A:$B,2,0)</f>
        <v>GUAYAQUIL</v>
      </c>
      <c r="R1097" s="19">
        <v>95</v>
      </c>
      <c r="S1097" s="19" t="str">
        <f t="shared" si="182"/>
        <v>Camilo Ponce Enriquez, Guayaquil</v>
      </c>
      <c r="T1097" s="19">
        <f t="shared" si="183"/>
        <v>0</v>
      </c>
      <c r="U1097" s="19" t="str">
        <f t="shared" si="184"/>
        <v>Mostrar</v>
      </c>
      <c r="V1097" s="3" t="str">
        <f>VLOOKUP(A1097,INFO!$A:$C,3,0)</f>
        <v>II765J</v>
      </c>
      <c r="W1097" s="3" t="str">
        <f>VLOOKUP(V1097,INFO!$C:$D,2,0)</f>
        <v>Motocicleta</v>
      </c>
      <c r="X1097" s="17" t="str">
        <f>VLOOKUP(A1097,INFO!A:F,5,0)</f>
        <v>ADMINISTRACIÓN</v>
      </c>
      <c r="Y1097" s="17" t="str">
        <f>VLOOKUP(A1097,INFO!A:F,6,0)</f>
        <v xml:space="preserve">Byron </v>
      </c>
    </row>
    <row r="1098" spans="1:25" x14ac:dyDescent="0.25">
      <c r="A1098" s="3" t="s">
        <v>78</v>
      </c>
      <c r="B1098" s="8">
        <v>1.4421296296296295E-2</v>
      </c>
      <c r="C1098" s="8">
        <v>1.4074074074074074E-2</v>
      </c>
      <c r="D1098" s="8">
        <v>3.4722222222222224E-4</v>
      </c>
      <c r="E1098" s="4">
        <v>9.93</v>
      </c>
      <c r="F1098" s="5">
        <v>55</v>
      </c>
      <c r="G1098" s="5">
        <v>28.69</v>
      </c>
      <c r="H1098" s="7" t="s">
        <v>24</v>
      </c>
      <c r="I1098" s="7" t="s">
        <v>72</v>
      </c>
      <c r="J1098" s="42">
        <v>43377.712962962964</v>
      </c>
      <c r="K1098" s="42">
        <v>43377.727384259262</v>
      </c>
      <c r="L1098" s="2">
        <v>43377</v>
      </c>
      <c r="M1098" s="6" t="str">
        <f t="shared" si="178"/>
        <v>octubre</v>
      </c>
      <c r="N1098" s="19">
        <f t="shared" si="179"/>
        <v>40</v>
      </c>
      <c r="O1098" s="7" t="str">
        <f t="shared" si="180"/>
        <v>jueves</v>
      </c>
      <c r="P1098" s="7">
        <f t="shared" si="181"/>
        <v>2018</v>
      </c>
      <c r="Q1098" s="3" t="str">
        <f>VLOOKUP(A1098,INFO!$A:$B,2,0)</f>
        <v>GUAYAQUIL</v>
      </c>
      <c r="R1098" s="19">
        <v>95</v>
      </c>
      <c r="S1098" s="19" t="str">
        <f t="shared" si="182"/>
        <v>Durmió en Ainsa</v>
      </c>
      <c r="T1098" s="19">
        <f t="shared" si="183"/>
        <v>1</v>
      </c>
      <c r="U1098" s="19" t="str">
        <f t="shared" si="184"/>
        <v>Mostrar</v>
      </c>
      <c r="V1098" s="3" t="str">
        <f>VLOOKUP(A1098,INFO!$A:$C,3,0)</f>
        <v>II765J</v>
      </c>
      <c r="W1098" s="3" t="str">
        <f>VLOOKUP(V1098,INFO!$C:$D,2,0)</f>
        <v>Motocicleta</v>
      </c>
      <c r="X1098" s="17" t="str">
        <f>VLOOKUP(A1098,INFO!A:F,5,0)</f>
        <v>ADMINISTRACIÓN</v>
      </c>
      <c r="Y1098" s="17" t="str">
        <f>VLOOKUP(A1098,INFO!A:F,6,0)</f>
        <v xml:space="preserve">Byron </v>
      </c>
    </row>
    <row r="1099" spans="1:25" x14ac:dyDescent="0.25">
      <c r="A1099" s="3" t="s">
        <v>36</v>
      </c>
      <c r="B1099" s="8">
        <v>1.0185185185185186E-3</v>
      </c>
      <c r="C1099" s="8">
        <v>6.3657407407407402E-4</v>
      </c>
      <c r="D1099" s="8">
        <v>3.8194444444444446E-4</v>
      </c>
      <c r="E1099" s="4">
        <v>0.05</v>
      </c>
      <c r="F1099" s="5">
        <v>7</v>
      </c>
      <c r="G1099" s="5">
        <v>2.19</v>
      </c>
      <c r="H1099" s="7" t="s">
        <v>24</v>
      </c>
      <c r="I1099" s="7" t="s">
        <v>24</v>
      </c>
      <c r="J1099" s="42">
        <v>43377.579074074078</v>
      </c>
      <c r="K1099" s="42">
        <v>43377.580092592594</v>
      </c>
      <c r="L1099" s="2">
        <v>43377</v>
      </c>
      <c r="M1099" s="6" t="str">
        <f t="shared" si="178"/>
        <v>octubre</v>
      </c>
      <c r="N1099" s="19">
        <f t="shared" si="179"/>
        <v>40</v>
      </c>
      <c r="O1099" s="7" t="str">
        <f t="shared" si="180"/>
        <v>jueves</v>
      </c>
      <c r="P1099" s="7">
        <f t="shared" si="181"/>
        <v>2018</v>
      </c>
      <c r="Q1099" s="3" t="str">
        <f>VLOOKUP(A1099,INFO!$A:$B,2,0)</f>
        <v>GUAYAQUIL</v>
      </c>
      <c r="R1099" s="19">
        <v>95</v>
      </c>
      <c r="S1099" s="19" t="str">
        <f t="shared" si="182"/>
        <v>Durmió en Ainsa</v>
      </c>
      <c r="T1099" s="19">
        <f t="shared" si="183"/>
        <v>1</v>
      </c>
      <c r="U1099" s="19" t="str">
        <f t="shared" si="184"/>
        <v>Mostrar</v>
      </c>
      <c r="V1099" s="3" t="str">
        <f>VLOOKUP(A1099,INFO!$A:$C,3,0)</f>
        <v>EPCA4311</v>
      </c>
      <c r="W1099" s="3" t="str">
        <f>VLOOKUP(V1099,INFO!$C:$D,2,0)</f>
        <v>Plataforma</v>
      </c>
      <c r="X1099" s="17" t="str">
        <f>VLOOKUP(A1099,INFO!A:F,5,0)</f>
        <v>LOGÍSTICA</v>
      </c>
      <c r="Y1099" s="17" t="str">
        <f>VLOOKUP(A1099,INFO!A:F,6,0)</f>
        <v>Cristobal Murillo</v>
      </c>
    </row>
    <row r="1100" spans="1:25" x14ac:dyDescent="0.25">
      <c r="A1100" s="3" t="s">
        <v>25</v>
      </c>
      <c r="B1100" s="8">
        <v>2.8124999999999995E-3</v>
      </c>
      <c r="C1100" s="8">
        <v>2.4305555555555556E-3</v>
      </c>
      <c r="D1100" s="8">
        <v>3.8194444444444446E-4</v>
      </c>
      <c r="E1100" s="4">
        <v>0.31</v>
      </c>
      <c r="F1100" s="5">
        <v>11</v>
      </c>
      <c r="G1100" s="5">
        <v>4.53</v>
      </c>
      <c r="H1100" s="7" t="s">
        <v>316</v>
      </c>
      <c r="I1100" s="7" t="s">
        <v>316</v>
      </c>
      <c r="J1100" s="42">
        <v>43377.907812500001</v>
      </c>
      <c r="K1100" s="42">
        <v>43377.910624999997</v>
      </c>
      <c r="L1100" s="2">
        <v>43377</v>
      </c>
      <c r="M1100" s="6" t="str">
        <f t="shared" si="178"/>
        <v>octubre</v>
      </c>
      <c r="N1100" s="19">
        <f t="shared" si="179"/>
        <v>40</v>
      </c>
      <c r="O1100" s="7" t="str">
        <f t="shared" si="180"/>
        <v>jueves</v>
      </c>
      <c r="P1100" s="7">
        <f t="shared" si="181"/>
        <v>2018</v>
      </c>
      <c r="Q1100" s="3" t="str">
        <f>VLOOKUP(A1100,INFO!$A:$B,2,0)</f>
        <v>GUAYAQUIL</v>
      </c>
      <c r="R1100" s="19">
        <v>95</v>
      </c>
      <c r="S1100" s="19" t="str">
        <f t="shared" si="182"/>
        <v>E45, Los Encuentros</v>
      </c>
      <c r="T1100" s="19">
        <f t="shared" si="183"/>
        <v>1</v>
      </c>
      <c r="U1100" s="19" t="str">
        <f t="shared" si="184"/>
        <v>Mostrar</v>
      </c>
      <c r="V1100" s="3" t="str">
        <f>VLOOKUP(A1100,INFO!$A:$C,3,0)</f>
        <v>EGSF6046</v>
      </c>
      <c r="W1100" s="3" t="str">
        <f>VLOOKUP(V1100,INFO!$C:$D,2,0)</f>
        <v>Camioneta</v>
      </c>
      <c r="X1100" s="17" t="str">
        <f>VLOOKUP(A1100,INFO!A:F,5,0)</f>
        <v>POSTVENTA</v>
      </c>
      <c r="Y1100" s="17" t="str">
        <f>VLOOKUP(A1100,INFO!A:F,6,0)</f>
        <v>Kevin Perez</v>
      </c>
    </row>
    <row r="1101" spans="1:25" x14ac:dyDescent="0.25">
      <c r="A1101" s="3" t="s">
        <v>74</v>
      </c>
      <c r="B1101" s="8">
        <v>4.3449074074074077E-2</v>
      </c>
      <c r="C1101" s="8">
        <v>4.3009259259259254E-2</v>
      </c>
      <c r="D1101" s="8">
        <v>4.3981481481481481E-4</v>
      </c>
      <c r="E1101" s="4">
        <v>19.64</v>
      </c>
      <c r="F1101" s="5">
        <v>53</v>
      </c>
      <c r="G1101" s="5">
        <v>18.829999999999998</v>
      </c>
      <c r="H1101" s="7" t="s">
        <v>209</v>
      </c>
      <c r="I1101" s="7" t="s">
        <v>77</v>
      </c>
      <c r="J1101" s="42">
        <v>43377.896643518521</v>
      </c>
      <c r="K1101" s="42">
        <v>43377.940092592595</v>
      </c>
      <c r="L1101" s="2">
        <v>43377</v>
      </c>
      <c r="M1101" s="6" t="str">
        <f t="shared" si="178"/>
        <v>octubre</v>
      </c>
      <c r="N1101" s="19">
        <f t="shared" si="179"/>
        <v>40</v>
      </c>
      <c r="O1101" s="7" t="str">
        <f t="shared" si="180"/>
        <v>jueves</v>
      </c>
      <c r="P1101" s="7">
        <f t="shared" si="181"/>
        <v>2018</v>
      </c>
      <c r="Q1101" s="3" t="str">
        <f>VLOOKUP(A1101,INFO!$A:$B,2,0)</f>
        <v>GUAYAQUIL</v>
      </c>
      <c r="R1101" s="19">
        <v>95</v>
      </c>
      <c r="S1101" s="19" t="str">
        <f t="shared" si="182"/>
        <v>E25, Camilo Ponce Enríquez</v>
      </c>
      <c r="T1101" s="19">
        <f t="shared" si="183"/>
        <v>0</v>
      </c>
      <c r="U1101" s="19" t="str">
        <f t="shared" si="184"/>
        <v>Mostrar</v>
      </c>
      <c r="V1101" s="3" t="str">
        <f>VLOOKUP(A1101,INFO!$A:$C,3,0)</f>
        <v>EGSI9191</v>
      </c>
      <c r="W1101" s="3" t="str">
        <f>VLOOKUP(V1101,INFO!$C:$D,2,0)</f>
        <v>Camioneta</v>
      </c>
      <c r="X1101" s="17" t="str">
        <f>VLOOKUP(A1101,INFO!A:F,5,0)</f>
        <v>POSTVENTA</v>
      </c>
      <c r="Y1101" s="17" t="str">
        <f>VLOOKUP(A1101,INFO!A:F,6,0)</f>
        <v>Patricio Olaya</v>
      </c>
    </row>
    <row r="1102" spans="1:25" x14ac:dyDescent="0.25">
      <c r="A1102" s="3" t="s">
        <v>59</v>
      </c>
      <c r="B1102" s="8">
        <v>5.2083333333333333E-4</v>
      </c>
      <c r="C1102" s="8">
        <v>0</v>
      </c>
      <c r="D1102" s="8">
        <v>5.2083333333333333E-4</v>
      </c>
      <c r="E1102" s="4">
        <v>0</v>
      </c>
      <c r="F1102" s="5">
        <v>0</v>
      </c>
      <c r="G1102" s="5">
        <v>0.15</v>
      </c>
      <c r="H1102" s="7" t="s">
        <v>135</v>
      </c>
      <c r="I1102" s="7" t="s">
        <v>135</v>
      </c>
      <c r="J1102" s="42">
        <v>43377.461782407408</v>
      </c>
      <c r="K1102" s="42">
        <v>43377.46230324074</v>
      </c>
      <c r="L1102" s="2">
        <v>43377</v>
      </c>
      <c r="M1102" s="6" t="str">
        <f t="shared" si="178"/>
        <v>octubre</v>
      </c>
      <c r="N1102" s="19">
        <f t="shared" si="179"/>
        <v>40</v>
      </c>
      <c r="O1102" s="7" t="str">
        <f t="shared" si="180"/>
        <v>jueves</v>
      </c>
      <c r="P1102" s="7">
        <f t="shared" si="181"/>
        <v>2018</v>
      </c>
      <c r="Q1102" s="3" t="str">
        <f>VLOOKUP(A1102,INFO!$A:$B,2,0)</f>
        <v>GUAYAQUIL</v>
      </c>
      <c r="R1102" s="19">
        <v>95</v>
      </c>
      <c r="S1102" s="19" t="str">
        <f t="shared" si="182"/>
        <v>Antonio Parra Velasco, Guayaquil</v>
      </c>
      <c r="T1102" s="19">
        <f t="shared" si="183"/>
        <v>1</v>
      </c>
      <c r="U1102" s="19" t="str">
        <f t="shared" si="184"/>
        <v>Mostrar</v>
      </c>
      <c r="V1102" s="3" t="str">
        <f>VLOOKUP(A1102,INFO!$A:$C,3,0)</f>
        <v>EPCI6941</v>
      </c>
      <c r="W1102" s="3" t="str">
        <f>VLOOKUP(V1102,INFO!$C:$D,2,0)</f>
        <v>Camioneta</v>
      </c>
      <c r="X1102" s="17" t="str">
        <f>VLOOKUP(A1102,INFO!A:F,5,0)</f>
        <v>POSTVENTA</v>
      </c>
      <c r="Y1102" s="17" t="str">
        <f>VLOOKUP(A1102,INFO!A:F,6,0)</f>
        <v>Michael Resabala</v>
      </c>
    </row>
    <row r="1103" spans="1:25" x14ac:dyDescent="0.25">
      <c r="A1103" s="3" t="s">
        <v>39</v>
      </c>
      <c r="B1103" s="8">
        <v>1.2847222222222223E-3</v>
      </c>
      <c r="C1103" s="8">
        <v>6.7129629629629625E-4</v>
      </c>
      <c r="D1103" s="8">
        <v>6.134259259259259E-4</v>
      </c>
      <c r="E1103" s="4">
        <v>0.09</v>
      </c>
      <c r="F1103" s="5">
        <v>5</v>
      </c>
      <c r="G1103" s="5">
        <v>2.84</v>
      </c>
      <c r="H1103" s="7" t="s">
        <v>355</v>
      </c>
      <c r="I1103" s="7" t="s">
        <v>355</v>
      </c>
      <c r="J1103" s="42">
        <v>43377.379548611112</v>
      </c>
      <c r="K1103" s="42">
        <v>43377.380833333336</v>
      </c>
      <c r="L1103" s="2">
        <v>43377</v>
      </c>
      <c r="M1103" s="6" t="str">
        <f t="shared" si="178"/>
        <v>octubre</v>
      </c>
      <c r="N1103" s="19">
        <f t="shared" si="179"/>
        <v>40</v>
      </c>
      <c r="O1103" s="7" t="str">
        <f t="shared" si="180"/>
        <v>jueves</v>
      </c>
      <c r="P1103" s="7">
        <f t="shared" si="181"/>
        <v>2018</v>
      </c>
      <c r="Q1103" s="3" t="str">
        <f>VLOOKUP(A1103,INFO!$A:$B,2,0)</f>
        <v>GUAYAQUIL</v>
      </c>
      <c r="R1103" s="19">
        <v>95</v>
      </c>
      <c r="S1103" s="19" t="str">
        <f t="shared" si="182"/>
        <v>Q1, Los Lojas</v>
      </c>
      <c r="T1103" s="19">
        <f t="shared" si="183"/>
        <v>1</v>
      </c>
      <c r="U1103" s="19" t="str">
        <f t="shared" si="184"/>
        <v>Mostrar</v>
      </c>
      <c r="V1103" s="3" t="str">
        <f>VLOOKUP(A1103,INFO!$A:$C,3,0)</f>
        <v>EIBC3571</v>
      </c>
      <c r="W1103" s="3" t="str">
        <f>VLOOKUP(V1103,INFO!$C:$D,2,0)</f>
        <v>Camion</v>
      </c>
      <c r="X1103" s="17" t="str">
        <f>VLOOKUP(A1103,INFO!A:F,5,0)</f>
        <v>LOGÍSTICA</v>
      </c>
      <c r="Y1103" s="17" t="str">
        <f>VLOOKUP(A1103,INFO!A:F,6,0)</f>
        <v>Cristobal Murillo</v>
      </c>
    </row>
    <row r="1104" spans="1:25" x14ac:dyDescent="0.25">
      <c r="A1104" s="3" t="s">
        <v>23</v>
      </c>
      <c r="B1104" s="8">
        <v>3.0555555555555557E-3</v>
      </c>
      <c r="C1104" s="8">
        <v>2.3958333333333336E-3</v>
      </c>
      <c r="D1104" s="8">
        <v>6.5972222222222213E-4</v>
      </c>
      <c r="E1104" s="4">
        <v>0.95</v>
      </c>
      <c r="F1104" s="5">
        <v>29</v>
      </c>
      <c r="G1104" s="5">
        <v>12.96</v>
      </c>
      <c r="H1104" s="7" t="s">
        <v>325</v>
      </c>
      <c r="I1104" s="7" t="s">
        <v>325</v>
      </c>
      <c r="J1104" s="42">
        <v>43377.182233796295</v>
      </c>
      <c r="K1104" s="42">
        <v>43377.185289351852</v>
      </c>
      <c r="L1104" s="2">
        <v>43377</v>
      </c>
      <c r="M1104" s="6" t="str">
        <f t="shared" si="178"/>
        <v>octubre</v>
      </c>
      <c r="N1104" s="19">
        <f t="shared" si="179"/>
        <v>40</v>
      </c>
      <c r="O1104" s="7" t="str">
        <f t="shared" si="180"/>
        <v>jueves</v>
      </c>
      <c r="P1104" s="7">
        <f t="shared" si="181"/>
        <v>2018</v>
      </c>
      <c r="Q1104" s="3" t="str">
        <f>VLOOKUP(A1104,INFO!$A:$B,2,0)</f>
        <v>GUAYAQUIL</v>
      </c>
      <c r="R1104" s="19">
        <v>95</v>
      </c>
      <c r="S1104" s="19" t="str">
        <f t="shared" si="182"/>
        <v>Marcelino Mariduena</v>
      </c>
      <c r="T1104" s="19">
        <f t="shared" si="183"/>
        <v>1</v>
      </c>
      <c r="U1104" s="19" t="str">
        <f t="shared" si="184"/>
        <v>Mostrar</v>
      </c>
      <c r="V1104" s="3" t="str">
        <f>VLOOKUP(A1104,INFO!$A:$C,3,0)</f>
        <v>EGSF6029</v>
      </c>
      <c r="W1104" s="3" t="str">
        <f>VLOOKUP(V1104,INFO!$C:$D,2,0)</f>
        <v>Camioneta</v>
      </c>
      <c r="X1104" s="17" t="str">
        <f>VLOOKUP(A1104,INFO!A:F,5,0)</f>
        <v>POSTVENTA</v>
      </c>
      <c r="Y1104" s="17" t="str">
        <f>VLOOKUP(A1104,INFO!A:F,6,0)</f>
        <v>Jacob Soriano</v>
      </c>
    </row>
    <row r="1105" spans="1:25" x14ac:dyDescent="0.25">
      <c r="A1105" s="3" t="s">
        <v>73</v>
      </c>
      <c r="B1105" s="8">
        <v>2.0717592592592593E-3</v>
      </c>
      <c r="C1105" s="8">
        <v>1.3888888888888889E-3</v>
      </c>
      <c r="D1105" s="8">
        <v>6.8287037037037025E-4</v>
      </c>
      <c r="E1105" s="4">
        <v>0.27</v>
      </c>
      <c r="F1105" s="5">
        <v>31</v>
      </c>
      <c r="G1105" s="5">
        <v>5.38</v>
      </c>
      <c r="H1105" s="7" t="s">
        <v>72</v>
      </c>
      <c r="I1105" s="7" t="s">
        <v>72</v>
      </c>
      <c r="J1105" s="42">
        <v>43377.575972222221</v>
      </c>
      <c r="K1105" s="42">
        <v>43377.578043981484</v>
      </c>
      <c r="L1105" s="2">
        <v>43377</v>
      </c>
      <c r="M1105" s="6" t="str">
        <f t="shared" si="178"/>
        <v>octubre</v>
      </c>
      <c r="N1105" s="19">
        <f t="shared" si="179"/>
        <v>40</v>
      </c>
      <c r="O1105" s="7" t="str">
        <f t="shared" si="180"/>
        <v>jueves</v>
      </c>
      <c r="P1105" s="7">
        <f t="shared" si="181"/>
        <v>2018</v>
      </c>
      <c r="Q1105" s="3" t="str">
        <f>VLOOKUP(A1105,INFO!$A:$B,2,0)</f>
        <v>GUAYAQUIL</v>
      </c>
      <c r="R1105" s="19">
        <v>95</v>
      </c>
      <c r="S1105" s="19" t="str">
        <f t="shared" si="182"/>
        <v>Durmió en Ainsa</v>
      </c>
      <c r="T1105" s="19">
        <f t="shared" si="183"/>
        <v>1</v>
      </c>
      <c r="U1105" s="19" t="str">
        <f t="shared" si="184"/>
        <v>Mostrar</v>
      </c>
      <c r="V1105" s="3" t="str">
        <f>VLOOKUP(A1105,INFO!$A:$C,3,0)</f>
        <v>EGSG9568</v>
      </c>
      <c r="W1105" s="3" t="str">
        <f>VLOOKUP(V1105,INFO!$C:$D,2,0)</f>
        <v>Camioneta</v>
      </c>
      <c r="X1105" s="17" t="str">
        <f>VLOOKUP(A1105,INFO!A:F,5,0)</f>
        <v>ADMINISTRACIÓN</v>
      </c>
      <c r="Y1105" s="17" t="str">
        <f>VLOOKUP(A1105,INFO!A:F,6,0)</f>
        <v>Alejandro Adrian</v>
      </c>
    </row>
    <row r="1106" spans="1:25" x14ac:dyDescent="0.25">
      <c r="A1106" s="3" t="s">
        <v>64</v>
      </c>
      <c r="B1106" s="8">
        <v>6.9444444444444447E-4</v>
      </c>
      <c r="C1106" s="8">
        <v>0</v>
      </c>
      <c r="D1106" s="8">
        <v>6.9444444444444447E-4</v>
      </c>
      <c r="E1106" s="4">
        <v>0</v>
      </c>
      <c r="F1106" s="5">
        <v>0</v>
      </c>
      <c r="G1106" s="5">
        <v>0</v>
      </c>
      <c r="H1106" s="7" t="s">
        <v>142</v>
      </c>
      <c r="I1106" s="7" t="s">
        <v>142</v>
      </c>
      <c r="J1106" s="42">
        <v>43377.55263888889</v>
      </c>
      <c r="K1106" s="42">
        <v>43377.553333333337</v>
      </c>
      <c r="L1106" s="2">
        <v>43377</v>
      </c>
      <c r="M1106" s="6" t="str">
        <f t="shared" si="178"/>
        <v>octubre</v>
      </c>
      <c r="N1106" s="19">
        <f t="shared" si="179"/>
        <v>40</v>
      </c>
      <c r="O1106" s="7" t="str">
        <f t="shared" si="180"/>
        <v>jueves</v>
      </c>
      <c r="P1106" s="7">
        <f t="shared" si="181"/>
        <v>2018</v>
      </c>
      <c r="Q1106" s="3" t="str">
        <f>VLOOKUP(A1106,INFO!$A:$B,2,0)</f>
        <v>GUAYAQUIL</v>
      </c>
      <c r="R1106" s="19">
        <v>95</v>
      </c>
      <c r="S1106" s="19" t="str">
        <f t="shared" si="182"/>
        <v>Guayaquil Daule, Guayaquil</v>
      </c>
      <c r="T1106" s="19">
        <f t="shared" si="183"/>
        <v>1</v>
      </c>
      <c r="U1106" s="19" t="str">
        <f t="shared" si="184"/>
        <v>Mostrar</v>
      </c>
      <c r="V1106" s="3" t="str">
        <f>VLOOKUP(A1106,INFO!$A:$C,3,0)</f>
        <v>EPCW5709</v>
      </c>
      <c r="W1106" s="3" t="str">
        <f>VLOOKUP(V1106,INFO!$C:$D,2,0)</f>
        <v>Camioneta</v>
      </c>
      <c r="X1106" s="17" t="str">
        <f>VLOOKUP(A1106,INFO!A:F,5,0)</f>
        <v>VENTAS</v>
      </c>
      <c r="Y1106" s="17" t="str">
        <f>VLOOKUP(A1106,INFO!A:F,6,0)</f>
        <v>Proyectos</v>
      </c>
    </row>
    <row r="1107" spans="1:25" x14ac:dyDescent="0.25">
      <c r="A1107" s="3" t="s">
        <v>78</v>
      </c>
      <c r="B1107" s="8">
        <v>4.8379629629629632E-3</v>
      </c>
      <c r="C1107" s="8">
        <v>4.1435185185185186E-3</v>
      </c>
      <c r="D1107" s="8">
        <v>6.9444444444444447E-4</v>
      </c>
      <c r="E1107" s="4">
        <v>1.26</v>
      </c>
      <c r="F1107" s="5">
        <v>24</v>
      </c>
      <c r="G1107" s="5">
        <v>10.88</v>
      </c>
      <c r="H1107" s="7" t="s">
        <v>356</v>
      </c>
      <c r="I1107" s="7" t="s">
        <v>255</v>
      </c>
      <c r="J1107" s="42">
        <v>43377.563831018517</v>
      </c>
      <c r="K1107" s="42">
        <v>43377.568668981483</v>
      </c>
      <c r="L1107" s="2">
        <v>43377</v>
      </c>
      <c r="M1107" s="6" t="str">
        <f t="shared" si="178"/>
        <v>octubre</v>
      </c>
      <c r="N1107" s="19">
        <f t="shared" si="179"/>
        <v>40</v>
      </c>
      <c r="O1107" s="7" t="str">
        <f t="shared" si="180"/>
        <v>jueves</v>
      </c>
      <c r="P1107" s="7">
        <f t="shared" si="181"/>
        <v>2018</v>
      </c>
      <c r="Q1107" s="3" t="str">
        <f>VLOOKUP(A1107,INFO!$A:$B,2,0)</f>
        <v>GUAYAQUIL</v>
      </c>
      <c r="R1107" s="19">
        <v>95</v>
      </c>
      <c r="S1107" s="19" t="str">
        <f t="shared" si="182"/>
        <v>Demetrio Aguilera, Guayaquil</v>
      </c>
      <c r="T1107" s="19">
        <f t="shared" si="183"/>
        <v>0</v>
      </c>
      <c r="U1107" s="19" t="str">
        <f t="shared" si="184"/>
        <v>Mostrar</v>
      </c>
      <c r="V1107" s="3" t="str">
        <f>VLOOKUP(A1107,INFO!$A:$C,3,0)</f>
        <v>II765J</v>
      </c>
      <c r="W1107" s="3" t="str">
        <f>VLOOKUP(V1107,INFO!$C:$D,2,0)</f>
        <v>Motocicleta</v>
      </c>
      <c r="X1107" s="17" t="str">
        <f>VLOOKUP(A1107,INFO!A:F,5,0)</f>
        <v>ADMINISTRACIÓN</v>
      </c>
      <c r="Y1107" s="17" t="str">
        <f>VLOOKUP(A1107,INFO!A:F,6,0)</f>
        <v xml:space="preserve">Byron </v>
      </c>
    </row>
    <row r="1108" spans="1:25" x14ac:dyDescent="0.25">
      <c r="A1108" s="3" t="s">
        <v>4</v>
      </c>
      <c r="B1108" s="8">
        <v>1.2094907407407408E-2</v>
      </c>
      <c r="C1108" s="8">
        <v>1.1400462962962965E-2</v>
      </c>
      <c r="D1108" s="8">
        <v>6.9444444444444447E-4</v>
      </c>
      <c r="E1108" s="4">
        <v>8.5</v>
      </c>
      <c r="F1108" s="5">
        <v>66</v>
      </c>
      <c r="G1108" s="5">
        <v>29.28</v>
      </c>
      <c r="H1108" s="7" t="s">
        <v>357</v>
      </c>
      <c r="I1108" s="7" t="s">
        <v>1</v>
      </c>
      <c r="J1108" s="42">
        <v>43377.647222222222</v>
      </c>
      <c r="K1108" s="42">
        <v>43377.659317129626</v>
      </c>
      <c r="L1108" s="2">
        <v>43377</v>
      </c>
      <c r="M1108" s="6" t="str">
        <f t="shared" si="178"/>
        <v>octubre</v>
      </c>
      <c r="N1108" s="19">
        <f t="shared" si="179"/>
        <v>40</v>
      </c>
      <c r="O1108" s="7" t="str">
        <f t="shared" si="180"/>
        <v>jueves</v>
      </c>
      <c r="P1108" s="7">
        <f t="shared" si="181"/>
        <v>2018</v>
      </c>
      <c r="Q1108" s="3" t="str">
        <f>VLOOKUP(A1108,INFO!$A:$B,2,0)</f>
        <v>QUITO</v>
      </c>
      <c r="R1108" s="19">
        <v>95</v>
      </c>
      <c r="S1108" s="19" t="str">
        <f t="shared" si="182"/>
        <v>Avenida 10 De Agosto 30-106, Quito</v>
      </c>
      <c r="T1108" s="19">
        <f t="shared" si="183"/>
        <v>0</v>
      </c>
      <c r="U1108" s="19" t="str">
        <f t="shared" si="184"/>
        <v>Mostrar</v>
      </c>
      <c r="V1108" s="3" t="str">
        <f>VLOOKUP(A1108,INFO!$A:$C,3,0)</f>
        <v>HW228P</v>
      </c>
      <c r="W1108" s="3" t="str">
        <f>VLOOKUP(V1108,INFO!$C:$D,2,0)</f>
        <v>Motocicleta</v>
      </c>
      <c r="X1108" s="17" t="str">
        <f>VLOOKUP(A1108,INFO!A:F,5,0)</f>
        <v>SAT UIO</v>
      </c>
      <c r="Y1108" s="17" t="str">
        <f>VLOOKUP(A1108,INFO!A:F,6,0)</f>
        <v>Quito</v>
      </c>
    </row>
    <row r="1109" spans="1:25" x14ac:dyDescent="0.25">
      <c r="A1109" s="3" t="s">
        <v>64</v>
      </c>
      <c r="B1109" s="8">
        <v>4.3518518518518515E-3</v>
      </c>
      <c r="C1109" s="8">
        <v>1.5972222222222221E-3</v>
      </c>
      <c r="D1109" s="8">
        <v>6.9444444444444447E-4</v>
      </c>
      <c r="E1109" s="4">
        <v>0.06</v>
      </c>
      <c r="F1109" s="5">
        <v>5</v>
      </c>
      <c r="G1109" s="5">
        <v>0.56999999999999995</v>
      </c>
      <c r="H1109" s="7" t="s">
        <v>202</v>
      </c>
      <c r="I1109" s="7" t="s">
        <v>72</v>
      </c>
      <c r="J1109" s="42">
        <v>43377.769780092596</v>
      </c>
      <c r="K1109" s="42">
        <v>43377.774131944447</v>
      </c>
      <c r="L1109" s="2">
        <v>43377</v>
      </c>
      <c r="M1109" s="6" t="str">
        <f t="shared" si="178"/>
        <v>octubre</v>
      </c>
      <c r="N1109" s="19">
        <f t="shared" si="179"/>
        <v>40</v>
      </c>
      <c r="O1109" s="7" t="str">
        <f t="shared" si="180"/>
        <v>jueves</v>
      </c>
      <c r="P1109" s="7">
        <f t="shared" si="181"/>
        <v>2018</v>
      </c>
      <c r="Q1109" s="3" t="str">
        <f>VLOOKUP(A1109,INFO!$A:$B,2,0)</f>
        <v>GUAYAQUIL</v>
      </c>
      <c r="R1109" s="19">
        <v>95</v>
      </c>
      <c r="S1109" s="19" t="str">
        <f t="shared" si="182"/>
        <v>Avenida Juan Tanca Marengo, Guayaquil</v>
      </c>
      <c r="T1109" s="19">
        <f t="shared" si="183"/>
        <v>0</v>
      </c>
      <c r="U1109" s="19" t="str">
        <f t="shared" si="184"/>
        <v>Mostrar</v>
      </c>
      <c r="V1109" s="3" t="str">
        <f>VLOOKUP(A1109,INFO!$A:$C,3,0)</f>
        <v>EPCW5709</v>
      </c>
      <c r="W1109" s="3" t="str">
        <f>VLOOKUP(V1109,INFO!$C:$D,2,0)</f>
        <v>Camioneta</v>
      </c>
      <c r="X1109" s="17" t="str">
        <f>VLOOKUP(A1109,INFO!A:F,5,0)</f>
        <v>VENTAS</v>
      </c>
      <c r="Y1109" s="17" t="str">
        <f>VLOOKUP(A1109,INFO!A:F,6,0)</f>
        <v>Proyectos</v>
      </c>
    </row>
    <row r="1110" spans="1:25" x14ac:dyDescent="0.25">
      <c r="A1110" s="3" t="s">
        <v>2</v>
      </c>
      <c r="B1110" s="8">
        <v>4.2476851851851851E-3</v>
      </c>
      <c r="C1110" s="8">
        <v>3.4953703703703705E-3</v>
      </c>
      <c r="D1110" s="8">
        <v>7.5231481481481471E-4</v>
      </c>
      <c r="E1110" s="4">
        <v>1.84</v>
      </c>
      <c r="F1110" s="5">
        <v>50</v>
      </c>
      <c r="G1110" s="5">
        <v>18.05</v>
      </c>
      <c r="H1110" s="7" t="s">
        <v>358</v>
      </c>
      <c r="I1110" s="7" t="s">
        <v>1</v>
      </c>
      <c r="J1110" s="42">
        <v>43377.390625</v>
      </c>
      <c r="K1110" s="42">
        <v>43377.394872685189</v>
      </c>
      <c r="L1110" s="2">
        <v>43377</v>
      </c>
      <c r="M1110" s="6" t="str">
        <f t="shared" si="178"/>
        <v>octubre</v>
      </c>
      <c r="N1110" s="19">
        <f t="shared" si="179"/>
        <v>40</v>
      </c>
      <c r="O1110" s="7" t="str">
        <f t="shared" si="180"/>
        <v>jueves</v>
      </c>
      <c r="P1110" s="7">
        <f t="shared" si="181"/>
        <v>2018</v>
      </c>
      <c r="Q1110" s="3" t="str">
        <f>VLOOKUP(A1110,INFO!$A:$B,2,0)</f>
        <v>QUITO</v>
      </c>
      <c r="R1110" s="19">
        <v>95</v>
      </c>
      <c r="S1110" s="19" t="str">
        <f t="shared" si="182"/>
        <v>Avenida 10 De Agosto 30-106, Quito</v>
      </c>
      <c r="T1110" s="19">
        <f t="shared" si="183"/>
        <v>0</v>
      </c>
      <c r="U1110" s="19" t="str">
        <f t="shared" si="184"/>
        <v>Mostrar</v>
      </c>
      <c r="V1110" s="3" t="str">
        <f>VLOOKUP(A1110,INFO!$A:$C,3,0)</f>
        <v>EPCW7500</v>
      </c>
      <c r="W1110" s="3" t="str">
        <f>VLOOKUP(V1110,INFO!$C:$D,2,0)</f>
        <v>Camioneta</v>
      </c>
      <c r="X1110" s="17" t="str">
        <f>VLOOKUP(A1110,INFO!A:F,5,0)</f>
        <v>SAT UIO</v>
      </c>
      <c r="Y1110" s="17" t="str">
        <f>VLOOKUP(A1110,INFO!A:F,6,0)</f>
        <v>Edison Arellano</v>
      </c>
    </row>
    <row r="1111" spans="1:25" x14ac:dyDescent="0.25">
      <c r="A1111" s="3" t="s">
        <v>64</v>
      </c>
      <c r="B1111" s="8">
        <v>6.8634259259259256E-3</v>
      </c>
      <c r="C1111" s="8">
        <v>6.0879629629629643E-3</v>
      </c>
      <c r="D1111" s="8">
        <v>7.7546296296296304E-4</v>
      </c>
      <c r="E1111" s="4">
        <v>4.25</v>
      </c>
      <c r="F1111" s="5">
        <v>79</v>
      </c>
      <c r="G1111" s="5">
        <v>25.8</v>
      </c>
      <c r="H1111" s="7" t="s">
        <v>142</v>
      </c>
      <c r="I1111" s="7" t="s">
        <v>142</v>
      </c>
      <c r="J1111" s="42">
        <v>43377.538993055554</v>
      </c>
      <c r="K1111" s="42">
        <v>43377.545856481483</v>
      </c>
      <c r="L1111" s="2">
        <v>43377</v>
      </c>
      <c r="M1111" s="6" t="str">
        <f t="shared" si="178"/>
        <v>octubre</v>
      </c>
      <c r="N1111" s="19">
        <f t="shared" si="179"/>
        <v>40</v>
      </c>
      <c r="O1111" s="7" t="str">
        <f t="shared" si="180"/>
        <v>jueves</v>
      </c>
      <c r="P1111" s="7">
        <f t="shared" si="181"/>
        <v>2018</v>
      </c>
      <c r="Q1111" s="3" t="str">
        <f>VLOOKUP(A1111,INFO!$A:$B,2,0)</f>
        <v>GUAYAQUIL</v>
      </c>
      <c r="R1111" s="19">
        <v>95</v>
      </c>
      <c r="S1111" s="19" t="str">
        <f t="shared" si="182"/>
        <v>Guayaquil Daule, Guayaquil</v>
      </c>
      <c r="T1111" s="19">
        <f t="shared" si="183"/>
        <v>1</v>
      </c>
      <c r="U1111" s="19" t="str">
        <f t="shared" si="184"/>
        <v>Mostrar</v>
      </c>
      <c r="V1111" s="3" t="str">
        <f>VLOOKUP(A1111,INFO!$A:$C,3,0)</f>
        <v>EPCW5709</v>
      </c>
      <c r="W1111" s="3" t="str">
        <f>VLOOKUP(V1111,INFO!$C:$D,2,0)</f>
        <v>Camioneta</v>
      </c>
      <c r="X1111" s="17" t="str">
        <f>VLOOKUP(A1111,INFO!A:F,5,0)</f>
        <v>VENTAS</v>
      </c>
      <c r="Y1111" s="17" t="str">
        <f>VLOOKUP(A1111,INFO!A:F,6,0)</f>
        <v>Proyectos</v>
      </c>
    </row>
    <row r="1112" spans="1:25" x14ac:dyDescent="0.25">
      <c r="A1112" s="3" t="s">
        <v>29</v>
      </c>
      <c r="B1112" s="8">
        <v>1.5972222222222221E-3</v>
      </c>
      <c r="C1112" s="8">
        <v>7.0601851851851847E-4</v>
      </c>
      <c r="D1112" s="8">
        <v>8.9120370370370362E-4</v>
      </c>
      <c r="E1112" s="4">
        <v>0.06</v>
      </c>
      <c r="F1112" s="5">
        <v>5</v>
      </c>
      <c r="G1112" s="5">
        <v>1.56</v>
      </c>
      <c r="H1112" s="7" t="s">
        <v>24</v>
      </c>
      <c r="I1112" s="7" t="s">
        <v>24</v>
      </c>
      <c r="J1112" s="42">
        <v>43377.397349537037</v>
      </c>
      <c r="K1112" s="42">
        <v>43377.398946759262</v>
      </c>
      <c r="L1112" s="2">
        <v>43377</v>
      </c>
      <c r="M1112" s="6" t="str">
        <f t="shared" si="178"/>
        <v>octubre</v>
      </c>
      <c r="N1112" s="19">
        <f t="shared" si="179"/>
        <v>40</v>
      </c>
      <c r="O1112" s="7" t="str">
        <f t="shared" si="180"/>
        <v>jueves</v>
      </c>
      <c r="P1112" s="7">
        <f t="shared" si="181"/>
        <v>2018</v>
      </c>
      <c r="Q1112" s="3" t="str">
        <f>VLOOKUP(A1112,INFO!$A:$B,2,0)</f>
        <v>GUAYAQUIL</v>
      </c>
      <c r="R1112" s="19">
        <v>95</v>
      </c>
      <c r="S1112" s="19" t="str">
        <f t="shared" si="182"/>
        <v>Durmió en Ainsa</v>
      </c>
      <c r="T1112" s="19">
        <f t="shared" si="183"/>
        <v>1</v>
      </c>
      <c r="U1112" s="19" t="str">
        <f t="shared" si="184"/>
        <v>Mostrar</v>
      </c>
      <c r="V1112" s="3" t="str">
        <f>VLOOKUP(A1112,INFO!$A:$C,3,0)</f>
        <v>EPCW6826</v>
      </c>
      <c r="W1112" s="3" t="str">
        <f>VLOOKUP(V1112,INFO!$C:$D,2,0)</f>
        <v>Camioneta</v>
      </c>
      <c r="X1112" s="17" t="str">
        <f>VLOOKUP(A1112,INFO!A:F,5,0)</f>
        <v>POSTVENTA</v>
      </c>
      <c r="Y1112" s="17" t="str">
        <f>VLOOKUP(A1112,INFO!A:F,6,0)</f>
        <v>Danny Salazar</v>
      </c>
    </row>
    <row r="1113" spans="1:25" x14ac:dyDescent="0.25">
      <c r="A1113" s="3" t="s">
        <v>59</v>
      </c>
      <c r="B1113" s="8">
        <v>9.6064814814814808E-4</v>
      </c>
      <c r="C1113" s="8">
        <v>0</v>
      </c>
      <c r="D1113" s="8">
        <v>9.6064814814814808E-4</v>
      </c>
      <c r="E1113" s="4">
        <v>0</v>
      </c>
      <c r="F1113" s="5">
        <v>0</v>
      </c>
      <c r="G1113" s="5">
        <v>0.14000000000000001</v>
      </c>
      <c r="H1113" s="7" t="s">
        <v>24</v>
      </c>
      <c r="I1113" s="7" t="s">
        <v>24</v>
      </c>
      <c r="J1113" s="42">
        <v>43377.428946759261</v>
      </c>
      <c r="K1113" s="42">
        <v>43377.429907407408</v>
      </c>
      <c r="L1113" s="2">
        <v>43377</v>
      </c>
      <c r="M1113" s="6" t="str">
        <f t="shared" si="178"/>
        <v>octubre</v>
      </c>
      <c r="N1113" s="19">
        <f t="shared" si="179"/>
        <v>40</v>
      </c>
      <c r="O1113" s="7" t="str">
        <f t="shared" si="180"/>
        <v>jueves</v>
      </c>
      <c r="P1113" s="7">
        <f t="shared" si="181"/>
        <v>2018</v>
      </c>
      <c r="Q1113" s="3" t="str">
        <f>VLOOKUP(A1113,INFO!$A:$B,2,0)</f>
        <v>GUAYAQUIL</v>
      </c>
      <c r="R1113" s="19">
        <v>95</v>
      </c>
      <c r="S1113" s="19" t="str">
        <f t="shared" si="182"/>
        <v>Durmió en Ainsa</v>
      </c>
      <c r="T1113" s="19">
        <f t="shared" si="183"/>
        <v>1</v>
      </c>
      <c r="U1113" s="19" t="str">
        <f t="shared" si="184"/>
        <v>Mostrar</v>
      </c>
      <c r="V1113" s="3" t="str">
        <f>VLOOKUP(A1113,INFO!$A:$C,3,0)</f>
        <v>EPCI6941</v>
      </c>
      <c r="W1113" s="3" t="str">
        <f>VLOOKUP(V1113,INFO!$C:$D,2,0)</f>
        <v>Camioneta</v>
      </c>
      <c r="X1113" s="17" t="str">
        <f>VLOOKUP(A1113,INFO!A:F,5,0)</f>
        <v>POSTVENTA</v>
      </c>
      <c r="Y1113" s="17" t="str">
        <f>VLOOKUP(A1113,INFO!A:F,6,0)</f>
        <v>Michael Resabala</v>
      </c>
    </row>
    <row r="1114" spans="1:25" x14ac:dyDescent="0.25">
      <c r="A1114" s="3" t="s">
        <v>73</v>
      </c>
      <c r="B1114" s="8">
        <v>4.4907407407407405E-3</v>
      </c>
      <c r="C1114" s="8">
        <v>3.4953703703703705E-3</v>
      </c>
      <c r="D1114" s="8">
        <v>9.9537037037037042E-4</v>
      </c>
      <c r="E1114" s="4">
        <v>1.47</v>
      </c>
      <c r="F1114" s="5">
        <v>50</v>
      </c>
      <c r="G1114" s="5">
        <v>13.59</v>
      </c>
      <c r="H1114" s="7" t="s">
        <v>72</v>
      </c>
      <c r="I1114" s="7" t="s">
        <v>72</v>
      </c>
      <c r="J1114" s="42">
        <v>43377.628067129626</v>
      </c>
      <c r="K1114" s="42">
        <v>43377.632557870369</v>
      </c>
      <c r="L1114" s="2">
        <v>43377</v>
      </c>
      <c r="M1114" s="6" t="str">
        <f t="shared" si="178"/>
        <v>octubre</v>
      </c>
      <c r="N1114" s="19">
        <f t="shared" si="179"/>
        <v>40</v>
      </c>
      <c r="O1114" s="7" t="str">
        <f t="shared" si="180"/>
        <v>jueves</v>
      </c>
      <c r="P1114" s="7">
        <f t="shared" si="181"/>
        <v>2018</v>
      </c>
      <c r="Q1114" s="3" t="str">
        <f>VLOOKUP(A1114,INFO!$A:$B,2,0)</f>
        <v>GUAYAQUIL</v>
      </c>
      <c r="R1114" s="19">
        <v>95</v>
      </c>
      <c r="S1114" s="19" t="str">
        <f t="shared" si="182"/>
        <v>Durmió en Ainsa</v>
      </c>
      <c r="T1114" s="19">
        <f t="shared" si="183"/>
        <v>1</v>
      </c>
      <c r="U1114" s="19" t="str">
        <f t="shared" si="184"/>
        <v>Mostrar</v>
      </c>
      <c r="V1114" s="3" t="str">
        <f>VLOOKUP(A1114,INFO!$A:$C,3,0)</f>
        <v>EGSG9568</v>
      </c>
      <c r="W1114" s="3" t="str">
        <f>VLOOKUP(V1114,INFO!$C:$D,2,0)</f>
        <v>Camioneta</v>
      </c>
      <c r="X1114" s="17" t="str">
        <f>VLOOKUP(A1114,INFO!A:F,5,0)</f>
        <v>ADMINISTRACIÓN</v>
      </c>
      <c r="Y1114" s="17" t="str">
        <f>VLOOKUP(A1114,INFO!A:F,6,0)</f>
        <v>Alejandro Adrian</v>
      </c>
    </row>
    <row r="1115" spans="1:25" x14ac:dyDescent="0.25">
      <c r="A1115" s="3" t="s">
        <v>78</v>
      </c>
      <c r="B1115" s="8">
        <v>8.6342592592592599E-3</v>
      </c>
      <c r="C1115" s="8">
        <v>7.5925925925925926E-3</v>
      </c>
      <c r="D1115" s="8">
        <v>1.0416666666666667E-3</v>
      </c>
      <c r="E1115" s="4">
        <v>4.05</v>
      </c>
      <c r="F1115" s="5">
        <v>55</v>
      </c>
      <c r="G1115" s="5">
        <v>19.54</v>
      </c>
      <c r="H1115" s="7" t="s">
        <v>72</v>
      </c>
      <c r="I1115" s="7" t="s">
        <v>278</v>
      </c>
      <c r="J1115" s="42">
        <v>43377.59447916667</v>
      </c>
      <c r="K1115" s="42">
        <v>43377.603113425925</v>
      </c>
      <c r="L1115" s="2">
        <v>43377</v>
      </c>
      <c r="M1115" s="6" t="str">
        <f t="shared" si="178"/>
        <v>octubre</v>
      </c>
      <c r="N1115" s="19">
        <f t="shared" si="179"/>
        <v>40</v>
      </c>
      <c r="O1115" s="7" t="str">
        <f t="shared" si="180"/>
        <v>jueves</v>
      </c>
      <c r="P1115" s="7">
        <f t="shared" si="181"/>
        <v>2018</v>
      </c>
      <c r="Q1115" s="3" t="str">
        <f>VLOOKUP(A1115,INFO!$A:$B,2,0)</f>
        <v>GUAYAQUIL</v>
      </c>
      <c r="R1115" s="19">
        <v>95</v>
      </c>
      <c r="S1115" s="19" t="str">
        <f t="shared" si="182"/>
        <v>José Antonio Gomez Gault, Guayaquil</v>
      </c>
      <c r="T1115" s="19">
        <f t="shared" si="183"/>
        <v>1</v>
      </c>
      <c r="U1115" s="19" t="str">
        <f t="shared" si="184"/>
        <v>Mostrar</v>
      </c>
      <c r="V1115" s="3" t="str">
        <f>VLOOKUP(A1115,INFO!$A:$C,3,0)</f>
        <v>II765J</v>
      </c>
      <c r="W1115" s="3" t="str">
        <f>VLOOKUP(V1115,INFO!$C:$D,2,0)</f>
        <v>Motocicleta</v>
      </c>
      <c r="X1115" s="17" t="str">
        <f>VLOOKUP(A1115,INFO!A:F,5,0)</f>
        <v>ADMINISTRACIÓN</v>
      </c>
      <c r="Y1115" s="17" t="str">
        <f>VLOOKUP(A1115,INFO!A:F,6,0)</f>
        <v xml:space="preserve">Byron </v>
      </c>
    </row>
    <row r="1116" spans="1:25" x14ac:dyDescent="0.25">
      <c r="A1116" s="3" t="s">
        <v>68</v>
      </c>
      <c r="B1116" s="8">
        <v>3.2986111111111111E-3</v>
      </c>
      <c r="C1116" s="8">
        <v>2.1990740740740742E-3</v>
      </c>
      <c r="D1116" s="8">
        <v>1.0995370370370371E-3</v>
      </c>
      <c r="E1116" s="4">
        <v>0.57999999999999996</v>
      </c>
      <c r="F1116" s="5">
        <v>24</v>
      </c>
      <c r="G1116" s="5">
        <v>7.39</v>
      </c>
      <c r="H1116" s="7" t="s">
        <v>158</v>
      </c>
      <c r="I1116" s="7" t="s">
        <v>72</v>
      </c>
      <c r="J1116" s="42">
        <v>43377.575613425928</v>
      </c>
      <c r="K1116" s="42">
        <v>43377.578912037039</v>
      </c>
      <c r="L1116" s="2">
        <v>43377</v>
      </c>
      <c r="M1116" s="6" t="str">
        <f t="shared" si="178"/>
        <v>octubre</v>
      </c>
      <c r="N1116" s="19">
        <f t="shared" si="179"/>
        <v>40</v>
      </c>
      <c r="O1116" s="7" t="str">
        <f t="shared" si="180"/>
        <v>jueves</v>
      </c>
      <c r="P1116" s="7">
        <f t="shared" si="181"/>
        <v>2018</v>
      </c>
      <c r="Q1116" s="3" t="str">
        <f>VLOOKUP(A1116,INFO!$A:$B,2,0)</f>
        <v>QUITO</v>
      </c>
      <c r="R1116" s="19">
        <v>95</v>
      </c>
      <c r="S1116" s="19" t="str">
        <f t="shared" si="182"/>
        <v>Avenida Juan Tanca Marengo, Guayaquil</v>
      </c>
      <c r="T1116" s="19">
        <f t="shared" si="183"/>
        <v>0</v>
      </c>
      <c r="U1116" s="19" t="str">
        <f t="shared" si="184"/>
        <v>Mostrar</v>
      </c>
      <c r="V1116" s="3" t="str">
        <f>VLOOKUP(A1116,INFO!$A:$C,3,0)</f>
        <v>EGSK6338</v>
      </c>
      <c r="W1116" s="3" t="str">
        <f>VLOOKUP(V1116,INFO!$C:$D,2,0)</f>
        <v>Automovil</v>
      </c>
      <c r="X1116" s="17" t="str">
        <f>VLOOKUP(A1116,INFO!A:F,5,0)</f>
        <v>VENTAS</v>
      </c>
      <c r="Y1116" s="17" t="str">
        <f>VLOOKUP(A1116,INFO!A:F,6,0)</f>
        <v>Josue Guillen</v>
      </c>
    </row>
    <row r="1117" spans="1:25" x14ac:dyDescent="0.25">
      <c r="A1117" s="3" t="s">
        <v>36</v>
      </c>
      <c r="B1117" s="8">
        <v>1.4467592592592594E-3</v>
      </c>
      <c r="C1117" s="8">
        <v>3.4722222222222224E-4</v>
      </c>
      <c r="D1117" s="8">
        <v>1.0995370370370371E-3</v>
      </c>
      <c r="E1117" s="4">
        <v>0.08</v>
      </c>
      <c r="F1117" s="5">
        <v>7</v>
      </c>
      <c r="G1117" s="5">
        <v>2.3199999999999998</v>
      </c>
      <c r="H1117" s="7" t="s">
        <v>24</v>
      </c>
      <c r="I1117" s="7" t="s">
        <v>24</v>
      </c>
      <c r="J1117" s="42">
        <v>43377.766851851855</v>
      </c>
      <c r="K1117" s="42">
        <v>43377.76829861111</v>
      </c>
      <c r="L1117" s="2">
        <v>43377</v>
      </c>
      <c r="M1117" s="6" t="str">
        <f t="shared" si="178"/>
        <v>octubre</v>
      </c>
      <c r="N1117" s="19">
        <f t="shared" si="179"/>
        <v>40</v>
      </c>
      <c r="O1117" s="7" t="str">
        <f t="shared" si="180"/>
        <v>jueves</v>
      </c>
      <c r="P1117" s="7">
        <f t="shared" si="181"/>
        <v>2018</v>
      </c>
      <c r="Q1117" s="3" t="str">
        <f>VLOOKUP(A1117,INFO!$A:$B,2,0)</f>
        <v>GUAYAQUIL</v>
      </c>
      <c r="R1117" s="19">
        <v>95</v>
      </c>
      <c r="S1117" s="19" t="str">
        <f t="shared" si="182"/>
        <v>Durmió en Ainsa</v>
      </c>
      <c r="T1117" s="19">
        <f t="shared" si="183"/>
        <v>1</v>
      </c>
      <c r="U1117" s="19" t="str">
        <f t="shared" si="184"/>
        <v>Mostrar</v>
      </c>
      <c r="V1117" s="3" t="str">
        <f>VLOOKUP(A1117,INFO!$A:$C,3,0)</f>
        <v>EPCA4311</v>
      </c>
      <c r="W1117" s="3" t="str">
        <f>VLOOKUP(V1117,INFO!$C:$D,2,0)</f>
        <v>Plataforma</v>
      </c>
      <c r="X1117" s="17" t="str">
        <f>VLOOKUP(A1117,INFO!A:F,5,0)</f>
        <v>LOGÍSTICA</v>
      </c>
      <c r="Y1117" s="17" t="str">
        <f>VLOOKUP(A1117,INFO!A:F,6,0)</f>
        <v>Cristobal Murillo</v>
      </c>
    </row>
    <row r="1118" spans="1:25" x14ac:dyDescent="0.25">
      <c r="A1118" s="3" t="s">
        <v>2</v>
      </c>
      <c r="B1118" s="8">
        <v>7.4305555555555548E-3</v>
      </c>
      <c r="C1118" s="8">
        <v>6.2731481481481484E-3</v>
      </c>
      <c r="D1118" s="8">
        <v>1.1574074074074073E-3</v>
      </c>
      <c r="E1118" s="4">
        <v>2.97</v>
      </c>
      <c r="F1118" s="5">
        <v>44</v>
      </c>
      <c r="G1118" s="5">
        <v>16.66</v>
      </c>
      <c r="H1118" s="7" t="s">
        <v>1</v>
      </c>
      <c r="I1118" s="7" t="s">
        <v>359</v>
      </c>
      <c r="J1118" s="42">
        <v>43377.401134259257</v>
      </c>
      <c r="K1118" s="42">
        <v>43377.408564814818</v>
      </c>
      <c r="L1118" s="2">
        <v>43377</v>
      </c>
      <c r="M1118" s="6" t="str">
        <f t="shared" ref="M1118:M1181" si="185">TEXT(L1118,"mmmm")</f>
        <v>octubre</v>
      </c>
      <c r="N1118" s="19">
        <f t="shared" ref="N1118:N1181" si="186">IF(O1118="domingo",WEEKNUM(L1118)-1,WEEKNUM(L1118))</f>
        <v>40</v>
      </c>
      <c r="O1118" s="7" t="str">
        <f t="shared" ref="O1118:O1181" si="187">TEXT(L1118,"dddd")</f>
        <v>jueves</v>
      </c>
      <c r="P1118" s="7">
        <f t="shared" ref="P1118:P1181" si="188">YEAR(L1118)</f>
        <v>2018</v>
      </c>
      <c r="Q1118" s="3" t="str">
        <f>VLOOKUP(A1118,INFO!$A:$B,2,0)</f>
        <v>QUITO</v>
      </c>
      <c r="R1118" s="19">
        <v>95</v>
      </c>
      <c r="S1118" s="19" t="str">
        <f t="shared" ref="S1118:S1181" si="189">IF(AND(T1118=1,OR(I1118=$Z$2,I1118=$Z$3)),$Z$4,I1118)</f>
        <v>Calle De Los Pinos 1-53, Quito</v>
      </c>
      <c r="T1118" s="19">
        <f t="shared" ref="T1118:T1181" si="190">IF(OR(H1118=I1118,H1118=$Z$2,H1118=$Z$3),1,0)</f>
        <v>0</v>
      </c>
      <c r="U1118" s="19" t="str">
        <f t="shared" ref="U1118:U1181" si="191">IF(AND(C1118=$AA$2,D1118=$AA$2),"No Mostrar","Mostrar")</f>
        <v>Mostrar</v>
      </c>
      <c r="V1118" s="3" t="str">
        <f>VLOOKUP(A1118,INFO!$A:$C,3,0)</f>
        <v>EPCW7500</v>
      </c>
      <c r="W1118" s="3" t="str">
        <f>VLOOKUP(V1118,INFO!$C:$D,2,0)</f>
        <v>Camioneta</v>
      </c>
      <c r="X1118" s="17" t="str">
        <f>VLOOKUP(A1118,INFO!A:F,5,0)</f>
        <v>SAT UIO</v>
      </c>
      <c r="Y1118" s="17" t="str">
        <f>VLOOKUP(A1118,INFO!A:F,6,0)</f>
        <v>Edison Arellano</v>
      </c>
    </row>
    <row r="1119" spans="1:25" x14ac:dyDescent="0.25">
      <c r="A1119" s="3" t="s">
        <v>59</v>
      </c>
      <c r="B1119" s="8">
        <v>1.7835648148148149E-2</v>
      </c>
      <c r="C1119" s="8">
        <v>1.6655092592592593E-2</v>
      </c>
      <c r="D1119" s="8">
        <v>1.1805555555555556E-3</v>
      </c>
      <c r="E1119" s="4">
        <v>20.190000000000001</v>
      </c>
      <c r="F1119" s="5">
        <v>87</v>
      </c>
      <c r="G1119" s="5">
        <v>47.16</v>
      </c>
      <c r="H1119" s="7" t="s">
        <v>24</v>
      </c>
      <c r="I1119" s="7" t="s">
        <v>135</v>
      </c>
      <c r="J1119" s="42">
        <v>43377.443912037037</v>
      </c>
      <c r="K1119" s="42">
        <v>43377.461747685185</v>
      </c>
      <c r="L1119" s="2">
        <v>43377</v>
      </c>
      <c r="M1119" s="6" t="str">
        <f t="shared" si="185"/>
        <v>octubre</v>
      </c>
      <c r="N1119" s="19">
        <f t="shared" si="186"/>
        <v>40</v>
      </c>
      <c r="O1119" s="7" t="str">
        <f t="shared" si="187"/>
        <v>jueves</v>
      </c>
      <c r="P1119" s="7">
        <f t="shared" si="188"/>
        <v>2018</v>
      </c>
      <c r="Q1119" s="3" t="str">
        <f>VLOOKUP(A1119,INFO!$A:$B,2,0)</f>
        <v>GUAYAQUIL</v>
      </c>
      <c r="R1119" s="19">
        <v>95</v>
      </c>
      <c r="S1119" s="19" t="str">
        <f t="shared" si="189"/>
        <v>Antonio Parra Velasco, Guayaquil</v>
      </c>
      <c r="T1119" s="19">
        <f t="shared" si="190"/>
        <v>1</v>
      </c>
      <c r="U1119" s="19" t="str">
        <f t="shared" si="191"/>
        <v>Mostrar</v>
      </c>
      <c r="V1119" s="3" t="str">
        <f>VLOOKUP(A1119,INFO!$A:$C,3,0)</f>
        <v>EPCI6941</v>
      </c>
      <c r="W1119" s="3" t="str">
        <f>VLOOKUP(V1119,INFO!$C:$D,2,0)</f>
        <v>Camioneta</v>
      </c>
      <c r="X1119" s="17" t="str">
        <f>VLOOKUP(A1119,INFO!A:F,5,0)</f>
        <v>POSTVENTA</v>
      </c>
      <c r="Y1119" s="17" t="str">
        <f>VLOOKUP(A1119,INFO!A:F,6,0)</f>
        <v>Michael Resabala</v>
      </c>
    </row>
    <row r="1120" spans="1:25" x14ac:dyDescent="0.25">
      <c r="A1120" s="3" t="s">
        <v>70</v>
      </c>
      <c r="B1120" s="8">
        <v>5.7870370370370376E-3</v>
      </c>
      <c r="C1120" s="8">
        <v>4.5370370370370365E-3</v>
      </c>
      <c r="D1120" s="8">
        <v>1.25E-3</v>
      </c>
      <c r="E1120" s="4">
        <v>3.19</v>
      </c>
      <c r="F1120" s="5">
        <v>55</v>
      </c>
      <c r="G1120" s="5">
        <v>22.97</v>
      </c>
      <c r="H1120" s="7" t="s">
        <v>331</v>
      </c>
      <c r="I1120" s="7" t="s">
        <v>144</v>
      </c>
      <c r="J1120" s="42">
        <v>43377.401400462964</v>
      </c>
      <c r="K1120" s="42">
        <v>43377.407187500001</v>
      </c>
      <c r="L1120" s="2">
        <v>43377</v>
      </c>
      <c r="M1120" s="6" t="str">
        <f t="shared" si="185"/>
        <v>octubre</v>
      </c>
      <c r="N1120" s="19">
        <f t="shared" si="186"/>
        <v>40</v>
      </c>
      <c r="O1120" s="7" t="str">
        <f t="shared" si="187"/>
        <v>jueves</v>
      </c>
      <c r="P1120" s="7">
        <f t="shared" si="188"/>
        <v>2018</v>
      </c>
      <c r="Q1120" s="3" t="str">
        <f>VLOOKUP(A1120,INFO!$A:$B,2,0)</f>
        <v>QUITO</v>
      </c>
      <c r="R1120" s="19">
        <v>95</v>
      </c>
      <c r="S1120" s="19" t="str">
        <f t="shared" si="189"/>
        <v>Padre Solano, Guayaquil</v>
      </c>
      <c r="T1120" s="19">
        <f t="shared" si="190"/>
        <v>0</v>
      </c>
      <c r="U1120" s="19" t="str">
        <f t="shared" si="191"/>
        <v>Mostrar</v>
      </c>
      <c r="V1120" s="3" t="str">
        <f>VLOOKUP(A1120,INFO!$A:$C,3,0)</f>
        <v>EPCZ3313</v>
      </c>
      <c r="W1120" s="3" t="str">
        <f>VLOOKUP(V1120,INFO!$C:$D,2,0)</f>
        <v>Automovil</v>
      </c>
      <c r="X1120" s="17" t="str">
        <f>VLOOKUP(A1120,INFO!A:F,5,0)</f>
        <v>VENTAS</v>
      </c>
      <c r="Y1120" s="17" t="str">
        <f>VLOOKUP(A1120,INFO!A:F,6,0)</f>
        <v>Fernando Maldonado</v>
      </c>
    </row>
    <row r="1121" spans="1:25" x14ac:dyDescent="0.25">
      <c r="A1121" s="3" t="s">
        <v>29</v>
      </c>
      <c r="B1121" s="8">
        <v>1.9664351851851853E-2</v>
      </c>
      <c r="C1121" s="8">
        <v>1.8414351851851852E-2</v>
      </c>
      <c r="D1121" s="8">
        <v>1.25E-3</v>
      </c>
      <c r="E1121" s="4">
        <v>20.07</v>
      </c>
      <c r="F1121" s="5">
        <v>87</v>
      </c>
      <c r="G1121" s="5">
        <v>42.52</v>
      </c>
      <c r="H1121" s="7" t="s">
        <v>142</v>
      </c>
      <c r="I1121" s="7" t="s">
        <v>134</v>
      </c>
      <c r="J1121" s="42">
        <v>43377.544722222221</v>
      </c>
      <c r="K1121" s="42">
        <v>43377.564386574071</v>
      </c>
      <c r="L1121" s="2">
        <v>43377</v>
      </c>
      <c r="M1121" s="6" t="str">
        <f t="shared" si="185"/>
        <v>octubre</v>
      </c>
      <c r="N1121" s="19">
        <f t="shared" si="186"/>
        <v>40</v>
      </c>
      <c r="O1121" s="7" t="str">
        <f t="shared" si="187"/>
        <v>jueves</v>
      </c>
      <c r="P1121" s="7">
        <f t="shared" si="188"/>
        <v>2018</v>
      </c>
      <c r="Q1121" s="3" t="str">
        <f>VLOOKUP(A1121,INFO!$A:$B,2,0)</f>
        <v>GUAYAQUIL</v>
      </c>
      <c r="R1121" s="19">
        <v>95</v>
      </c>
      <c r="S1121" s="19" t="str">
        <f t="shared" si="189"/>
        <v>Camilo Ponce Enriquez, Guayaquil</v>
      </c>
      <c r="T1121" s="19">
        <f t="shared" si="190"/>
        <v>0</v>
      </c>
      <c r="U1121" s="19" t="str">
        <f t="shared" si="191"/>
        <v>Mostrar</v>
      </c>
      <c r="V1121" s="3" t="str">
        <f>VLOOKUP(A1121,INFO!$A:$C,3,0)</f>
        <v>EPCW6826</v>
      </c>
      <c r="W1121" s="3" t="str">
        <f>VLOOKUP(V1121,INFO!$C:$D,2,0)</f>
        <v>Camioneta</v>
      </c>
      <c r="X1121" s="17" t="str">
        <f>VLOOKUP(A1121,INFO!A:F,5,0)</f>
        <v>POSTVENTA</v>
      </c>
      <c r="Y1121" s="17" t="str">
        <f>VLOOKUP(A1121,INFO!A:F,6,0)</f>
        <v>Danny Salazar</v>
      </c>
    </row>
    <row r="1122" spans="1:25" x14ac:dyDescent="0.25">
      <c r="A1122" s="3" t="s">
        <v>4</v>
      </c>
      <c r="B1122" s="8">
        <v>9.0972222222222218E-3</v>
      </c>
      <c r="C1122" s="8">
        <v>7.7546296296296287E-3</v>
      </c>
      <c r="D1122" s="8">
        <v>1.3425925925925925E-3</v>
      </c>
      <c r="E1122" s="4">
        <v>5.33</v>
      </c>
      <c r="F1122" s="5">
        <v>70</v>
      </c>
      <c r="G1122" s="5">
        <v>24.39</v>
      </c>
      <c r="H1122" s="7" t="s">
        <v>177</v>
      </c>
      <c r="I1122" s="7" t="s">
        <v>1</v>
      </c>
      <c r="J1122" s="42">
        <v>43377.552465277775</v>
      </c>
      <c r="K1122" s="42">
        <v>43377.561562499999</v>
      </c>
      <c r="L1122" s="2">
        <v>43377</v>
      </c>
      <c r="M1122" s="6" t="str">
        <f t="shared" si="185"/>
        <v>octubre</v>
      </c>
      <c r="N1122" s="19">
        <f t="shared" si="186"/>
        <v>40</v>
      </c>
      <c r="O1122" s="7" t="str">
        <f t="shared" si="187"/>
        <v>jueves</v>
      </c>
      <c r="P1122" s="7">
        <f t="shared" si="188"/>
        <v>2018</v>
      </c>
      <c r="Q1122" s="3" t="str">
        <f>VLOOKUP(A1122,INFO!$A:$B,2,0)</f>
        <v>QUITO</v>
      </c>
      <c r="R1122" s="19">
        <v>95</v>
      </c>
      <c r="S1122" s="19" t="str">
        <f t="shared" si="189"/>
        <v>Avenida 10 De Agosto 30-106, Quito</v>
      </c>
      <c r="T1122" s="19">
        <f t="shared" si="190"/>
        <v>0</v>
      </c>
      <c r="U1122" s="19" t="str">
        <f t="shared" si="191"/>
        <v>Mostrar</v>
      </c>
      <c r="V1122" s="3" t="str">
        <f>VLOOKUP(A1122,INFO!$A:$C,3,0)</f>
        <v>HW228P</v>
      </c>
      <c r="W1122" s="3" t="str">
        <f>VLOOKUP(V1122,INFO!$C:$D,2,0)</f>
        <v>Motocicleta</v>
      </c>
      <c r="X1122" s="17" t="str">
        <f>VLOOKUP(A1122,INFO!A:F,5,0)</f>
        <v>SAT UIO</v>
      </c>
      <c r="Y1122" s="17" t="str">
        <f>VLOOKUP(A1122,INFO!A:F,6,0)</f>
        <v>Quito</v>
      </c>
    </row>
    <row r="1123" spans="1:25" x14ac:dyDescent="0.25">
      <c r="A1123" s="3" t="s">
        <v>78</v>
      </c>
      <c r="B1123" s="8">
        <v>5.115740740740741E-3</v>
      </c>
      <c r="C1123" s="8">
        <v>3.7500000000000003E-3</v>
      </c>
      <c r="D1123" s="8">
        <v>1.3657407407407409E-3</v>
      </c>
      <c r="E1123" s="4">
        <v>1.86</v>
      </c>
      <c r="F1123" s="5">
        <v>51</v>
      </c>
      <c r="G1123" s="5">
        <v>15.15</v>
      </c>
      <c r="H1123" s="7" t="s">
        <v>255</v>
      </c>
      <c r="I1123" s="7" t="s">
        <v>72</v>
      </c>
      <c r="J1123" s="42">
        <v>43377.570891203701</v>
      </c>
      <c r="K1123" s="42">
        <v>43377.576006944444</v>
      </c>
      <c r="L1123" s="2">
        <v>43377</v>
      </c>
      <c r="M1123" s="6" t="str">
        <f t="shared" si="185"/>
        <v>octubre</v>
      </c>
      <c r="N1123" s="19">
        <f t="shared" si="186"/>
        <v>40</v>
      </c>
      <c r="O1123" s="7" t="str">
        <f t="shared" si="187"/>
        <v>jueves</v>
      </c>
      <c r="P1123" s="7">
        <f t="shared" si="188"/>
        <v>2018</v>
      </c>
      <c r="Q1123" s="3" t="str">
        <f>VLOOKUP(A1123,INFO!$A:$B,2,0)</f>
        <v>GUAYAQUIL</v>
      </c>
      <c r="R1123" s="19">
        <v>95</v>
      </c>
      <c r="S1123" s="19" t="str">
        <f t="shared" si="189"/>
        <v>Avenida Juan Tanca Marengo, Guayaquil</v>
      </c>
      <c r="T1123" s="19">
        <f t="shared" si="190"/>
        <v>0</v>
      </c>
      <c r="U1123" s="19" t="str">
        <f t="shared" si="191"/>
        <v>Mostrar</v>
      </c>
      <c r="V1123" s="3" t="str">
        <f>VLOOKUP(A1123,INFO!$A:$C,3,0)</f>
        <v>II765J</v>
      </c>
      <c r="W1123" s="3" t="str">
        <f>VLOOKUP(V1123,INFO!$C:$D,2,0)</f>
        <v>Motocicleta</v>
      </c>
      <c r="X1123" s="17" t="str">
        <f>VLOOKUP(A1123,INFO!A:F,5,0)</f>
        <v>ADMINISTRACIÓN</v>
      </c>
      <c r="Y1123" s="17" t="str">
        <f>VLOOKUP(A1123,INFO!A:F,6,0)</f>
        <v xml:space="preserve">Byron </v>
      </c>
    </row>
    <row r="1124" spans="1:25" x14ac:dyDescent="0.25">
      <c r="A1124" s="3" t="s">
        <v>74</v>
      </c>
      <c r="B1124" s="8">
        <v>1.1805555555555555E-2</v>
      </c>
      <c r="C1124" s="8">
        <v>1.042824074074074E-2</v>
      </c>
      <c r="D1124" s="8">
        <v>1.3773148148148147E-3</v>
      </c>
      <c r="E1124" s="4">
        <v>1.75</v>
      </c>
      <c r="F1124" s="5">
        <v>31</v>
      </c>
      <c r="G1124" s="5">
        <v>6.19</v>
      </c>
      <c r="H1124" s="7" t="s">
        <v>155</v>
      </c>
      <c r="I1124" s="7" t="s">
        <v>155</v>
      </c>
      <c r="J1124" s="42">
        <v>43377.652581018519</v>
      </c>
      <c r="K1124" s="42">
        <v>43377.664386574077</v>
      </c>
      <c r="L1124" s="2">
        <v>43377</v>
      </c>
      <c r="M1124" s="6" t="str">
        <f t="shared" si="185"/>
        <v>octubre</v>
      </c>
      <c r="N1124" s="19">
        <f t="shared" si="186"/>
        <v>40</v>
      </c>
      <c r="O1124" s="7" t="str">
        <f t="shared" si="187"/>
        <v>jueves</v>
      </c>
      <c r="P1124" s="7">
        <f t="shared" si="188"/>
        <v>2018</v>
      </c>
      <c r="Q1124" s="3" t="str">
        <f>VLOOKUP(A1124,INFO!$A:$B,2,0)</f>
        <v>GUAYAQUIL</v>
      </c>
      <c r="R1124" s="19">
        <v>95</v>
      </c>
      <c r="S1124" s="19" t="str">
        <f t="shared" si="189"/>
        <v>Malvas</v>
      </c>
      <c r="T1124" s="19">
        <f t="shared" si="190"/>
        <v>1</v>
      </c>
      <c r="U1124" s="19" t="str">
        <f t="shared" si="191"/>
        <v>Mostrar</v>
      </c>
      <c r="V1124" s="3" t="str">
        <f>VLOOKUP(A1124,INFO!$A:$C,3,0)</f>
        <v>EGSI9191</v>
      </c>
      <c r="W1124" s="3" t="str">
        <f>VLOOKUP(V1124,INFO!$C:$D,2,0)</f>
        <v>Camioneta</v>
      </c>
      <c r="X1124" s="17" t="str">
        <f>VLOOKUP(A1124,INFO!A:F,5,0)</f>
        <v>POSTVENTA</v>
      </c>
      <c r="Y1124" s="17" t="str">
        <f>VLOOKUP(A1124,INFO!A:F,6,0)</f>
        <v>Patricio Olaya</v>
      </c>
    </row>
    <row r="1125" spans="1:25" x14ac:dyDescent="0.25">
      <c r="A1125" s="3" t="s">
        <v>73</v>
      </c>
      <c r="B1125" s="8">
        <v>4.0509259259259257E-3</v>
      </c>
      <c r="C1125" s="8">
        <v>2.4305555555555556E-3</v>
      </c>
      <c r="D1125" s="8">
        <v>1.6203703703703703E-3</v>
      </c>
      <c r="E1125" s="4">
        <v>1.26</v>
      </c>
      <c r="F1125" s="5">
        <v>48</v>
      </c>
      <c r="G1125" s="5">
        <v>12.99</v>
      </c>
      <c r="H1125" s="7" t="s">
        <v>211</v>
      </c>
      <c r="I1125" s="7" t="s">
        <v>72</v>
      </c>
      <c r="J1125" s="42">
        <v>43377.86614583333</v>
      </c>
      <c r="K1125" s="42">
        <v>43377.870196759257</v>
      </c>
      <c r="L1125" s="2">
        <v>43377</v>
      </c>
      <c r="M1125" s="6" t="str">
        <f t="shared" si="185"/>
        <v>octubre</v>
      </c>
      <c r="N1125" s="19">
        <f t="shared" si="186"/>
        <v>40</v>
      </c>
      <c r="O1125" s="7" t="str">
        <f t="shared" si="187"/>
        <v>jueves</v>
      </c>
      <c r="P1125" s="7">
        <f t="shared" si="188"/>
        <v>2018</v>
      </c>
      <c r="Q1125" s="3" t="str">
        <f>VLOOKUP(A1125,INFO!$A:$B,2,0)</f>
        <v>GUAYAQUIL</v>
      </c>
      <c r="R1125" s="19">
        <v>95</v>
      </c>
      <c r="S1125" s="19" t="str">
        <f t="shared" si="189"/>
        <v>Avenida Juan Tanca Marengo, Guayaquil</v>
      </c>
      <c r="T1125" s="19">
        <f t="shared" si="190"/>
        <v>0</v>
      </c>
      <c r="U1125" s="19" t="str">
        <f t="shared" si="191"/>
        <v>Mostrar</v>
      </c>
      <c r="V1125" s="3" t="str">
        <f>VLOOKUP(A1125,INFO!$A:$C,3,0)</f>
        <v>EGSG9568</v>
      </c>
      <c r="W1125" s="3" t="str">
        <f>VLOOKUP(V1125,INFO!$C:$D,2,0)</f>
        <v>Camioneta</v>
      </c>
      <c r="X1125" s="17" t="str">
        <f>VLOOKUP(A1125,INFO!A:F,5,0)</f>
        <v>ADMINISTRACIÓN</v>
      </c>
      <c r="Y1125" s="17" t="str">
        <f>VLOOKUP(A1125,INFO!A:F,6,0)</f>
        <v>Alejandro Adrian</v>
      </c>
    </row>
    <row r="1126" spans="1:25" x14ac:dyDescent="0.25">
      <c r="A1126" s="3" t="s">
        <v>64</v>
      </c>
      <c r="B1126" s="8">
        <v>9.6990740740740735E-3</v>
      </c>
      <c r="C1126" s="8">
        <v>7.9976851851851858E-3</v>
      </c>
      <c r="D1126" s="8">
        <v>1.7013888888888892E-3</v>
      </c>
      <c r="E1126" s="4">
        <v>3.38</v>
      </c>
      <c r="F1126" s="5">
        <v>66</v>
      </c>
      <c r="G1126" s="5">
        <v>14.51</v>
      </c>
      <c r="H1126" s="7" t="s">
        <v>72</v>
      </c>
      <c r="I1126" s="7" t="s">
        <v>202</v>
      </c>
      <c r="J1126" s="42">
        <v>43377.726967592593</v>
      </c>
      <c r="K1126" s="42">
        <v>43377.736666666664</v>
      </c>
      <c r="L1126" s="2">
        <v>43377</v>
      </c>
      <c r="M1126" s="6" t="str">
        <f t="shared" si="185"/>
        <v>octubre</v>
      </c>
      <c r="N1126" s="19">
        <f t="shared" si="186"/>
        <v>40</v>
      </c>
      <c r="O1126" s="7" t="str">
        <f t="shared" si="187"/>
        <v>jueves</v>
      </c>
      <c r="P1126" s="7">
        <f t="shared" si="188"/>
        <v>2018</v>
      </c>
      <c r="Q1126" s="3" t="str">
        <f>VLOOKUP(A1126,INFO!$A:$B,2,0)</f>
        <v>GUAYAQUIL</v>
      </c>
      <c r="R1126" s="19">
        <v>95</v>
      </c>
      <c r="S1126" s="19" t="str">
        <f t="shared" si="189"/>
        <v>16 No, Guayaquil</v>
      </c>
      <c r="T1126" s="19">
        <f t="shared" si="190"/>
        <v>1</v>
      </c>
      <c r="U1126" s="19" t="str">
        <f t="shared" si="191"/>
        <v>Mostrar</v>
      </c>
      <c r="V1126" s="3" t="str">
        <f>VLOOKUP(A1126,INFO!$A:$C,3,0)</f>
        <v>EPCW5709</v>
      </c>
      <c r="W1126" s="3" t="str">
        <f>VLOOKUP(V1126,INFO!$C:$D,2,0)</f>
        <v>Camioneta</v>
      </c>
      <c r="X1126" s="17" t="str">
        <f>VLOOKUP(A1126,INFO!A:F,5,0)</f>
        <v>VENTAS</v>
      </c>
      <c r="Y1126" s="17" t="str">
        <f>VLOOKUP(A1126,INFO!A:F,6,0)</f>
        <v>Proyectos</v>
      </c>
    </row>
    <row r="1127" spans="1:25" x14ac:dyDescent="0.25">
      <c r="A1127" s="3" t="s">
        <v>70</v>
      </c>
      <c r="B1127" s="8">
        <v>8.4490740740740741E-3</v>
      </c>
      <c r="C1127" s="8">
        <v>6.7245370370370367E-3</v>
      </c>
      <c r="D1127" s="8">
        <v>1.7245370370370372E-3</v>
      </c>
      <c r="E1127" s="4">
        <v>6.01</v>
      </c>
      <c r="F1127" s="5">
        <v>85</v>
      </c>
      <c r="G1127" s="5">
        <v>29.65</v>
      </c>
      <c r="H1127" s="7" t="s">
        <v>301</v>
      </c>
      <c r="I1127" s="7" t="s">
        <v>72</v>
      </c>
      <c r="J1127" s="42">
        <v>43377.635312500002</v>
      </c>
      <c r="K1127" s="42">
        <v>43377.643761574072</v>
      </c>
      <c r="L1127" s="2">
        <v>43377</v>
      </c>
      <c r="M1127" s="6" t="str">
        <f t="shared" si="185"/>
        <v>octubre</v>
      </c>
      <c r="N1127" s="19">
        <f t="shared" si="186"/>
        <v>40</v>
      </c>
      <c r="O1127" s="7" t="str">
        <f t="shared" si="187"/>
        <v>jueves</v>
      </c>
      <c r="P1127" s="7">
        <f t="shared" si="188"/>
        <v>2018</v>
      </c>
      <c r="Q1127" s="3" t="str">
        <f>VLOOKUP(A1127,INFO!$A:$B,2,0)</f>
        <v>QUITO</v>
      </c>
      <c r="R1127" s="19">
        <v>95</v>
      </c>
      <c r="S1127" s="19" t="str">
        <f t="shared" si="189"/>
        <v>Avenida Juan Tanca Marengo, Guayaquil</v>
      </c>
      <c r="T1127" s="19">
        <f t="shared" si="190"/>
        <v>0</v>
      </c>
      <c r="U1127" s="19" t="str">
        <f t="shared" si="191"/>
        <v>Mostrar</v>
      </c>
      <c r="V1127" s="3" t="str">
        <f>VLOOKUP(A1127,INFO!$A:$C,3,0)</f>
        <v>EPCZ3313</v>
      </c>
      <c r="W1127" s="3" t="str">
        <f>VLOOKUP(V1127,INFO!$C:$D,2,0)</f>
        <v>Automovil</v>
      </c>
      <c r="X1127" s="17" t="str">
        <f>VLOOKUP(A1127,INFO!A:F,5,0)</f>
        <v>VENTAS</v>
      </c>
      <c r="Y1127" s="17" t="str">
        <f>VLOOKUP(A1127,INFO!A:F,6,0)</f>
        <v>Fernando Maldonado</v>
      </c>
    </row>
    <row r="1128" spans="1:25" x14ac:dyDescent="0.25">
      <c r="A1128" s="3" t="s">
        <v>78</v>
      </c>
      <c r="B1128" s="8">
        <v>5.5439814814814822E-3</v>
      </c>
      <c r="C1128" s="8">
        <v>3.8078703703703707E-3</v>
      </c>
      <c r="D1128" s="8">
        <v>1.736111111111111E-3</v>
      </c>
      <c r="E1128" s="4">
        <v>2.52</v>
      </c>
      <c r="F1128" s="5">
        <v>48</v>
      </c>
      <c r="G1128" s="5">
        <v>18.96</v>
      </c>
      <c r="H1128" s="7" t="s">
        <v>139</v>
      </c>
      <c r="I1128" s="7" t="s">
        <v>24</v>
      </c>
      <c r="J1128" s="42">
        <v>43377.516469907408</v>
      </c>
      <c r="K1128" s="42">
        <v>43377.522013888891</v>
      </c>
      <c r="L1128" s="2">
        <v>43377</v>
      </c>
      <c r="M1128" s="6" t="str">
        <f t="shared" si="185"/>
        <v>octubre</v>
      </c>
      <c r="N1128" s="19">
        <f t="shared" si="186"/>
        <v>40</v>
      </c>
      <c r="O1128" s="7" t="str">
        <f t="shared" si="187"/>
        <v>jueves</v>
      </c>
      <c r="P1128" s="7">
        <f t="shared" si="188"/>
        <v>2018</v>
      </c>
      <c r="Q1128" s="3" t="str">
        <f>VLOOKUP(A1128,INFO!$A:$B,2,0)</f>
        <v>GUAYAQUIL</v>
      </c>
      <c r="R1128" s="19">
        <v>95</v>
      </c>
      <c r="S1128" s="19" t="str">
        <f t="shared" si="189"/>
        <v>Avenida 40 No, Guayaquil</v>
      </c>
      <c r="T1128" s="19">
        <f t="shared" si="190"/>
        <v>0</v>
      </c>
      <c r="U1128" s="19" t="str">
        <f t="shared" si="191"/>
        <v>Mostrar</v>
      </c>
      <c r="V1128" s="3" t="str">
        <f>VLOOKUP(A1128,INFO!$A:$C,3,0)</f>
        <v>II765J</v>
      </c>
      <c r="W1128" s="3" t="str">
        <f>VLOOKUP(V1128,INFO!$C:$D,2,0)</f>
        <v>Motocicleta</v>
      </c>
      <c r="X1128" s="17" t="str">
        <f>VLOOKUP(A1128,INFO!A:F,5,0)</f>
        <v>ADMINISTRACIÓN</v>
      </c>
      <c r="Y1128" s="17" t="str">
        <f>VLOOKUP(A1128,INFO!A:F,6,0)</f>
        <v xml:space="preserve">Byron </v>
      </c>
    </row>
    <row r="1129" spans="1:25" x14ac:dyDescent="0.25">
      <c r="A1129" s="3" t="s">
        <v>73</v>
      </c>
      <c r="B1129" s="8">
        <v>9.4675925925925917E-3</v>
      </c>
      <c r="C1129" s="8">
        <v>7.6851851851851847E-3</v>
      </c>
      <c r="D1129" s="8">
        <v>1.7824074074074072E-3</v>
      </c>
      <c r="E1129" s="4">
        <v>5.97</v>
      </c>
      <c r="F1129" s="5">
        <v>72</v>
      </c>
      <c r="G1129" s="5">
        <v>26.29</v>
      </c>
      <c r="H1129" s="7" t="s">
        <v>24</v>
      </c>
      <c r="I1129" s="7" t="s">
        <v>207</v>
      </c>
      <c r="J1129" s="42">
        <v>43377.000069444446</v>
      </c>
      <c r="K1129" s="42">
        <v>43377.00953703704</v>
      </c>
      <c r="L1129" s="2">
        <v>43377</v>
      </c>
      <c r="M1129" s="6" t="str">
        <f t="shared" si="185"/>
        <v>octubre</v>
      </c>
      <c r="N1129" s="19">
        <f t="shared" si="186"/>
        <v>40</v>
      </c>
      <c r="O1129" s="7" t="str">
        <f t="shared" si="187"/>
        <v>jueves</v>
      </c>
      <c r="P1129" s="7">
        <f t="shared" si="188"/>
        <v>2018</v>
      </c>
      <c r="Q1129" s="3" t="str">
        <f>VLOOKUP(A1129,INFO!$A:$B,2,0)</f>
        <v>GUAYAQUIL</v>
      </c>
      <c r="R1129" s="19">
        <v>95</v>
      </c>
      <c r="S1129" s="19" t="str">
        <f t="shared" si="189"/>
        <v>38C No, Guayaquil</v>
      </c>
      <c r="T1129" s="19">
        <f t="shared" si="190"/>
        <v>1</v>
      </c>
      <c r="U1129" s="19" t="str">
        <f t="shared" si="191"/>
        <v>Mostrar</v>
      </c>
      <c r="V1129" s="3" t="str">
        <f>VLOOKUP(A1129,INFO!$A:$C,3,0)</f>
        <v>EGSG9568</v>
      </c>
      <c r="W1129" s="3" t="str">
        <f>VLOOKUP(V1129,INFO!$C:$D,2,0)</f>
        <v>Camioneta</v>
      </c>
      <c r="X1129" s="17" t="str">
        <f>VLOOKUP(A1129,INFO!A:F,5,0)</f>
        <v>ADMINISTRACIÓN</v>
      </c>
      <c r="Y1129" s="17" t="str">
        <f>VLOOKUP(A1129,INFO!A:F,6,0)</f>
        <v>Alejandro Adrian</v>
      </c>
    </row>
    <row r="1130" spans="1:25" x14ac:dyDescent="0.25">
      <c r="A1130" s="3" t="s">
        <v>122</v>
      </c>
      <c r="B1130" s="8">
        <v>1.3587962962962963E-2</v>
      </c>
      <c r="C1130" s="8">
        <v>1.1747685185185186E-2</v>
      </c>
      <c r="D1130" s="8">
        <v>1.8402777777777777E-3</v>
      </c>
      <c r="E1130" s="4">
        <v>12.05</v>
      </c>
      <c r="F1130" s="5">
        <v>72</v>
      </c>
      <c r="G1130" s="5">
        <v>36.950000000000003</v>
      </c>
      <c r="H1130" s="7" t="s">
        <v>254</v>
      </c>
      <c r="I1130" s="7" t="s">
        <v>77</v>
      </c>
      <c r="J1130" s="42">
        <v>43377.26158564815</v>
      </c>
      <c r="K1130" s="42">
        <v>43377.275173611109</v>
      </c>
      <c r="L1130" s="2">
        <v>43377</v>
      </c>
      <c r="M1130" s="6" t="str">
        <f t="shared" si="185"/>
        <v>octubre</v>
      </c>
      <c r="N1130" s="19">
        <f t="shared" si="186"/>
        <v>40</v>
      </c>
      <c r="O1130" s="7" t="str">
        <f t="shared" si="187"/>
        <v>jueves</v>
      </c>
      <c r="P1130" s="7">
        <f t="shared" si="188"/>
        <v>2018</v>
      </c>
      <c r="Q1130" s="3" t="str">
        <f>VLOOKUP(A1130,INFO!$A:$B,2,0)</f>
        <v>GUAYAQUIL</v>
      </c>
      <c r="R1130" s="19">
        <v>95</v>
      </c>
      <c r="S1130" s="19" t="str">
        <f t="shared" si="189"/>
        <v>E25, Camilo Ponce Enríquez</v>
      </c>
      <c r="T1130" s="19">
        <f t="shared" si="190"/>
        <v>0</v>
      </c>
      <c r="U1130" s="19" t="str">
        <f t="shared" si="191"/>
        <v>Mostrar</v>
      </c>
      <c r="V1130" s="3" t="str">
        <f>VLOOKUP(A1130,INFO!$A:$C,3,0)</f>
        <v>EHCN0517</v>
      </c>
      <c r="W1130" s="3" t="str">
        <f>VLOOKUP(V1130,INFO!$C:$D,2,0)</f>
        <v>Camioneta</v>
      </c>
      <c r="X1130" s="17" t="str">
        <f>VLOOKUP(A1130,INFO!A:F,5,0)</f>
        <v>POSTVENTA</v>
      </c>
      <c r="Y1130" s="17" t="str">
        <f>VLOOKUP(A1130,INFO!A:F,6,0)</f>
        <v>Marcelo Murillo</v>
      </c>
    </row>
    <row r="1131" spans="1:25" x14ac:dyDescent="0.25">
      <c r="A1131" s="3" t="s">
        <v>2</v>
      </c>
      <c r="B1131" s="8">
        <v>6.7129629629629622E-3</v>
      </c>
      <c r="C1131" s="8">
        <v>4.6527777777777774E-3</v>
      </c>
      <c r="D1131" s="8">
        <v>2.0601851851851853E-3</v>
      </c>
      <c r="E1131" s="4">
        <v>2.68</v>
      </c>
      <c r="F1131" s="5">
        <v>48</v>
      </c>
      <c r="G1131" s="5">
        <v>16.62</v>
      </c>
      <c r="H1131" s="7" t="s">
        <v>359</v>
      </c>
      <c r="I1131" s="7" t="s">
        <v>1</v>
      </c>
      <c r="J1131" s="42">
        <v>43377.415138888886</v>
      </c>
      <c r="K1131" s="42">
        <v>43377.421851851854</v>
      </c>
      <c r="L1131" s="2">
        <v>43377</v>
      </c>
      <c r="M1131" s="6" t="str">
        <f t="shared" si="185"/>
        <v>octubre</v>
      </c>
      <c r="N1131" s="19">
        <f t="shared" si="186"/>
        <v>40</v>
      </c>
      <c r="O1131" s="7" t="str">
        <f t="shared" si="187"/>
        <v>jueves</v>
      </c>
      <c r="P1131" s="7">
        <f t="shared" si="188"/>
        <v>2018</v>
      </c>
      <c r="Q1131" s="3" t="str">
        <f>VLOOKUP(A1131,INFO!$A:$B,2,0)</f>
        <v>QUITO</v>
      </c>
      <c r="R1131" s="19">
        <v>95</v>
      </c>
      <c r="S1131" s="19" t="str">
        <f t="shared" si="189"/>
        <v>Avenida 10 De Agosto 30-106, Quito</v>
      </c>
      <c r="T1131" s="19">
        <f t="shared" si="190"/>
        <v>0</v>
      </c>
      <c r="U1131" s="19" t="str">
        <f t="shared" si="191"/>
        <v>Mostrar</v>
      </c>
      <c r="V1131" s="3" t="str">
        <f>VLOOKUP(A1131,INFO!$A:$C,3,0)</f>
        <v>EPCW7500</v>
      </c>
      <c r="W1131" s="3" t="str">
        <f>VLOOKUP(V1131,INFO!$C:$D,2,0)</f>
        <v>Camioneta</v>
      </c>
      <c r="X1131" s="17" t="str">
        <f>VLOOKUP(A1131,INFO!A:F,5,0)</f>
        <v>SAT UIO</v>
      </c>
      <c r="Y1131" s="17" t="str">
        <f>VLOOKUP(A1131,INFO!A:F,6,0)</f>
        <v>Edison Arellano</v>
      </c>
    </row>
    <row r="1132" spans="1:25" x14ac:dyDescent="0.25">
      <c r="A1132" s="3" t="s">
        <v>78</v>
      </c>
      <c r="B1132" s="8">
        <v>1.5347222222222222E-2</v>
      </c>
      <c r="C1132" s="8">
        <v>1.3263888888888889E-2</v>
      </c>
      <c r="D1132" s="8">
        <v>2.0833333333333333E-3</v>
      </c>
      <c r="E1132" s="4">
        <v>8.8699999999999992</v>
      </c>
      <c r="F1132" s="5">
        <v>61</v>
      </c>
      <c r="G1132" s="5">
        <v>24.09</v>
      </c>
      <c r="H1132" s="7" t="s">
        <v>24</v>
      </c>
      <c r="I1132" s="7" t="s">
        <v>356</v>
      </c>
      <c r="J1132" s="42">
        <v>43377.547291666669</v>
      </c>
      <c r="K1132" s="42">
        <v>43377.562638888892</v>
      </c>
      <c r="L1132" s="2">
        <v>43377</v>
      </c>
      <c r="M1132" s="6" t="str">
        <f t="shared" si="185"/>
        <v>octubre</v>
      </c>
      <c r="N1132" s="19">
        <f t="shared" si="186"/>
        <v>40</v>
      </c>
      <c r="O1132" s="7" t="str">
        <f t="shared" si="187"/>
        <v>jueves</v>
      </c>
      <c r="P1132" s="7">
        <f t="shared" si="188"/>
        <v>2018</v>
      </c>
      <c r="Q1132" s="3" t="str">
        <f>VLOOKUP(A1132,INFO!$A:$B,2,0)</f>
        <v>GUAYAQUIL</v>
      </c>
      <c r="R1132" s="19">
        <v>95</v>
      </c>
      <c r="S1132" s="19" t="str">
        <f t="shared" si="189"/>
        <v>Juan Ignacio Pareja, Guayaquil</v>
      </c>
      <c r="T1132" s="19">
        <f t="shared" si="190"/>
        <v>1</v>
      </c>
      <c r="U1132" s="19" t="str">
        <f t="shared" si="191"/>
        <v>Mostrar</v>
      </c>
      <c r="V1132" s="3" t="str">
        <f>VLOOKUP(A1132,INFO!$A:$C,3,0)</f>
        <v>II765J</v>
      </c>
      <c r="W1132" s="3" t="str">
        <f>VLOOKUP(V1132,INFO!$C:$D,2,0)</f>
        <v>Motocicleta</v>
      </c>
      <c r="X1132" s="17" t="str">
        <f>VLOOKUP(A1132,INFO!A:F,5,0)</f>
        <v>ADMINISTRACIÓN</v>
      </c>
      <c r="Y1132" s="17" t="str">
        <f>VLOOKUP(A1132,INFO!A:F,6,0)</f>
        <v xml:space="preserve">Byron </v>
      </c>
    </row>
    <row r="1133" spans="1:25" x14ac:dyDescent="0.25">
      <c r="A1133" s="3" t="s">
        <v>61</v>
      </c>
      <c r="B1133" s="8">
        <v>1.6342592592592593E-2</v>
      </c>
      <c r="C1133" s="8">
        <v>1.4224537037037037E-2</v>
      </c>
      <c r="D1133" s="8">
        <v>2.1180555555555553E-3</v>
      </c>
      <c r="E1133" s="4">
        <v>8.84</v>
      </c>
      <c r="F1133" s="5">
        <v>74</v>
      </c>
      <c r="G1133" s="5">
        <v>22.53</v>
      </c>
      <c r="H1133" s="7" t="s">
        <v>72</v>
      </c>
      <c r="I1133" s="7" t="s">
        <v>24</v>
      </c>
      <c r="J1133" s="42">
        <v>43377.541979166665</v>
      </c>
      <c r="K1133" s="42">
        <v>43377.558321759258</v>
      </c>
      <c r="L1133" s="2">
        <v>43377</v>
      </c>
      <c r="M1133" s="6" t="str">
        <f t="shared" si="185"/>
        <v>octubre</v>
      </c>
      <c r="N1133" s="19">
        <f t="shared" si="186"/>
        <v>40</v>
      </c>
      <c r="O1133" s="7" t="str">
        <f t="shared" si="187"/>
        <v>jueves</v>
      </c>
      <c r="P1133" s="7">
        <f t="shared" si="188"/>
        <v>2018</v>
      </c>
      <c r="Q1133" s="3" t="str">
        <f>VLOOKUP(A1133,INFO!$A:$B,2,0)</f>
        <v>GUAYAQUIL</v>
      </c>
      <c r="R1133" s="19">
        <v>95</v>
      </c>
      <c r="S1133" s="19" t="str">
        <f t="shared" si="189"/>
        <v>Durmió en Ainsa</v>
      </c>
      <c r="T1133" s="19">
        <f t="shared" si="190"/>
        <v>1</v>
      </c>
      <c r="U1133" s="19" t="str">
        <f t="shared" si="191"/>
        <v>Mostrar</v>
      </c>
      <c r="V1133" s="3" t="str">
        <f>VLOOKUP(A1133,INFO!$A:$C,3,0)</f>
        <v>EGSK6663</v>
      </c>
      <c r="W1133" s="3" t="str">
        <f>VLOOKUP(V1133,INFO!$C:$D,2,0)</f>
        <v>Camioneta</v>
      </c>
      <c r="X1133" s="17" t="str">
        <f>VLOOKUP(A1133,INFO!A:F,5,0)</f>
        <v>LOGÍSTICA</v>
      </c>
      <c r="Y1133" s="17" t="str">
        <f>VLOOKUP(A1133,INFO!A:F,6,0)</f>
        <v>Patricio Hidalgo</v>
      </c>
    </row>
    <row r="1134" spans="1:25" x14ac:dyDescent="0.25">
      <c r="A1134" s="3" t="s">
        <v>64</v>
      </c>
      <c r="B1134" s="8">
        <v>1.0219907407407408E-2</v>
      </c>
      <c r="C1134" s="8">
        <v>5.9027777777777776E-3</v>
      </c>
      <c r="D1134" s="8">
        <v>2.2685185185185182E-3</v>
      </c>
      <c r="E1134" s="4">
        <v>4.2699999999999996</v>
      </c>
      <c r="F1134" s="5">
        <v>64</v>
      </c>
      <c r="G1134" s="5">
        <v>17.420000000000002</v>
      </c>
      <c r="H1134" s="7" t="s">
        <v>72</v>
      </c>
      <c r="I1134" s="7" t="s">
        <v>72</v>
      </c>
      <c r="J1134" s="42">
        <v>43377.697777777779</v>
      </c>
      <c r="K1134" s="42">
        <v>43377.707997685182</v>
      </c>
      <c r="L1134" s="2">
        <v>43377</v>
      </c>
      <c r="M1134" s="6" t="str">
        <f t="shared" si="185"/>
        <v>octubre</v>
      </c>
      <c r="N1134" s="19">
        <f t="shared" si="186"/>
        <v>40</v>
      </c>
      <c r="O1134" s="7" t="str">
        <f t="shared" si="187"/>
        <v>jueves</v>
      </c>
      <c r="P1134" s="7">
        <f t="shared" si="188"/>
        <v>2018</v>
      </c>
      <c r="Q1134" s="3" t="str">
        <f>VLOOKUP(A1134,INFO!$A:$B,2,0)</f>
        <v>GUAYAQUIL</v>
      </c>
      <c r="R1134" s="19">
        <v>95</v>
      </c>
      <c r="S1134" s="19" t="str">
        <f t="shared" si="189"/>
        <v>Durmió en Ainsa</v>
      </c>
      <c r="T1134" s="19">
        <f t="shared" si="190"/>
        <v>1</v>
      </c>
      <c r="U1134" s="19" t="str">
        <f t="shared" si="191"/>
        <v>Mostrar</v>
      </c>
      <c r="V1134" s="3" t="str">
        <f>VLOOKUP(A1134,INFO!$A:$C,3,0)</f>
        <v>EPCW5709</v>
      </c>
      <c r="W1134" s="3" t="str">
        <f>VLOOKUP(V1134,INFO!$C:$D,2,0)</f>
        <v>Camioneta</v>
      </c>
      <c r="X1134" s="17" t="str">
        <f>VLOOKUP(A1134,INFO!A:F,5,0)</f>
        <v>VENTAS</v>
      </c>
      <c r="Y1134" s="17" t="str">
        <f>VLOOKUP(A1134,INFO!A:F,6,0)</f>
        <v>Proyectos</v>
      </c>
    </row>
    <row r="1135" spans="1:25" x14ac:dyDescent="0.25">
      <c r="A1135" s="3" t="s">
        <v>78</v>
      </c>
      <c r="B1135" s="8">
        <v>9.0046296296296298E-3</v>
      </c>
      <c r="C1135" s="8">
        <v>6.5740740740740733E-3</v>
      </c>
      <c r="D1135" s="8">
        <v>2.4305555555555556E-3</v>
      </c>
      <c r="E1135" s="4">
        <v>3.52</v>
      </c>
      <c r="F1135" s="5">
        <v>50</v>
      </c>
      <c r="G1135" s="5">
        <v>16.29</v>
      </c>
      <c r="H1135" s="7" t="s">
        <v>134</v>
      </c>
      <c r="I1135" s="7" t="s">
        <v>24</v>
      </c>
      <c r="J1135" s="42">
        <v>43377.69327546296</v>
      </c>
      <c r="K1135" s="42">
        <v>43377.702280092592</v>
      </c>
      <c r="L1135" s="2">
        <v>43377</v>
      </c>
      <c r="M1135" s="6" t="str">
        <f t="shared" si="185"/>
        <v>octubre</v>
      </c>
      <c r="N1135" s="19">
        <f t="shared" si="186"/>
        <v>40</v>
      </c>
      <c r="O1135" s="7" t="str">
        <f t="shared" si="187"/>
        <v>jueves</v>
      </c>
      <c r="P1135" s="7">
        <f t="shared" si="188"/>
        <v>2018</v>
      </c>
      <c r="Q1135" s="3" t="str">
        <f>VLOOKUP(A1135,INFO!$A:$B,2,0)</f>
        <v>GUAYAQUIL</v>
      </c>
      <c r="R1135" s="19">
        <v>95</v>
      </c>
      <c r="S1135" s="19" t="str">
        <f t="shared" si="189"/>
        <v>Avenida 40 No, Guayaquil</v>
      </c>
      <c r="T1135" s="19">
        <f t="shared" si="190"/>
        <v>0</v>
      </c>
      <c r="U1135" s="19" t="str">
        <f t="shared" si="191"/>
        <v>Mostrar</v>
      </c>
      <c r="V1135" s="3" t="str">
        <f>VLOOKUP(A1135,INFO!$A:$C,3,0)</f>
        <v>II765J</v>
      </c>
      <c r="W1135" s="3" t="str">
        <f>VLOOKUP(V1135,INFO!$C:$D,2,0)</f>
        <v>Motocicleta</v>
      </c>
      <c r="X1135" s="17" t="str">
        <f>VLOOKUP(A1135,INFO!A:F,5,0)</f>
        <v>ADMINISTRACIÓN</v>
      </c>
      <c r="Y1135" s="17" t="str">
        <f>VLOOKUP(A1135,INFO!A:F,6,0)</f>
        <v xml:space="preserve">Byron </v>
      </c>
    </row>
    <row r="1136" spans="1:25" x14ac:dyDescent="0.25">
      <c r="A1136" s="3" t="s">
        <v>2</v>
      </c>
      <c r="B1136" s="8">
        <v>1.0138888888888888E-2</v>
      </c>
      <c r="C1136" s="8">
        <v>7.6504629629629631E-3</v>
      </c>
      <c r="D1136" s="8">
        <v>2.488425925925926E-3</v>
      </c>
      <c r="E1136" s="4">
        <v>4.5</v>
      </c>
      <c r="F1136" s="5">
        <v>70</v>
      </c>
      <c r="G1136" s="5">
        <v>18.48</v>
      </c>
      <c r="H1136" s="7" t="s">
        <v>1</v>
      </c>
      <c r="I1136" s="7" t="s">
        <v>1</v>
      </c>
      <c r="J1136" s="42">
        <v>43377.714814814812</v>
      </c>
      <c r="K1136" s="42">
        <v>43377.724953703706</v>
      </c>
      <c r="L1136" s="2">
        <v>43377</v>
      </c>
      <c r="M1136" s="6" t="str">
        <f t="shared" si="185"/>
        <v>octubre</v>
      </c>
      <c r="N1136" s="19">
        <f t="shared" si="186"/>
        <v>40</v>
      </c>
      <c r="O1136" s="7" t="str">
        <f t="shared" si="187"/>
        <v>jueves</v>
      </c>
      <c r="P1136" s="7">
        <f t="shared" si="188"/>
        <v>2018</v>
      </c>
      <c r="Q1136" s="3" t="str">
        <f>VLOOKUP(A1136,INFO!$A:$B,2,0)</f>
        <v>QUITO</v>
      </c>
      <c r="R1136" s="19">
        <v>95</v>
      </c>
      <c r="S1136" s="19" t="str">
        <f t="shared" si="189"/>
        <v>Avenida 10 De Agosto 30-106, Quito</v>
      </c>
      <c r="T1136" s="19">
        <f t="shared" si="190"/>
        <v>1</v>
      </c>
      <c r="U1136" s="19" t="str">
        <f t="shared" si="191"/>
        <v>Mostrar</v>
      </c>
      <c r="V1136" s="3" t="str">
        <f>VLOOKUP(A1136,INFO!$A:$C,3,0)</f>
        <v>EPCW7500</v>
      </c>
      <c r="W1136" s="3" t="str">
        <f>VLOOKUP(V1136,INFO!$C:$D,2,0)</f>
        <v>Camioneta</v>
      </c>
      <c r="X1136" s="17" t="str">
        <f>VLOOKUP(A1136,INFO!A:F,5,0)</f>
        <v>SAT UIO</v>
      </c>
      <c r="Y1136" s="17" t="str">
        <f>VLOOKUP(A1136,INFO!A:F,6,0)</f>
        <v>Edison Arellano</v>
      </c>
    </row>
    <row r="1137" spans="1:25" x14ac:dyDescent="0.25">
      <c r="A1137" s="3" t="s">
        <v>73</v>
      </c>
      <c r="B1137" s="8">
        <v>9.8495370370370369E-3</v>
      </c>
      <c r="C1137" s="8">
        <v>7.2800925925925915E-3</v>
      </c>
      <c r="D1137" s="8">
        <v>2.5694444444444445E-3</v>
      </c>
      <c r="E1137" s="4">
        <v>2.36</v>
      </c>
      <c r="F1137" s="5">
        <v>50</v>
      </c>
      <c r="G1137" s="5">
        <v>10</v>
      </c>
      <c r="H1137" s="7" t="s">
        <v>256</v>
      </c>
      <c r="I1137" s="7" t="s">
        <v>72</v>
      </c>
      <c r="J1137" s="42">
        <v>43377.533136574071</v>
      </c>
      <c r="K1137" s="42">
        <v>43377.542986111112</v>
      </c>
      <c r="L1137" s="2">
        <v>43377</v>
      </c>
      <c r="M1137" s="6" t="str">
        <f t="shared" si="185"/>
        <v>octubre</v>
      </c>
      <c r="N1137" s="19">
        <f t="shared" si="186"/>
        <v>40</v>
      </c>
      <c r="O1137" s="7" t="str">
        <f t="shared" si="187"/>
        <v>jueves</v>
      </c>
      <c r="P1137" s="7">
        <f t="shared" si="188"/>
        <v>2018</v>
      </c>
      <c r="Q1137" s="3" t="str">
        <f>VLOOKUP(A1137,INFO!$A:$B,2,0)</f>
        <v>GUAYAQUIL</v>
      </c>
      <c r="R1137" s="19">
        <v>95</v>
      </c>
      <c r="S1137" s="19" t="str">
        <f t="shared" si="189"/>
        <v>Avenida Juan Tanca Marengo, Guayaquil</v>
      </c>
      <c r="T1137" s="19">
        <f t="shared" si="190"/>
        <v>0</v>
      </c>
      <c r="U1137" s="19" t="str">
        <f t="shared" si="191"/>
        <v>Mostrar</v>
      </c>
      <c r="V1137" s="3" t="str">
        <f>VLOOKUP(A1137,INFO!$A:$C,3,0)</f>
        <v>EGSG9568</v>
      </c>
      <c r="W1137" s="3" t="str">
        <f>VLOOKUP(V1137,INFO!$C:$D,2,0)</f>
        <v>Camioneta</v>
      </c>
      <c r="X1137" s="17" t="str">
        <f>VLOOKUP(A1137,INFO!A:F,5,0)</f>
        <v>ADMINISTRACIÓN</v>
      </c>
      <c r="Y1137" s="17" t="str">
        <f>VLOOKUP(A1137,INFO!A:F,6,0)</f>
        <v>Alejandro Adrian</v>
      </c>
    </row>
    <row r="1138" spans="1:25" x14ac:dyDescent="0.25">
      <c r="A1138" s="3" t="s">
        <v>28</v>
      </c>
      <c r="B1138" s="8">
        <v>8.9583333333333338E-3</v>
      </c>
      <c r="C1138" s="8">
        <v>6.1805555555555563E-3</v>
      </c>
      <c r="D1138" s="8">
        <v>2.7777777777777779E-3</v>
      </c>
      <c r="E1138" s="4">
        <v>4.41</v>
      </c>
      <c r="F1138" s="5">
        <v>70</v>
      </c>
      <c r="G1138" s="5">
        <v>20.52</v>
      </c>
      <c r="H1138" s="7" t="s">
        <v>142</v>
      </c>
      <c r="I1138" s="7" t="s">
        <v>142</v>
      </c>
      <c r="J1138" s="42">
        <v>43377.507164351853</v>
      </c>
      <c r="K1138" s="42">
        <v>43377.516122685185</v>
      </c>
      <c r="L1138" s="2">
        <v>43377</v>
      </c>
      <c r="M1138" s="6" t="str">
        <f t="shared" si="185"/>
        <v>octubre</v>
      </c>
      <c r="N1138" s="19">
        <f t="shared" si="186"/>
        <v>40</v>
      </c>
      <c r="O1138" s="7" t="str">
        <f t="shared" si="187"/>
        <v>jueves</v>
      </c>
      <c r="P1138" s="7">
        <f t="shared" si="188"/>
        <v>2018</v>
      </c>
      <c r="Q1138" s="3" t="str">
        <f>VLOOKUP(A1138,INFO!$A:$B,2,0)</f>
        <v>GUAYAQUIL</v>
      </c>
      <c r="R1138" s="19">
        <v>95</v>
      </c>
      <c r="S1138" s="19" t="str">
        <f t="shared" si="189"/>
        <v>Guayaquil Daule, Guayaquil</v>
      </c>
      <c r="T1138" s="19">
        <f t="shared" si="190"/>
        <v>1</v>
      </c>
      <c r="U1138" s="19" t="str">
        <f t="shared" si="191"/>
        <v>Mostrar</v>
      </c>
      <c r="V1138" s="3" t="str">
        <f>VLOOKUP(A1138,INFO!$A:$C,3,0)</f>
        <v>EPCW1831</v>
      </c>
      <c r="W1138" s="3" t="str">
        <f>VLOOKUP(V1138,INFO!$C:$D,2,0)</f>
        <v>Camioneta</v>
      </c>
      <c r="X1138" s="17" t="str">
        <f>VLOOKUP(A1138,INFO!A:F,5,0)</f>
        <v>POSTVENTA</v>
      </c>
      <c r="Y1138" s="17" t="str">
        <f>VLOOKUP(A1138,INFO!A:F,6,0)</f>
        <v>Jose Luis vargas</v>
      </c>
    </row>
    <row r="1139" spans="1:25" x14ac:dyDescent="0.25">
      <c r="A1139" s="3" t="s">
        <v>70</v>
      </c>
      <c r="B1139" s="8">
        <v>1.638888888888889E-2</v>
      </c>
      <c r="C1139" s="8">
        <v>1.3553240740740741E-2</v>
      </c>
      <c r="D1139" s="8">
        <v>2.8356481481481479E-3</v>
      </c>
      <c r="E1139" s="4">
        <v>8.57</v>
      </c>
      <c r="F1139" s="5">
        <v>62</v>
      </c>
      <c r="G1139" s="5">
        <v>21.78</v>
      </c>
      <c r="H1139" s="7" t="s">
        <v>72</v>
      </c>
      <c r="I1139" s="7" t="s">
        <v>134</v>
      </c>
      <c r="J1139" s="42">
        <v>43377.522962962961</v>
      </c>
      <c r="K1139" s="42">
        <v>43377.539351851854</v>
      </c>
      <c r="L1139" s="2">
        <v>43377</v>
      </c>
      <c r="M1139" s="6" t="str">
        <f t="shared" si="185"/>
        <v>octubre</v>
      </c>
      <c r="N1139" s="19">
        <f t="shared" si="186"/>
        <v>40</v>
      </c>
      <c r="O1139" s="7" t="str">
        <f t="shared" si="187"/>
        <v>jueves</v>
      </c>
      <c r="P1139" s="7">
        <f t="shared" si="188"/>
        <v>2018</v>
      </c>
      <c r="Q1139" s="3" t="str">
        <f>VLOOKUP(A1139,INFO!$A:$B,2,0)</f>
        <v>QUITO</v>
      </c>
      <c r="R1139" s="19">
        <v>95</v>
      </c>
      <c r="S1139" s="19" t="str">
        <f t="shared" si="189"/>
        <v>Camilo Ponce Enriquez, Guayaquil</v>
      </c>
      <c r="T1139" s="19">
        <f t="shared" si="190"/>
        <v>1</v>
      </c>
      <c r="U1139" s="19" t="str">
        <f t="shared" si="191"/>
        <v>Mostrar</v>
      </c>
      <c r="V1139" s="3" t="str">
        <f>VLOOKUP(A1139,INFO!$A:$C,3,0)</f>
        <v>EPCZ3313</v>
      </c>
      <c r="W1139" s="3" t="str">
        <f>VLOOKUP(V1139,INFO!$C:$D,2,0)</f>
        <v>Automovil</v>
      </c>
      <c r="X1139" s="17" t="str">
        <f>VLOOKUP(A1139,INFO!A:F,5,0)</f>
        <v>VENTAS</v>
      </c>
      <c r="Y1139" s="17" t="str">
        <f>VLOOKUP(A1139,INFO!A:F,6,0)</f>
        <v>Fernando Maldonado</v>
      </c>
    </row>
    <row r="1140" spans="1:25" x14ac:dyDescent="0.25">
      <c r="A1140" s="3" t="s">
        <v>53</v>
      </c>
      <c r="B1140" s="8">
        <v>4.363425925925926E-3</v>
      </c>
      <c r="C1140" s="8">
        <v>1.5046296296296294E-3</v>
      </c>
      <c r="D1140" s="8">
        <v>2.8587962962962963E-3</v>
      </c>
      <c r="E1140" s="4">
        <v>0.25</v>
      </c>
      <c r="F1140" s="5">
        <v>14</v>
      </c>
      <c r="G1140" s="5">
        <v>2.38</v>
      </c>
      <c r="H1140" s="7" t="s">
        <v>360</v>
      </c>
      <c r="I1140" s="7" t="s">
        <v>360</v>
      </c>
      <c r="J1140" s="42">
        <v>43377.442546296297</v>
      </c>
      <c r="K1140" s="42">
        <v>43377.446909722225</v>
      </c>
      <c r="L1140" s="2">
        <v>43377</v>
      </c>
      <c r="M1140" s="6" t="str">
        <f t="shared" si="185"/>
        <v>octubre</v>
      </c>
      <c r="N1140" s="19">
        <f t="shared" si="186"/>
        <v>40</v>
      </c>
      <c r="O1140" s="7" t="str">
        <f t="shared" si="187"/>
        <v>jueves</v>
      </c>
      <c r="P1140" s="7">
        <f t="shared" si="188"/>
        <v>2018</v>
      </c>
      <c r="Q1140" s="3" t="str">
        <f>VLOOKUP(A1140,INFO!$A:$B,2,0)</f>
        <v>GUAYAQUIL</v>
      </c>
      <c r="R1140" s="19">
        <v>95</v>
      </c>
      <c r="S1140" s="19" t="str">
        <f t="shared" si="189"/>
        <v>San Luis</v>
      </c>
      <c r="T1140" s="19">
        <f t="shared" si="190"/>
        <v>1</v>
      </c>
      <c r="U1140" s="19" t="str">
        <f t="shared" si="191"/>
        <v>Mostrar</v>
      </c>
      <c r="V1140" s="3" t="str">
        <f>VLOOKUP(A1140,INFO!$A:$C,3,0)</f>
        <v>EIBC3570</v>
      </c>
      <c r="W1140" s="3" t="str">
        <f>VLOOKUP(V1140,INFO!$C:$D,2,0)</f>
        <v>Camion</v>
      </c>
      <c r="X1140" s="17" t="str">
        <f>VLOOKUP(A1140,INFO!A:F,5,0)</f>
        <v>LOGÍSTICA</v>
      </c>
      <c r="Y1140" s="17" t="str">
        <f>VLOOKUP(A1140,INFO!A:F,6,0)</f>
        <v>Cristobal Murillo</v>
      </c>
    </row>
    <row r="1141" spans="1:25" x14ac:dyDescent="0.25">
      <c r="A1141" s="3" t="s">
        <v>53</v>
      </c>
      <c r="B1141" s="8">
        <v>4.9189814814814816E-3</v>
      </c>
      <c r="C1141" s="8">
        <v>1.8171296296296297E-3</v>
      </c>
      <c r="D1141" s="8">
        <v>3.1018518518518522E-3</v>
      </c>
      <c r="E1141" s="4">
        <v>0.87</v>
      </c>
      <c r="F1141" s="5">
        <v>38</v>
      </c>
      <c r="G1141" s="5">
        <v>7.39</v>
      </c>
      <c r="H1141" s="7" t="s">
        <v>24</v>
      </c>
      <c r="I1141" s="7" t="s">
        <v>24</v>
      </c>
      <c r="J1141" s="42">
        <v>43377.619513888887</v>
      </c>
      <c r="K1141" s="42">
        <v>43377.624432870369</v>
      </c>
      <c r="L1141" s="2">
        <v>43377</v>
      </c>
      <c r="M1141" s="6" t="str">
        <f t="shared" si="185"/>
        <v>octubre</v>
      </c>
      <c r="N1141" s="19">
        <f t="shared" si="186"/>
        <v>40</v>
      </c>
      <c r="O1141" s="7" t="str">
        <f t="shared" si="187"/>
        <v>jueves</v>
      </c>
      <c r="P1141" s="7">
        <f t="shared" si="188"/>
        <v>2018</v>
      </c>
      <c r="Q1141" s="3" t="str">
        <f>VLOOKUP(A1141,INFO!$A:$B,2,0)</f>
        <v>GUAYAQUIL</v>
      </c>
      <c r="R1141" s="19">
        <v>95</v>
      </c>
      <c r="S1141" s="19" t="str">
        <f t="shared" si="189"/>
        <v>Durmió en Ainsa</v>
      </c>
      <c r="T1141" s="19">
        <f t="shared" si="190"/>
        <v>1</v>
      </c>
      <c r="U1141" s="19" t="str">
        <f t="shared" si="191"/>
        <v>Mostrar</v>
      </c>
      <c r="V1141" s="3" t="str">
        <f>VLOOKUP(A1141,INFO!$A:$C,3,0)</f>
        <v>EIBC3570</v>
      </c>
      <c r="W1141" s="3" t="str">
        <f>VLOOKUP(V1141,INFO!$C:$D,2,0)</f>
        <v>Camion</v>
      </c>
      <c r="X1141" s="17" t="str">
        <f>VLOOKUP(A1141,INFO!A:F,5,0)</f>
        <v>LOGÍSTICA</v>
      </c>
      <c r="Y1141" s="17" t="str">
        <f>VLOOKUP(A1141,INFO!A:F,6,0)</f>
        <v>Cristobal Murillo</v>
      </c>
    </row>
    <row r="1142" spans="1:25" x14ac:dyDescent="0.25">
      <c r="A1142" s="3" t="s">
        <v>73</v>
      </c>
      <c r="B1142" s="8">
        <v>1.951388888888889E-2</v>
      </c>
      <c r="C1142" s="8">
        <v>1.638888888888889E-2</v>
      </c>
      <c r="D1142" s="8">
        <v>3.1249999999999997E-3</v>
      </c>
      <c r="E1142" s="4">
        <v>10.06</v>
      </c>
      <c r="F1142" s="5">
        <v>74</v>
      </c>
      <c r="G1142" s="5">
        <v>21.48</v>
      </c>
      <c r="H1142" s="7" t="s">
        <v>72</v>
      </c>
      <c r="I1142" s="7" t="s">
        <v>361</v>
      </c>
      <c r="J1142" s="42">
        <v>43377.664594907408</v>
      </c>
      <c r="K1142" s="42">
        <v>43377.684108796297</v>
      </c>
      <c r="L1142" s="2">
        <v>43377</v>
      </c>
      <c r="M1142" s="6" t="str">
        <f t="shared" si="185"/>
        <v>octubre</v>
      </c>
      <c r="N1142" s="19">
        <f t="shared" si="186"/>
        <v>40</v>
      </c>
      <c r="O1142" s="7" t="str">
        <f t="shared" si="187"/>
        <v>jueves</v>
      </c>
      <c r="P1142" s="7">
        <f t="shared" si="188"/>
        <v>2018</v>
      </c>
      <c r="Q1142" s="3" t="str">
        <f>VLOOKUP(A1142,INFO!$A:$B,2,0)</f>
        <v>GUAYAQUIL</v>
      </c>
      <c r="R1142" s="19">
        <v>95</v>
      </c>
      <c r="S1142" s="19" t="str">
        <f t="shared" si="189"/>
        <v>Calle 17 Se, Guayaquil</v>
      </c>
      <c r="T1142" s="19">
        <f t="shared" si="190"/>
        <v>1</v>
      </c>
      <c r="U1142" s="19" t="str">
        <f t="shared" si="191"/>
        <v>Mostrar</v>
      </c>
      <c r="V1142" s="3" t="str">
        <f>VLOOKUP(A1142,INFO!$A:$C,3,0)</f>
        <v>EGSG9568</v>
      </c>
      <c r="W1142" s="3" t="str">
        <f>VLOOKUP(V1142,INFO!$C:$D,2,0)</f>
        <v>Camioneta</v>
      </c>
      <c r="X1142" s="17" t="str">
        <f>VLOOKUP(A1142,INFO!A:F,5,0)</f>
        <v>ADMINISTRACIÓN</v>
      </c>
      <c r="Y1142" s="17" t="str">
        <f>VLOOKUP(A1142,INFO!A:F,6,0)</f>
        <v>Alejandro Adrian</v>
      </c>
    </row>
    <row r="1143" spans="1:25" x14ac:dyDescent="0.25">
      <c r="A1143" s="3" t="s">
        <v>78</v>
      </c>
      <c r="B1143" s="8">
        <v>1.4537037037037038E-2</v>
      </c>
      <c r="C1143" s="8">
        <v>1.1064814814814814E-2</v>
      </c>
      <c r="D1143" s="8">
        <v>3.472222222222222E-3</v>
      </c>
      <c r="E1143" s="4">
        <v>9.93</v>
      </c>
      <c r="F1143" s="5">
        <v>62</v>
      </c>
      <c r="G1143" s="5">
        <v>28.45</v>
      </c>
      <c r="H1143" s="7" t="s">
        <v>72</v>
      </c>
      <c r="I1143" s="7" t="s">
        <v>24</v>
      </c>
      <c r="J1143" s="42">
        <v>43377.409641203703</v>
      </c>
      <c r="K1143" s="42">
        <v>43377.424178240741</v>
      </c>
      <c r="L1143" s="2">
        <v>43377</v>
      </c>
      <c r="M1143" s="6" t="str">
        <f t="shared" si="185"/>
        <v>octubre</v>
      </c>
      <c r="N1143" s="19">
        <f t="shared" si="186"/>
        <v>40</v>
      </c>
      <c r="O1143" s="7" t="str">
        <f t="shared" si="187"/>
        <v>jueves</v>
      </c>
      <c r="P1143" s="7">
        <f t="shared" si="188"/>
        <v>2018</v>
      </c>
      <c r="Q1143" s="3" t="str">
        <f>VLOOKUP(A1143,INFO!$A:$B,2,0)</f>
        <v>GUAYAQUIL</v>
      </c>
      <c r="R1143" s="19">
        <v>95</v>
      </c>
      <c r="S1143" s="19" t="str">
        <f t="shared" si="189"/>
        <v>Durmió en Ainsa</v>
      </c>
      <c r="T1143" s="19">
        <f t="shared" si="190"/>
        <v>1</v>
      </c>
      <c r="U1143" s="19" t="str">
        <f t="shared" si="191"/>
        <v>Mostrar</v>
      </c>
      <c r="V1143" s="3" t="str">
        <f>VLOOKUP(A1143,INFO!$A:$C,3,0)</f>
        <v>II765J</v>
      </c>
      <c r="W1143" s="3" t="str">
        <f>VLOOKUP(V1143,INFO!$C:$D,2,0)</f>
        <v>Motocicleta</v>
      </c>
      <c r="X1143" s="17" t="str">
        <f>VLOOKUP(A1143,INFO!A:F,5,0)</f>
        <v>ADMINISTRACIÓN</v>
      </c>
      <c r="Y1143" s="17" t="str">
        <f>VLOOKUP(A1143,INFO!A:F,6,0)</f>
        <v xml:space="preserve">Byron </v>
      </c>
    </row>
    <row r="1144" spans="1:25" x14ac:dyDescent="0.25">
      <c r="A1144" s="3" t="s">
        <v>39</v>
      </c>
      <c r="B1144" s="8">
        <v>1.554398148148148E-2</v>
      </c>
      <c r="C1144" s="8">
        <v>1.2013888888888888E-2</v>
      </c>
      <c r="D1144" s="8">
        <v>3.530092592592592E-3</v>
      </c>
      <c r="E1144" s="4">
        <v>3.8</v>
      </c>
      <c r="F1144" s="5">
        <v>44</v>
      </c>
      <c r="G1144" s="5">
        <v>10.19</v>
      </c>
      <c r="H1144" s="7" t="s">
        <v>362</v>
      </c>
      <c r="I1144" s="7" t="s">
        <v>214</v>
      </c>
      <c r="J1144" s="42">
        <v>43377.732349537036</v>
      </c>
      <c r="K1144" s="42">
        <v>43377.747893518521</v>
      </c>
      <c r="L1144" s="2">
        <v>43377</v>
      </c>
      <c r="M1144" s="6" t="str">
        <f t="shared" si="185"/>
        <v>octubre</v>
      </c>
      <c r="N1144" s="19">
        <f t="shared" si="186"/>
        <v>40</v>
      </c>
      <c r="O1144" s="7" t="str">
        <f t="shared" si="187"/>
        <v>jueves</v>
      </c>
      <c r="P1144" s="7">
        <f t="shared" si="188"/>
        <v>2018</v>
      </c>
      <c r="Q1144" s="3" t="str">
        <f>VLOOKUP(A1144,INFO!$A:$B,2,0)</f>
        <v>GUAYAQUIL</v>
      </c>
      <c r="R1144" s="19">
        <v>95</v>
      </c>
      <c r="S1144" s="19" t="str">
        <f t="shared" si="189"/>
        <v>Constitución, Guayaquil</v>
      </c>
      <c r="T1144" s="19">
        <f t="shared" si="190"/>
        <v>0</v>
      </c>
      <c r="U1144" s="19" t="str">
        <f t="shared" si="191"/>
        <v>Mostrar</v>
      </c>
      <c r="V1144" s="3" t="str">
        <f>VLOOKUP(A1144,INFO!$A:$C,3,0)</f>
        <v>EIBC3571</v>
      </c>
      <c r="W1144" s="3" t="str">
        <f>VLOOKUP(V1144,INFO!$C:$D,2,0)</f>
        <v>Camion</v>
      </c>
      <c r="X1144" s="17" t="str">
        <f>VLOOKUP(A1144,INFO!A:F,5,0)</f>
        <v>LOGÍSTICA</v>
      </c>
      <c r="Y1144" s="17" t="str">
        <f>VLOOKUP(A1144,INFO!A:F,6,0)</f>
        <v>Cristobal Murillo</v>
      </c>
    </row>
    <row r="1145" spans="1:25" x14ac:dyDescent="0.25">
      <c r="A1145" s="3" t="s">
        <v>23</v>
      </c>
      <c r="B1145" s="8">
        <v>1.4305555555555557E-2</v>
      </c>
      <c r="C1145" s="8">
        <v>1.0752314814814814E-2</v>
      </c>
      <c r="D1145" s="8">
        <v>3.5532407407407405E-3</v>
      </c>
      <c r="E1145" s="4">
        <v>9.02</v>
      </c>
      <c r="F1145" s="5">
        <v>94</v>
      </c>
      <c r="G1145" s="5">
        <v>26.26</v>
      </c>
      <c r="H1145" s="7" t="s">
        <v>363</v>
      </c>
      <c r="I1145" s="7" t="s">
        <v>230</v>
      </c>
      <c r="J1145" s="42">
        <v>43377.571469907409</v>
      </c>
      <c r="K1145" s="42">
        <v>43377.585775462961</v>
      </c>
      <c r="L1145" s="2">
        <v>43377</v>
      </c>
      <c r="M1145" s="6" t="str">
        <f t="shared" si="185"/>
        <v>octubre</v>
      </c>
      <c r="N1145" s="19">
        <f t="shared" si="186"/>
        <v>40</v>
      </c>
      <c r="O1145" s="7" t="str">
        <f t="shared" si="187"/>
        <v>jueves</v>
      </c>
      <c r="P1145" s="7">
        <f t="shared" si="188"/>
        <v>2018</v>
      </c>
      <c r="Q1145" s="3" t="str">
        <f>VLOOKUP(A1145,INFO!$A:$B,2,0)</f>
        <v>GUAYAQUIL</v>
      </c>
      <c r="R1145" s="19">
        <v>95</v>
      </c>
      <c r="S1145" s="19" t="str">
        <f t="shared" si="189"/>
        <v>E15, Jaramijo</v>
      </c>
      <c r="T1145" s="19">
        <f t="shared" si="190"/>
        <v>0</v>
      </c>
      <c r="U1145" s="19" t="str">
        <f t="shared" si="191"/>
        <v>Mostrar</v>
      </c>
      <c r="V1145" s="3" t="str">
        <f>VLOOKUP(A1145,INFO!$A:$C,3,0)</f>
        <v>EGSF6029</v>
      </c>
      <c r="W1145" s="3" t="str">
        <f>VLOOKUP(V1145,INFO!$C:$D,2,0)</f>
        <v>Camioneta</v>
      </c>
      <c r="X1145" s="17" t="str">
        <f>VLOOKUP(A1145,INFO!A:F,5,0)</f>
        <v>POSTVENTA</v>
      </c>
      <c r="Y1145" s="17" t="str">
        <f>VLOOKUP(A1145,INFO!A:F,6,0)</f>
        <v>Jacob Soriano</v>
      </c>
    </row>
    <row r="1146" spans="1:25" x14ac:dyDescent="0.25">
      <c r="A1146" s="3" t="s">
        <v>61</v>
      </c>
      <c r="B1146" s="8">
        <v>1.9479166666666669E-2</v>
      </c>
      <c r="C1146" s="8">
        <v>1.5902777777777776E-2</v>
      </c>
      <c r="D1146" s="8">
        <v>3.5763888888888894E-3</v>
      </c>
      <c r="E1146" s="4">
        <v>9.7100000000000009</v>
      </c>
      <c r="F1146" s="5">
        <v>57</v>
      </c>
      <c r="G1146" s="5">
        <v>20.78</v>
      </c>
      <c r="H1146" s="7" t="s">
        <v>72</v>
      </c>
      <c r="I1146" s="7" t="s">
        <v>24</v>
      </c>
      <c r="J1146" s="42">
        <v>43377.749282407407</v>
      </c>
      <c r="K1146" s="42">
        <v>43377.768761574072</v>
      </c>
      <c r="L1146" s="2">
        <v>43377</v>
      </c>
      <c r="M1146" s="6" t="str">
        <f t="shared" si="185"/>
        <v>octubre</v>
      </c>
      <c r="N1146" s="19">
        <f t="shared" si="186"/>
        <v>40</v>
      </c>
      <c r="O1146" s="7" t="str">
        <f t="shared" si="187"/>
        <v>jueves</v>
      </c>
      <c r="P1146" s="7">
        <f t="shared" si="188"/>
        <v>2018</v>
      </c>
      <c r="Q1146" s="3" t="str">
        <f>VLOOKUP(A1146,INFO!$A:$B,2,0)</f>
        <v>GUAYAQUIL</v>
      </c>
      <c r="R1146" s="19">
        <v>95</v>
      </c>
      <c r="S1146" s="19" t="str">
        <f t="shared" si="189"/>
        <v>Durmió en Ainsa</v>
      </c>
      <c r="T1146" s="19">
        <f t="shared" si="190"/>
        <v>1</v>
      </c>
      <c r="U1146" s="19" t="str">
        <f t="shared" si="191"/>
        <v>Mostrar</v>
      </c>
      <c r="V1146" s="3" t="str">
        <f>VLOOKUP(A1146,INFO!$A:$C,3,0)</f>
        <v>EGSK6663</v>
      </c>
      <c r="W1146" s="3" t="str">
        <f>VLOOKUP(V1146,INFO!$C:$D,2,0)</f>
        <v>Camioneta</v>
      </c>
      <c r="X1146" s="17" t="str">
        <f>VLOOKUP(A1146,INFO!A:F,5,0)</f>
        <v>LOGÍSTICA</v>
      </c>
      <c r="Y1146" s="17" t="str">
        <f>VLOOKUP(A1146,INFO!A:F,6,0)</f>
        <v>Patricio Hidalgo</v>
      </c>
    </row>
    <row r="1147" spans="1:25" x14ac:dyDescent="0.25">
      <c r="A1147" s="3" t="s">
        <v>122</v>
      </c>
      <c r="B1147" s="8">
        <v>1.6145833333333335E-2</v>
      </c>
      <c r="C1147" s="8">
        <v>1.2511574074074073E-2</v>
      </c>
      <c r="D1147" s="8">
        <v>3.6342592592592594E-3</v>
      </c>
      <c r="E1147" s="4">
        <v>13.14</v>
      </c>
      <c r="F1147" s="5">
        <v>74</v>
      </c>
      <c r="G1147" s="5">
        <v>33.9</v>
      </c>
      <c r="H1147" s="7" t="s">
        <v>77</v>
      </c>
      <c r="I1147" s="7" t="s">
        <v>254</v>
      </c>
      <c r="J1147" s="42">
        <v>43377.941006944442</v>
      </c>
      <c r="K1147" s="42">
        <v>43377.957152777781</v>
      </c>
      <c r="L1147" s="2">
        <v>43377</v>
      </c>
      <c r="M1147" s="6" t="str">
        <f t="shared" si="185"/>
        <v>octubre</v>
      </c>
      <c r="N1147" s="19">
        <f t="shared" si="186"/>
        <v>40</v>
      </c>
      <c r="O1147" s="7" t="str">
        <f t="shared" si="187"/>
        <v>jueves</v>
      </c>
      <c r="P1147" s="7">
        <f t="shared" si="188"/>
        <v>2018</v>
      </c>
      <c r="Q1147" s="3" t="str">
        <f>VLOOKUP(A1147,INFO!$A:$B,2,0)</f>
        <v>GUAYAQUIL</v>
      </c>
      <c r="R1147" s="19">
        <v>95</v>
      </c>
      <c r="S1147" s="19" t="str">
        <f t="shared" si="189"/>
        <v>Tenguel</v>
      </c>
      <c r="T1147" s="19">
        <f t="shared" si="190"/>
        <v>0</v>
      </c>
      <c r="U1147" s="19" t="str">
        <f t="shared" si="191"/>
        <v>Mostrar</v>
      </c>
      <c r="V1147" s="3" t="str">
        <f>VLOOKUP(A1147,INFO!$A:$C,3,0)</f>
        <v>EHCN0517</v>
      </c>
      <c r="W1147" s="3" t="str">
        <f>VLOOKUP(V1147,INFO!$C:$D,2,0)</f>
        <v>Camioneta</v>
      </c>
      <c r="X1147" s="17" t="str">
        <f>VLOOKUP(A1147,INFO!A:F,5,0)</f>
        <v>POSTVENTA</v>
      </c>
      <c r="Y1147" s="17" t="str">
        <f>VLOOKUP(A1147,INFO!A:F,6,0)</f>
        <v>Marcelo Murillo</v>
      </c>
    </row>
    <row r="1148" spans="1:25" x14ac:dyDescent="0.25">
      <c r="A1148" s="3" t="s">
        <v>53</v>
      </c>
      <c r="B1148" s="8">
        <v>7.03125E-2</v>
      </c>
      <c r="C1148" s="8">
        <v>6.6620370370370371E-2</v>
      </c>
      <c r="D1148" s="8">
        <v>3.6921296296296298E-3</v>
      </c>
      <c r="E1148" s="4">
        <v>104.93</v>
      </c>
      <c r="F1148" s="5">
        <v>98</v>
      </c>
      <c r="G1148" s="5">
        <v>62.18</v>
      </c>
      <c r="H1148" s="7" t="s">
        <v>364</v>
      </c>
      <c r="I1148" s="7" t="s">
        <v>24</v>
      </c>
      <c r="J1148" s="42">
        <v>43377.515266203707</v>
      </c>
      <c r="K1148" s="42">
        <v>43377.585578703707</v>
      </c>
      <c r="L1148" s="2">
        <v>43377</v>
      </c>
      <c r="M1148" s="6" t="str">
        <f t="shared" si="185"/>
        <v>octubre</v>
      </c>
      <c r="N1148" s="19">
        <f t="shared" si="186"/>
        <v>40</v>
      </c>
      <c r="O1148" s="7" t="str">
        <f t="shared" si="187"/>
        <v>jueves</v>
      </c>
      <c r="P1148" s="7">
        <f t="shared" si="188"/>
        <v>2018</v>
      </c>
      <c r="Q1148" s="3" t="str">
        <f>VLOOKUP(A1148,INFO!$A:$B,2,0)</f>
        <v>GUAYAQUIL</v>
      </c>
      <c r="R1148" s="19">
        <v>95</v>
      </c>
      <c r="S1148" s="19" t="str">
        <f t="shared" si="189"/>
        <v>Avenida 40 No, Guayaquil</v>
      </c>
      <c r="T1148" s="19">
        <f t="shared" si="190"/>
        <v>0</v>
      </c>
      <c r="U1148" s="19" t="str">
        <f t="shared" si="191"/>
        <v>Mostrar</v>
      </c>
      <c r="V1148" s="3" t="str">
        <f>VLOOKUP(A1148,INFO!$A:$C,3,0)</f>
        <v>EIBC3570</v>
      </c>
      <c r="W1148" s="3" t="str">
        <f>VLOOKUP(V1148,INFO!$C:$D,2,0)</f>
        <v>Camion</v>
      </c>
      <c r="X1148" s="17" t="str">
        <f>VLOOKUP(A1148,INFO!A:F,5,0)</f>
        <v>LOGÍSTICA</v>
      </c>
      <c r="Y1148" s="17" t="str">
        <f>VLOOKUP(A1148,INFO!A:F,6,0)</f>
        <v>Cristobal Murillo</v>
      </c>
    </row>
    <row r="1149" spans="1:25" x14ac:dyDescent="0.25">
      <c r="A1149" s="3" t="s">
        <v>68</v>
      </c>
      <c r="B1149" s="8">
        <v>1.8090277777777778E-2</v>
      </c>
      <c r="C1149" s="8">
        <v>1.4305555555555557E-2</v>
      </c>
      <c r="D1149" s="8">
        <v>3.7847222222222223E-3</v>
      </c>
      <c r="E1149" s="4">
        <v>13.92</v>
      </c>
      <c r="F1149" s="5">
        <v>87</v>
      </c>
      <c r="G1149" s="5">
        <v>32.06</v>
      </c>
      <c r="H1149" s="7" t="s">
        <v>71</v>
      </c>
      <c r="I1149" s="7" t="s">
        <v>194</v>
      </c>
      <c r="J1149" s="42">
        <v>43377.602673611109</v>
      </c>
      <c r="K1149" s="42">
        <v>43377.620763888888</v>
      </c>
      <c r="L1149" s="2">
        <v>43377</v>
      </c>
      <c r="M1149" s="6" t="str">
        <f t="shared" si="185"/>
        <v>octubre</v>
      </c>
      <c r="N1149" s="19">
        <f t="shared" si="186"/>
        <v>40</v>
      </c>
      <c r="O1149" s="7" t="str">
        <f t="shared" si="187"/>
        <v>jueves</v>
      </c>
      <c r="P1149" s="7">
        <f t="shared" si="188"/>
        <v>2018</v>
      </c>
      <c r="Q1149" s="3" t="str">
        <f>VLOOKUP(A1149,INFO!$A:$B,2,0)</f>
        <v>QUITO</v>
      </c>
      <c r="R1149" s="19">
        <v>95</v>
      </c>
      <c r="S1149" s="19" t="str">
        <f t="shared" si="189"/>
        <v>E49, Eloy Alfaro</v>
      </c>
      <c r="T1149" s="19">
        <f t="shared" si="190"/>
        <v>0</v>
      </c>
      <c r="U1149" s="19" t="str">
        <f t="shared" si="191"/>
        <v>Mostrar</v>
      </c>
      <c r="V1149" s="3" t="str">
        <f>VLOOKUP(A1149,INFO!$A:$C,3,0)</f>
        <v>EGSK6338</v>
      </c>
      <c r="W1149" s="3" t="str">
        <f>VLOOKUP(V1149,INFO!$C:$D,2,0)</f>
        <v>Automovil</v>
      </c>
      <c r="X1149" s="17" t="str">
        <f>VLOOKUP(A1149,INFO!A:F,5,0)</f>
        <v>VENTAS</v>
      </c>
      <c r="Y1149" s="17" t="str">
        <f>VLOOKUP(A1149,INFO!A:F,6,0)</f>
        <v>Josue Guillen</v>
      </c>
    </row>
    <row r="1150" spans="1:25" x14ac:dyDescent="0.25">
      <c r="A1150" s="3" t="s">
        <v>68</v>
      </c>
      <c r="B1150" s="8">
        <v>7.013888888888889E-3</v>
      </c>
      <c r="C1150" s="8">
        <v>3.0092592592592588E-3</v>
      </c>
      <c r="D1150" s="8">
        <v>4.0046296296296297E-3</v>
      </c>
      <c r="E1150" s="4">
        <v>2</v>
      </c>
      <c r="F1150" s="5">
        <v>59</v>
      </c>
      <c r="G1150" s="5">
        <v>11.86</v>
      </c>
      <c r="H1150" s="7" t="s">
        <v>194</v>
      </c>
      <c r="I1150" s="7" t="s">
        <v>350</v>
      </c>
      <c r="J1150" s="42">
        <v>43377.629525462966</v>
      </c>
      <c r="K1150" s="42">
        <v>43377.63653935185</v>
      </c>
      <c r="L1150" s="2">
        <v>43377</v>
      </c>
      <c r="M1150" s="6" t="str">
        <f t="shared" si="185"/>
        <v>octubre</v>
      </c>
      <c r="N1150" s="19">
        <f t="shared" si="186"/>
        <v>40</v>
      </c>
      <c r="O1150" s="7" t="str">
        <f t="shared" si="187"/>
        <v>jueves</v>
      </c>
      <c r="P1150" s="7">
        <f t="shared" si="188"/>
        <v>2018</v>
      </c>
      <c r="Q1150" s="3" t="str">
        <f>VLOOKUP(A1150,INFO!$A:$B,2,0)</f>
        <v>QUITO</v>
      </c>
      <c r="R1150" s="19">
        <v>95</v>
      </c>
      <c r="S1150" s="19" t="str">
        <f t="shared" si="189"/>
        <v>Leon Febres Cordero 2-134, Eloy Alfaro</v>
      </c>
      <c r="T1150" s="19">
        <f t="shared" si="190"/>
        <v>0</v>
      </c>
      <c r="U1150" s="19" t="str">
        <f t="shared" si="191"/>
        <v>Mostrar</v>
      </c>
      <c r="V1150" s="3" t="str">
        <f>VLOOKUP(A1150,INFO!$A:$C,3,0)</f>
        <v>EGSK6338</v>
      </c>
      <c r="W1150" s="3" t="str">
        <f>VLOOKUP(V1150,INFO!$C:$D,2,0)</f>
        <v>Automovil</v>
      </c>
      <c r="X1150" s="17" t="str">
        <f>VLOOKUP(A1150,INFO!A:F,5,0)</f>
        <v>VENTAS</v>
      </c>
      <c r="Y1150" s="17" t="str">
        <f>VLOOKUP(A1150,INFO!A:F,6,0)</f>
        <v>Josue Guillen</v>
      </c>
    </row>
    <row r="1151" spans="1:25" x14ac:dyDescent="0.25">
      <c r="A1151" s="3" t="s">
        <v>68</v>
      </c>
      <c r="B1151" s="8">
        <v>2.8310185185185185E-2</v>
      </c>
      <c r="C1151" s="8">
        <v>2.4212962962962964E-2</v>
      </c>
      <c r="D1151" s="8">
        <v>4.0972222222222226E-3</v>
      </c>
      <c r="E1151" s="4">
        <v>18.8</v>
      </c>
      <c r="F1151" s="5">
        <v>77</v>
      </c>
      <c r="G1151" s="5">
        <v>27.67</v>
      </c>
      <c r="H1151" s="7" t="s">
        <v>202</v>
      </c>
      <c r="I1151" s="7" t="s">
        <v>137</v>
      </c>
      <c r="J1151" s="42">
        <v>43377.510520833333</v>
      </c>
      <c r="K1151" s="42">
        <v>43377.538831018515</v>
      </c>
      <c r="L1151" s="2">
        <v>43377</v>
      </c>
      <c r="M1151" s="6" t="str">
        <f t="shared" si="185"/>
        <v>octubre</v>
      </c>
      <c r="N1151" s="19">
        <f t="shared" si="186"/>
        <v>40</v>
      </c>
      <c r="O1151" s="7" t="str">
        <f t="shared" si="187"/>
        <v>jueves</v>
      </c>
      <c r="P1151" s="7">
        <f t="shared" si="188"/>
        <v>2018</v>
      </c>
      <c r="Q1151" s="3" t="str">
        <f>VLOOKUP(A1151,INFO!$A:$B,2,0)</f>
        <v>QUITO</v>
      </c>
      <c r="R1151" s="19">
        <v>95</v>
      </c>
      <c r="S1151" s="19" t="str">
        <f t="shared" si="189"/>
        <v>12, Guayaquil</v>
      </c>
      <c r="T1151" s="19">
        <f t="shared" si="190"/>
        <v>0</v>
      </c>
      <c r="U1151" s="19" t="str">
        <f t="shared" si="191"/>
        <v>Mostrar</v>
      </c>
      <c r="V1151" s="3" t="str">
        <f>VLOOKUP(A1151,INFO!$A:$C,3,0)</f>
        <v>EGSK6338</v>
      </c>
      <c r="W1151" s="3" t="str">
        <f>VLOOKUP(V1151,INFO!$C:$D,2,0)</f>
        <v>Automovil</v>
      </c>
      <c r="X1151" s="17" t="str">
        <f>VLOOKUP(A1151,INFO!A:F,5,0)</f>
        <v>VENTAS</v>
      </c>
      <c r="Y1151" s="17" t="str">
        <f>VLOOKUP(A1151,INFO!A:F,6,0)</f>
        <v>Josue Guillen</v>
      </c>
    </row>
    <row r="1152" spans="1:25" x14ac:dyDescent="0.25">
      <c r="A1152" s="3" t="s">
        <v>59</v>
      </c>
      <c r="B1152" s="8">
        <v>1.695601851851852E-2</v>
      </c>
      <c r="C1152" s="8">
        <v>1.2118055555555556E-2</v>
      </c>
      <c r="D1152" s="8">
        <v>4.8379629629629632E-3</v>
      </c>
      <c r="E1152" s="4">
        <v>8.08</v>
      </c>
      <c r="F1152" s="5">
        <v>62</v>
      </c>
      <c r="G1152" s="5">
        <v>19.86</v>
      </c>
      <c r="H1152" s="7" t="s">
        <v>294</v>
      </c>
      <c r="I1152" s="7" t="s">
        <v>24</v>
      </c>
      <c r="J1152" s="42">
        <v>43377.502905092595</v>
      </c>
      <c r="K1152" s="42">
        <v>43377.519861111112</v>
      </c>
      <c r="L1152" s="2">
        <v>43377</v>
      </c>
      <c r="M1152" s="6" t="str">
        <f t="shared" si="185"/>
        <v>octubre</v>
      </c>
      <c r="N1152" s="19">
        <f t="shared" si="186"/>
        <v>40</v>
      </c>
      <c r="O1152" s="7" t="str">
        <f t="shared" si="187"/>
        <v>jueves</v>
      </c>
      <c r="P1152" s="7">
        <f t="shared" si="188"/>
        <v>2018</v>
      </c>
      <c r="Q1152" s="3" t="str">
        <f>VLOOKUP(A1152,INFO!$A:$B,2,0)</f>
        <v>GUAYAQUIL</v>
      </c>
      <c r="R1152" s="19">
        <v>95</v>
      </c>
      <c r="S1152" s="19" t="str">
        <f t="shared" si="189"/>
        <v>Avenida 40 No, Guayaquil</v>
      </c>
      <c r="T1152" s="19">
        <f t="shared" si="190"/>
        <v>0</v>
      </c>
      <c r="U1152" s="19" t="str">
        <f t="shared" si="191"/>
        <v>Mostrar</v>
      </c>
      <c r="V1152" s="3" t="str">
        <f>VLOOKUP(A1152,INFO!$A:$C,3,0)</f>
        <v>EPCI6941</v>
      </c>
      <c r="W1152" s="3" t="str">
        <f>VLOOKUP(V1152,INFO!$C:$D,2,0)</f>
        <v>Camioneta</v>
      </c>
      <c r="X1152" s="17" t="str">
        <f>VLOOKUP(A1152,INFO!A:F,5,0)</f>
        <v>POSTVENTA</v>
      </c>
      <c r="Y1152" s="17" t="str">
        <f>VLOOKUP(A1152,INFO!A:F,6,0)</f>
        <v>Michael Resabala</v>
      </c>
    </row>
    <row r="1153" spans="1:25" x14ac:dyDescent="0.25">
      <c r="A1153" s="3" t="s">
        <v>61</v>
      </c>
      <c r="B1153" s="8">
        <v>1.6296296296296295E-2</v>
      </c>
      <c r="C1153" s="8">
        <v>1.1458333333333334E-2</v>
      </c>
      <c r="D1153" s="8">
        <v>4.8379629629629632E-3</v>
      </c>
      <c r="E1153" s="4">
        <v>7.29</v>
      </c>
      <c r="F1153" s="5">
        <v>68</v>
      </c>
      <c r="G1153" s="5">
        <v>18.649999999999999</v>
      </c>
      <c r="H1153" s="7" t="s">
        <v>24</v>
      </c>
      <c r="I1153" s="7" t="s">
        <v>72</v>
      </c>
      <c r="J1153" s="42">
        <v>43377.513761574075</v>
      </c>
      <c r="K1153" s="42">
        <v>43377.530057870368</v>
      </c>
      <c r="L1153" s="2">
        <v>43377</v>
      </c>
      <c r="M1153" s="6" t="str">
        <f t="shared" si="185"/>
        <v>octubre</v>
      </c>
      <c r="N1153" s="19">
        <f t="shared" si="186"/>
        <v>40</v>
      </c>
      <c r="O1153" s="7" t="str">
        <f t="shared" si="187"/>
        <v>jueves</v>
      </c>
      <c r="P1153" s="7">
        <f t="shared" si="188"/>
        <v>2018</v>
      </c>
      <c r="Q1153" s="3" t="str">
        <f>VLOOKUP(A1153,INFO!$A:$B,2,0)</f>
        <v>GUAYAQUIL</v>
      </c>
      <c r="R1153" s="19">
        <v>95</v>
      </c>
      <c r="S1153" s="19" t="str">
        <f t="shared" si="189"/>
        <v>Durmió en Ainsa</v>
      </c>
      <c r="T1153" s="19">
        <f t="shared" si="190"/>
        <v>1</v>
      </c>
      <c r="U1153" s="19" t="str">
        <f t="shared" si="191"/>
        <v>Mostrar</v>
      </c>
      <c r="V1153" s="3" t="str">
        <f>VLOOKUP(A1153,INFO!$A:$C,3,0)</f>
        <v>EGSK6663</v>
      </c>
      <c r="W1153" s="3" t="str">
        <f>VLOOKUP(V1153,INFO!$C:$D,2,0)</f>
        <v>Camioneta</v>
      </c>
      <c r="X1153" s="17" t="str">
        <f>VLOOKUP(A1153,INFO!A:F,5,0)</f>
        <v>LOGÍSTICA</v>
      </c>
      <c r="Y1153" s="17" t="str">
        <f>VLOOKUP(A1153,INFO!A:F,6,0)</f>
        <v>Patricio Hidalgo</v>
      </c>
    </row>
    <row r="1154" spans="1:25" x14ac:dyDescent="0.25">
      <c r="A1154" s="3" t="s">
        <v>61</v>
      </c>
      <c r="B1154" s="8">
        <v>1.9259259259259261E-2</v>
      </c>
      <c r="C1154" s="8">
        <v>1.40625E-2</v>
      </c>
      <c r="D1154" s="8">
        <v>5.1967592592592595E-3</v>
      </c>
      <c r="E1154" s="4">
        <v>9.99</v>
      </c>
      <c r="F1154" s="5">
        <v>74</v>
      </c>
      <c r="G1154" s="5">
        <v>21.6</v>
      </c>
      <c r="H1154" s="7" t="s">
        <v>24</v>
      </c>
      <c r="I1154" s="7" t="s">
        <v>72</v>
      </c>
      <c r="J1154" s="42">
        <v>43377.559317129628</v>
      </c>
      <c r="K1154" s="42">
        <v>43377.578576388885</v>
      </c>
      <c r="L1154" s="2">
        <v>43377</v>
      </c>
      <c r="M1154" s="6" t="str">
        <f t="shared" si="185"/>
        <v>octubre</v>
      </c>
      <c r="N1154" s="19">
        <f t="shared" si="186"/>
        <v>40</v>
      </c>
      <c r="O1154" s="7" t="str">
        <f t="shared" si="187"/>
        <v>jueves</v>
      </c>
      <c r="P1154" s="7">
        <f t="shared" si="188"/>
        <v>2018</v>
      </c>
      <c r="Q1154" s="3" t="str">
        <f>VLOOKUP(A1154,INFO!$A:$B,2,0)</f>
        <v>GUAYAQUIL</v>
      </c>
      <c r="R1154" s="19">
        <v>95</v>
      </c>
      <c r="S1154" s="19" t="str">
        <f t="shared" si="189"/>
        <v>Durmió en Ainsa</v>
      </c>
      <c r="T1154" s="19">
        <f t="shared" si="190"/>
        <v>1</v>
      </c>
      <c r="U1154" s="19" t="str">
        <f t="shared" si="191"/>
        <v>Mostrar</v>
      </c>
      <c r="V1154" s="3" t="str">
        <f>VLOOKUP(A1154,INFO!$A:$C,3,0)</f>
        <v>EGSK6663</v>
      </c>
      <c r="W1154" s="3" t="str">
        <f>VLOOKUP(V1154,INFO!$C:$D,2,0)</f>
        <v>Camioneta</v>
      </c>
      <c r="X1154" s="17" t="str">
        <f>VLOOKUP(A1154,INFO!A:F,5,0)</f>
        <v>LOGÍSTICA</v>
      </c>
      <c r="Y1154" s="17" t="str">
        <f>VLOOKUP(A1154,INFO!A:F,6,0)</f>
        <v>Patricio Hidalgo</v>
      </c>
    </row>
    <row r="1155" spans="1:25" x14ac:dyDescent="0.25">
      <c r="A1155" s="3" t="s">
        <v>23</v>
      </c>
      <c r="B1155" s="8">
        <v>2.3692129629629629E-2</v>
      </c>
      <c r="C1155" s="8">
        <v>1.8368055555555554E-2</v>
      </c>
      <c r="D1155" s="8">
        <v>5.3240740740740748E-3</v>
      </c>
      <c r="E1155" s="4">
        <v>14.31</v>
      </c>
      <c r="F1155" s="5">
        <v>92</v>
      </c>
      <c r="G1155" s="5">
        <v>25.17</v>
      </c>
      <c r="H1155" s="7" t="s">
        <v>230</v>
      </c>
      <c r="I1155" s="7" t="s">
        <v>363</v>
      </c>
      <c r="J1155" s="42">
        <v>43377.53392361111</v>
      </c>
      <c r="K1155" s="42">
        <v>43377.557615740741</v>
      </c>
      <c r="L1155" s="2">
        <v>43377</v>
      </c>
      <c r="M1155" s="6" t="str">
        <f t="shared" si="185"/>
        <v>octubre</v>
      </c>
      <c r="N1155" s="19">
        <f t="shared" si="186"/>
        <v>40</v>
      </c>
      <c r="O1155" s="7" t="str">
        <f t="shared" si="187"/>
        <v>jueves</v>
      </c>
      <c r="P1155" s="7">
        <f t="shared" si="188"/>
        <v>2018</v>
      </c>
      <c r="Q1155" s="3" t="str">
        <f>VLOOKUP(A1155,INFO!$A:$B,2,0)</f>
        <v>GUAYAQUIL</v>
      </c>
      <c r="R1155" s="19">
        <v>95</v>
      </c>
      <c r="S1155" s="19" t="str">
        <f t="shared" si="189"/>
        <v>Avenida La Cultura, Manta</v>
      </c>
      <c r="T1155" s="19">
        <f t="shared" si="190"/>
        <v>0</v>
      </c>
      <c r="U1155" s="19" t="str">
        <f t="shared" si="191"/>
        <v>Mostrar</v>
      </c>
      <c r="V1155" s="3" t="str">
        <f>VLOOKUP(A1155,INFO!$A:$C,3,0)</f>
        <v>EGSF6029</v>
      </c>
      <c r="W1155" s="3" t="str">
        <f>VLOOKUP(V1155,INFO!$C:$D,2,0)</f>
        <v>Camioneta</v>
      </c>
      <c r="X1155" s="17" t="str">
        <f>VLOOKUP(A1155,INFO!A:F,5,0)</f>
        <v>POSTVENTA</v>
      </c>
      <c r="Y1155" s="17" t="str">
        <f>VLOOKUP(A1155,INFO!A:F,6,0)</f>
        <v>Jacob Soriano</v>
      </c>
    </row>
    <row r="1156" spans="1:25" x14ac:dyDescent="0.25">
      <c r="A1156" s="3" t="s">
        <v>70</v>
      </c>
      <c r="B1156" s="8">
        <v>8.3217592592592596E-3</v>
      </c>
      <c r="C1156" s="8">
        <v>2.7662037037037034E-3</v>
      </c>
      <c r="D1156" s="8">
        <v>5.5555555555555558E-3</v>
      </c>
      <c r="E1156" s="4">
        <v>1.18</v>
      </c>
      <c r="F1156" s="5">
        <v>64</v>
      </c>
      <c r="G1156" s="5">
        <v>5.89</v>
      </c>
      <c r="H1156" s="7" t="s">
        <v>72</v>
      </c>
      <c r="I1156" s="7" t="s">
        <v>72</v>
      </c>
      <c r="J1156" s="42">
        <v>43377.652685185189</v>
      </c>
      <c r="K1156" s="42">
        <v>43377.661006944443</v>
      </c>
      <c r="L1156" s="2">
        <v>43377</v>
      </c>
      <c r="M1156" s="6" t="str">
        <f t="shared" si="185"/>
        <v>octubre</v>
      </c>
      <c r="N1156" s="19">
        <f t="shared" si="186"/>
        <v>40</v>
      </c>
      <c r="O1156" s="7" t="str">
        <f t="shared" si="187"/>
        <v>jueves</v>
      </c>
      <c r="P1156" s="7">
        <f t="shared" si="188"/>
        <v>2018</v>
      </c>
      <c r="Q1156" s="3" t="str">
        <f>VLOOKUP(A1156,INFO!$A:$B,2,0)</f>
        <v>QUITO</v>
      </c>
      <c r="R1156" s="19">
        <v>95</v>
      </c>
      <c r="S1156" s="19" t="str">
        <f t="shared" si="189"/>
        <v>Durmió en Ainsa</v>
      </c>
      <c r="T1156" s="19">
        <f t="shared" si="190"/>
        <v>1</v>
      </c>
      <c r="U1156" s="19" t="str">
        <f t="shared" si="191"/>
        <v>Mostrar</v>
      </c>
      <c r="V1156" s="3" t="str">
        <f>VLOOKUP(A1156,INFO!$A:$C,3,0)</f>
        <v>EPCZ3313</v>
      </c>
      <c r="W1156" s="3" t="str">
        <f>VLOOKUP(V1156,INFO!$C:$D,2,0)</f>
        <v>Automovil</v>
      </c>
      <c r="X1156" s="17" t="str">
        <f>VLOOKUP(A1156,INFO!A:F,5,0)</f>
        <v>VENTAS</v>
      </c>
      <c r="Y1156" s="17" t="str">
        <f>VLOOKUP(A1156,INFO!A:F,6,0)</f>
        <v>Fernando Maldonado</v>
      </c>
    </row>
    <row r="1157" spans="1:25" x14ac:dyDescent="0.25">
      <c r="A1157" s="3" t="s">
        <v>74</v>
      </c>
      <c r="B1157" s="8">
        <v>8.5416666666666679E-3</v>
      </c>
      <c r="C1157" s="8">
        <v>2.4189814814814816E-3</v>
      </c>
      <c r="D1157" s="8">
        <v>6.122685185185185E-3</v>
      </c>
      <c r="E1157" s="4">
        <v>0.48</v>
      </c>
      <c r="F1157" s="5">
        <v>7</v>
      </c>
      <c r="G1157" s="5">
        <v>2.35</v>
      </c>
      <c r="H1157" s="7" t="s">
        <v>360</v>
      </c>
      <c r="I1157" s="7" t="s">
        <v>360</v>
      </c>
      <c r="J1157" s="42">
        <v>43377.442650462966</v>
      </c>
      <c r="K1157" s="42">
        <v>43377.451192129629</v>
      </c>
      <c r="L1157" s="2">
        <v>43377</v>
      </c>
      <c r="M1157" s="6" t="str">
        <f t="shared" si="185"/>
        <v>octubre</v>
      </c>
      <c r="N1157" s="19">
        <f t="shared" si="186"/>
        <v>40</v>
      </c>
      <c r="O1157" s="7" t="str">
        <f t="shared" si="187"/>
        <v>jueves</v>
      </c>
      <c r="P1157" s="7">
        <f t="shared" si="188"/>
        <v>2018</v>
      </c>
      <c r="Q1157" s="3" t="str">
        <f>VLOOKUP(A1157,INFO!$A:$B,2,0)</f>
        <v>GUAYAQUIL</v>
      </c>
      <c r="R1157" s="19">
        <v>95</v>
      </c>
      <c r="S1157" s="19" t="str">
        <f t="shared" si="189"/>
        <v>San Luis</v>
      </c>
      <c r="T1157" s="19">
        <f t="shared" si="190"/>
        <v>1</v>
      </c>
      <c r="U1157" s="19" t="str">
        <f t="shared" si="191"/>
        <v>Mostrar</v>
      </c>
      <c r="V1157" s="3" t="str">
        <f>VLOOKUP(A1157,INFO!$A:$C,3,0)</f>
        <v>EGSI9191</v>
      </c>
      <c r="W1157" s="3" t="str">
        <f>VLOOKUP(V1157,INFO!$C:$D,2,0)</f>
        <v>Camioneta</v>
      </c>
      <c r="X1157" s="17" t="str">
        <f>VLOOKUP(A1157,INFO!A:F,5,0)</f>
        <v>POSTVENTA</v>
      </c>
      <c r="Y1157" s="17" t="str">
        <f>VLOOKUP(A1157,INFO!A:F,6,0)</f>
        <v>Patricio Olaya</v>
      </c>
    </row>
    <row r="1158" spans="1:25" x14ac:dyDescent="0.25">
      <c r="A1158" s="3" t="s">
        <v>68</v>
      </c>
      <c r="B1158" s="8">
        <v>2.2453703703703708E-2</v>
      </c>
      <c r="C1158" s="8">
        <v>1.6030092592592592E-2</v>
      </c>
      <c r="D1158" s="8">
        <v>6.4236111111111117E-3</v>
      </c>
      <c r="E1158" s="4">
        <v>13.81</v>
      </c>
      <c r="F1158" s="5">
        <v>96</v>
      </c>
      <c r="G1158" s="5">
        <v>25.62</v>
      </c>
      <c r="H1158" s="7" t="s">
        <v>163</v>
      </c>
      <c r="I1158" s="7" t="s">
        <v>72</v>
      </c>
      <c r="J1158" s="42">
        <v>43377.668275462966</v>
      </c>
      <c r="K1158" s="42">
        <v>43377.690729166665</v>
      </c>
      <c r="L1158" s="2">
        <v>43377</v>
      </c>
      <c r="M1158" s="6" t="str">
        <f t="shared" si="185"/>
        <v>octubre</v>
      </c>
      <c r="N1158" s="19">
        <f t="shared" si="186"/>
        <v>40</v>
      </c>
      <c r="O1158" s="7" t="str">
        <f t="shared" si="187"/>
        <v>jueves</v>
      </c>
      <c r="P1158" s="7">
        <f t="shared" si="188"/>
        <v>2018</v>
      </c>
      <c r="Q1158" s="3" t="str">
        <f>VLOOKUP(A1158,INFO!$A:$B,2,0)</f>
        <v>QUITO</v>
      </c>
      <c r="R1158" s="19">
        <v>95</v>
      </c>
      <c r="S1158" s="19" t="str">
        <f t="shared" si="189"/>
        <v>Avenida Juan Tanca Marengo, Guayaquil</v>
      </c>
      <c r="T1158" s="19">
        <f t="shared" si="190"/>
        <v>0</v>
      </c>
      <c r="U1158" s="19" t="str">
        <f t="shared" si="191"/>
        <v>Mostrar</v>
      </c>
      <c r="V1158" s="3" t="str">
        <f>VLOOKUP(A1158,INFO!$A:$C,3,0)</f>
        <v>EGSK6338</v>
      </c>
      <c r="W1158" s="3" t="str">
        <f>VLOOKUP(V1158,INFO!$C:$D,2,0)</f>
        <v>Automovil</v>
      </c>
      <c r="X1158" s="17" t="str">
        <f>VLOOKUP(A1158,INFO!A:F,5,0)</f>
        <v>VENTAS</v>
      </c>
      <c r="Y1158" s="17" t="str">
        <f>VLOOKUP(A1158,INFO!A:F,6,0)</f>
        <v>Josue Guillen</v>
      </c>
    </row>
    <row r="1159" spans="1:25" x14ac:dyDescent="0.25">
      <c r="A1159" s="3" t="s">
        <v>59</v>
      </c>
      <c r="B1159" s="8">
        <v>3.0891203703703702E-2</v>
      </c>
      <c r="C1159" s="8">
        <v>2.431712962962963E-2</v>
      </c>
      <c r="D1159" s="8">
        <v>6.5740740740740733E-3</v>
      </c>
      <c r="E1159" s="4">
        <v>15.84</v>
      </c>
      <c r="F1159" s="5">
        <v>64</v>
      </c>
      <c r="G1159" s="5">
        <v>21.37</v>
      </c>
      <c r="H1159" s="7" t="s">
        <v>135</v>
      </c>
      <c r="I1159" s="7" t="s">
        <v>294</v>
      </c>
      <c r="J1159" s="42">
        <v>43377.46738425926</v>
      </c>
      <c r="K1159" s="42">
        <v>43377.49827546296</v>
      </c>
      <c r="L1159" s="2">
        <v>43377</v>
      </c>
      <c r="M1159" s="6" t="str">
        <f t="shared" si="185"/>
        <v>octubre</v>
      </c>
      <c r="N1159" s="19">
        <f t="shared" si="186"/>
        <v>40</v>
      </c>
      <c r="O1159" s="7" t="str">
        <f t="shared" si="187"/>
        <v>jueves</v>
      </c>
      <c r="P1159" s="7">
        <f t="shared" si="188"/>
        <v>2018</v>
      </c>
      <c r="Q1159" s="3" t="str">
        <f>VLOOKUP(A1159,INFO!$A:$B,2,0)</f>
        <v>GUAYAQUIL</v>
      </c>
      <c r="R1159" s="19">
        <v>95</v>
      </c>
      <c r="S1159" s="19" t="str">
        <f t="shared" si="189"/>
        <v>Puente Via Daule, Guayaquil</v>
      </c>
      <c r="T1159" s="19">
        <f t="shared" si="190"/>
        <v>0</v>
      </c>
      <c r="U1159" s="19" t="str">
        <f t="shared" si="191"/>
        <v>Mostrar</v>
      </c>
      <c r="V1159" s="3" t="str">
        <f>VLOOKUP(A1159,INFO!$A:$C,3,0)</f>
        <v>EPCI6941</v>
      </c>
      <c r="W1159" s="3" t="str">
        <f>VLOOKUP(V1159,INFO!$C:$D,2,0)</f>
        <v>Camioneta</v>
      </c>
      <c r="X1159" s="17" t="str">
        <f>VLOOKUP(A1159,INFO!A:F,5,0)</f>
        <v>POSTVENTA</v>
      </c>
      <c r="Y1159" s="17" t="str">
        <f>VLOOKUP(A1159,INFO!A:F,6,0)</f>
        <v>Michael Resabala</v>
      </c>
    </row>
    <row r="1160" spans="1:25" x14ac:dyDescent="0.25">
      <c r="A1160" s="3" t="s">
        <v>59</v>
      </c>
      <c r="B1160" s="8">
        <v>5.2326388888888888E-2</v>
      </c>
      <c r="C1160" s="8">
        <v>4.5752314814814815E-2</v>
      </c>
      <c r="D1160" s="8">
        <v>6.5740740740740733E-3</v>
      </c>
      <c r="E1160" s="4">
        <v>45.72</v>
      </c>
      <c r="F1160" s="5">
        <v>87</v>
      </c>
      <c r="G1160" s="5">
        <v>36.409999999999997</v>
      </c>
      <c r="H1160" s="7" t="s">
        <v>24</v>
      </c>
      <c r="I1160" s="7" t="s">
        <v>24</v>
      </c>
      <c r="J1160" s="42">
        <v>43377.725659722222</v>
      </c>
      <c r="K1160" s="42">
        <v>43377.777986111112</v>
      </c>
      <c r="L1160" s="2">
        <v>43377</v>
      </c>
      <c r="M1160" s="6" t="str">
        <f t="shared" si="185"/>
        <v>octubre</v>
      </c>
      <c r="N1160" s="19">
        <f t="shared" si="186"/>
        <v>40</v>
      </c>
      <c r="O1160" s="7" t="str">
        <f t="shared" si="187"/>
        <v>jueves</v>
      </c>
      <c r="P1160" s="7">
        <f t="shared" si="188"/>
        <v>2018</v>
      </c>
      <c r="Q1160" s="3" t="str">
        <f>VLOOKUP(A1160,INFO!$A:$B,2,0)</f>
        <v>GUAYAQUIL</v>
      </c>
      <c r="R1160" s="19">
        <v>95</v>
      </c>
      <c r="S1160" s="19" t="str">
        <f t="shared" si="189"/>
        <v>Durmió en Ainsa</v>
      </c>
      <c r="T1160" s="19">
        <f t="shared" si="190"/>
        <v>1</v>
      </c>
      <c r="U1160" s="19" t="str">
        <f t="shared" si="191"/>
        <v>Mostrar</v>
      </c>
      <c r="V1160" s="3" t="str">
        <f>VLOOKUP(A1160,INFO!$A:$C,3,0)</f>
        <v>EPCI6941</v>
      </c>
      <c r="W1160" s="3" t="str">
        <f>VLOOKUP(V1160,INFO!$C:$D,2,0)</f>
        <v>Camioneta</v>
      </c>
      <c r="X1160" s="17" t="str">
        <f>VLOOKUP(A1160,INFO!A:F,5,0)</f>
        <v>POSTVENTA</v>
      </c>
      <c r="Y1160" s="17" t="str">
        <f>VLOOKUP(A1160,INFO!A:F,6,0)</f>
        <v>Michael Resabala</v>
      </c>
    </row>
    <row r="1161" spans="1:25" x14ac:dyDescent="0.25">
      <c r="A1161" s="3" t="s">
        <v>25</v>
      </c>
      <c r="B1161" s="8">
        <v>1.0219907407407408E-2</v>
      </c>
      <c r="C1161" s="8">
        <v>3.2870370370370367E-3</v>
      </c>
      <c r="D1161" s="8">
        <v>6.9328703703703696E-3</v>
      </c>
      <c r="E1161" s="4">
        <v>0.64</v>
      </c>
      <c r="F1161" s="5">
        <v>16</v>
      </c>
      <c r="G1161" s="5">
        <v>2.59</v>
      </c>
      <c r="H1161" s="7" t="s">
        <v>316</v>
      </c>
      <c r="I1161" s="7" t="s">
        <v>316</v>
      </c>
      <c r="J1161" s="42">
        <v>43377.821481481478</v>
      </c>
      <c r="K1161" s="42">
        <v>43377.831701388888</v>
      </c>
      <c r="L1161" s="2">
        <v>43377</v>
      </c>
      <c r="M1161" s="6" t="str">
        <f t="shared" si="185"/>
        <v>octubre</v>
      </c>
      <c r="N1161" s="19">
        <f t="shared" si="186"/>
        <v>40</v>
      </c>
      <c r="O1161" s="7" t="str">
        <f t="shared" si="187"/>
        <v>jueves</v>
      </c>
      <c r="P1161" s="7">
        <f t="shared" si="188"/>
        <v>2018</v>
      </c>
      <c r="Q1161" s="3" t="str">
        <f>VLOOKUP(A1161,INFO!$A:$B,2,0)</f>
        <v>GUAYAQUIL</v>
      </c>
      <c r="R1161" s="19">
        <v>95</v>
      </c>
      <c r="S1161" s="19" t="str">
        <f t="shared" si="189"/>
        <v>E45, Los Encuentros</v>
      </c>
      <c r="T1161" s="19">
        <f t="shared" si="190"/>
        <v>1</v>
      </c>
      <c r="U1161" s="19" t="str">
        <f t="shared" si="191"/>
        <v>Mostrar</v>
      </c>
      <c r="V1161" s="3" t="str">
        <f>VLOOKUP(A1161,INFO!$A:$C,3,0)</f>
        <v>EGSF6046</v>
      </c>
      <c r="W1161" s="3" t="str">
        <f>VLOOKUP(V1161,INFO!$C:$D,2,0)</f>
        <v>Camioneta</v>
      </c>
      <c r="X1161" s="17" t="str">
        <f>VLOOKUP(A1161,INFO!A:F,5,0)</f>
        <v>POSTVENTA</v>
      </c>
      <c r="Y1161" s="17" t="str">
        <f>VLOOKUP(A1161,INFO!A:F,6,0)</f>
        <v>Kevin Perez</v>
      </c>
    </row>
    <row r="1162" spans="1:25" x14ac:dyDescent="0.25">
      <c r="A1162" s="3" t="s">
        <v>29</v>
      </c>
      <c r="B1162" s="8">
        <v>7.2222222222222228E-3</v>
      </c>
      <c r="C1162" s="8">
        <v>0</v>
      </c>
      <c r="D1162" s="8">
        <v>7.2222222222222228E-3</v>
      </c>
      <c r="E1162" s="4">
        <v>0</v>
      </c>
      <c r="F1162" s="5">
        <v>0</v>
      </c>
      <c r="G1162" s="5">
        <v>0</v>
      </c>
      <c r="H1162" s="7" t="s">
        <v>24</v>
      </c>
      <c r="I1162" s="7" t="s">
        <v>24</v>
      </c>
      <c r="J1162" s="42">
        <v>43377.346226851849</v>
      </c>
      <c r="K1162" s="42">
        <v>43377.353449074071</v>
      </c>
      <c r="L1162" s="2">
        <v>43377</v>
      </c>
      <c r="M1162" s="6" t="str">
        <f t="shared" si="185"/>
        <v>octubre</v>
      </c>
      <c r="N1162" s="19">
        <f t="shared" si="186"/>
        <v>40</v>
      </c>
      <c r="O1162" s="7" t="str">
        <f t="shared" si="187"/>
        <v>jueves</v>
      </c>
      <c r="P1162" s="7">
        <f t="shared" si="188"/>
        <v>2018</v>
      </c>
      <c r="Q1162" s="3" t="str">
        <f>VLOOKUP(A1162,INFO!$A:$B,2,0)</f>
        <v>GUAYAQUIL</v>
      </c>
      <c r="R1162" s="19">
        <v>95</v>
      </c>
      <c r="S1162" s="19" t="str">
        <f t="shared" si="189"/>
        <v>Durmió en Ainsa</v>
      </c>
      <c r="T1162" s="19">
        <f t="shared" si="190"/>
        <v>1</v>
      </c>
      <c r="U1162" s="19" t="str">
        <f t="shared" si="191"/>
        <v>Mostrar</v>
      </c>
      <c r="V1162" s="3" t="str">
        <f>VLOOKUP(A1162,INFO!$A:$C,3,0)</f>
        <v>EPCW6826</v>
      </c>
      <c r="W1162" s="3" t="str">
        <f>VLOOKUP(V1162,INFO!$C:$D,2,0)</f>
        <v>Camioneta</v>
      </c>
      <c r="X1162" s="17" t="str">
        <f>VLOOKUP(A1162,INFO!A:F,5,0)</f>
        <v>POSTVENTA</v>
      </c>
      <c r="Y1162" s="17" t="str">
        <f>VLOOKUP(A1162,INFO!A:F,6,0)</f>
        <v>Danny Salazar</v>
      </c>
    </row>
    <row r="1163" spans="1:25" x14ac:dyDescent="0.25">
      <c r="A1163" s="3" t="s">
        <v>73</v>
      </c>
      <c r="B1163" s="8">
        <v>2.3993055555555556E-2</v>
      </c>
      <c r="C1163" s="8">
        <v>1.6689814814814817E-2</v>
      </c>
      <c r="D1163" s="8">
        <v>7.3032407407407412E-3</v>
      </c>
      <c r="E1163" s="4">
        <v>13.89</v>
      </c>
      <c r="F1163" s="5">
        <v>68</v>
      </c>
      <c r="G1163" s="5">
        <v>24.12</v>
      </c>
      <c r="H1163" s="7" t="s">
        <v>207</v>
      </c>
      <c r="I1163" s="7" t="s">
        <v>365</v>
      </c>
      <c r="J1163" s="42">
        <v>43377.418287037035</v>
      </c>
      <c r="K1163" s="42">
        <v>43377.442280092589</v>
      </c>
      <c r="L1163" s="2">
        <v>43377</v>
      </c>
      <c r="M1163" s="6" t="str">
        <f t="shared" si="185"/>
        <v>octubre</v>
      </c>
      <c r="N1163" s="19">
        <f t="shared" si="186"/>
        <v>40</v>
      </c>
      <c r="O1163" s="7" t="str">
        <f t="shared" si="187"/>
        <v>jueves</v>
      </c>
      <c r="P1163" s="7">
        <f t="shared" si="188"/>
        <v>2018</v>
      </c>
      <c r="Q1163" s="3" t="str">
        <f>VLOOKUP(A1163,INFO!$A:$B,2,0)</f>
        <v>GUAYAQUIL</v>
      </c>
      <c r="R1163" s="19">
        <v>95</v>
      </c>
      <c r="S1163" s="19" t="str">
        <f t="shared" si="189"/>
        <v>2A Ne, Guayaquil</v>
      </c>
      <c r="T1163" s="19">
        <f t="shared" si="190"/>
        <v>0</v>
      </c>
      <c r="U1163" s="19" t="str">
        <f t="shared" si="191"/>
        <v>Mostrar</v>
      </c>
      <c r="V1163" s="3" t="str">
        <f>VLOOKUP(A1163,INFO!$A:$C,3,0)</f>
        <v>EGSG9568</v>
      </c>
      <c r="W1163" s="3" t="str">
        <f>VLOOKUP(V1163,INFO!$C:$D,2,0)</f>
        <v>Camioneta</v>
      </c>
      <c r="X1163" s="17" t="str">
        <f>VLOOKUP(A1163,INFO!A:F,5,0)</f>
        <v>ADMINISTRACIÓN</v>
      </c>
      <c r="Y1163" s="17" t="str">
        <f>VLOOKUP(A1163,INFO!A:F,6,0)</f>
        <v>Alejandro Adrian</v>
      </c>
    </row>
    <row r="1164" spans="1:25" x14ac:dyDescent="0.25">
      <c r="A1164" s="3" t="s">
        <v>39</v>
      </c>
      <c r="B1164" s="8">
        <v>3.7812500000000006E-2</v>
      </c>
      <c r="C1164" s="8">
        <v>2.9652777777777778E-2</v>
      </c>
      <c r="D1164" s="8">
        <v>8.1597222222222227E-3</v>
      </c>
      <c r="E1164" s="4">
        <v>21.41</v>
      </c>
      <c r="F1164" s="5">
        <v>53</v>
      </c>
      <c r="G1164" s="5">
        <v>23.6</v>
      </c>
      <c r="H1164" s="7" t="s">
        <v>355</v>
      </c>
      <c r="I1164" s="7" t="s">
        <v>362</v>
      </c>
      <c r="J1164" s="42">
        <v>43377.550763888888</v>
      </c>
      <c r="K1164" s="42">
        <v>43377.588576388887</v>
      </c>
      <c r="L1164" s="2">
        <v>43377</v>
      </c>
      <c r="M1164" s="6" t="str">
        <f t="shared" si="185"/>
        <v>octubre</v>
      </c>
      <c r="N1164" s="19">
        <f t="shared" si="186"/>
        <v>40</v>
      </c>
      <c r="O1164" s="7" t="str">
        <f t="shared" si="187"/>
        <v>jueves</v>
      </c>
      <c r="P1164" s="7">
        <f t="shared" si="188"/>
        <v>2018</v>
      </c>
      <c r="Q1164" s="3" t="str">
        <f>VLOOKUP(A1164,INFO!$A:$B,2,0)</f>
        <v>GUAYAQUIL</v>
      </c>
      <c r="R1164" s="19">
        <v>95</v>
      </c>
      <c r="S1164" s="19" t="str">
        <f t="shared" si="189"/>
        <v>1 Pasaje 11, Guayaquil</v>
      </c>
      <c r="T1164" s="19">
        <f t="shared" si="190"/>
        <v>0</v>
      </c>
      <c r="U1164" s="19" t="str">
        <f t="shared" si="191"/>
        <v>Mostrar</v>
      </c>
      <c r="V1164" s="3" t="str">
        <f>VLOOKUP(A1164,INFO!$A:$C,3,0)</f>
        <v>EIBC3571</v>
      </c>
      <c r="W1164" s="3" t="str">
        <f>VLOOKUP(V1164,INFO!$C:$D,2,0)</f>
        <v>Camion</v>
      </c>
      <c r="X1164" s="17" t="str">
        <f>VLOOKUP(A1164,INFO!A:F,5,0)</f>
        <v>LOGÍSTICA</v>
      </c>
      <c r="Y1164" s="17" t="str">
        <f>VLOOKUP(A1164,INFO!A:F,6,0)</f>
        <v>Cristobal Murillo</v>
      </c>
    </row>
    <row r="1165" spans="1:25" x14ac:dyDescent="0.25">
      <c r="A1165" s="3" t="s">
        <v>73</v>
      </c>
      <c r="B1165" s="8">
        <v>3.0300925925925926E-2</v>
      </c>
      <c r="C1165" s="8">
        <v>2.2013888888888888E-2</v>
      </c>
      <c r="D1165" s="8">
        <v>8.2870370370370372E-3</v>
      </c>
      <c r="E1165" s="4">
        <v>18.73</v>
      </c>
      <c r="F1165" s="5">
        <v>88</v>
      </c>
      <c r="G1165" s="5">
        <v>25.76</v>
      </c>
      <c r="H1165" s="7" t="s">
        <v>72</v>
      </c>
      <c r="I1165" s="7" t="s">
        <v>72</v>
      </c>
      <c r="J1165" s="42">
        <v>43377.958402777775</v>
      </c>
      <c r="K1165" s="42">
        <v>43377.988703703704</v>
      </c>
      <c r="L1165" s="2">
        <v>43377</v>
      </c>
      <c r="M1165" s="6" t="str">
        <f t="shared" si="185"/>
        <v>octubre</v>
      </c>
      <c r="N1165" s="19">
        <f t="shared" si="186"/>
        <v>40</v>
      </c>
      <c r="O1165" s="7" t="str">
        <f t="shared" si="187"/>
        <v>jueves</v>
      </c>
      <c r="P1165" s="7">
        <f t="shared" si="188"/>
        <v>2018</v>
      </c>
      <c r="Q1165" s="3" t="str">
        <f>VLOOKUP(A1165,INFO!$A:$B,2,0)</f>
        <v>GUAYAQUIL</v>
      </c>
      <c r="R1165" s="19">
        <v>95</v>
      </c>
      <c r="S1165" s="19" t="str">
        <f t="shared" si="189"/>
        <v>Durmió en Ainsa</v>
      </c>
      <c r="T1165" s="19">
        <f t="shared" si="190"/>
        <v>1</v>
      </c>
      <c r="U1165" s="19" t="str">
        <f t="shared" si="191"/>
        <v>Mostrar</v>
      </c>
      <c r="V1165" s="3" t="str">
        <f>VLOOKUP(A1165,INFO!$A:$C,3,0)</f>
        <v>EGSG9568</v>
      </c>
      <c r="W1165" s="3" t="str">
        <f>VLOOKUP(V1165,INFO!$C:$D,2,0)</f>
        <v>Camioneta</v>
      </c>
      <c r="X1165" s="17" t="str">
        <f>VLOOKUP(A1165,INFO!A:F,5,0)</f>
        <v>ADMINISTRACIÓN</v>
      </c>
      <c r="Y1165" s="17" t="str">
        <f>VLOOKUP(A1165,INFO!A:F,6,0)</f>
        <v>Alejandro Adrian</v>
      </c>
    </row>
    <row r="1166" spans="1:25" x14ac:dyDescent="0.25">
      <c r="A1166" s="3" t="s">
        <v>29</v>
      </c>
      <c r="B1166" s="8">
        <v>4.4074074074074071E-2</v>
      </c>
      <c r="C1166" s="8">
        <v>3.5763888888888887E-2</v>
      </c>
      <c r="D1166" s="8">
        <v>8.3101851851851861E-3</v>
      </c>
      <c r="E1166" s="4">
        <v>42.99</v>
      </c>
      <c r="F1166" s="5">
        <v>87</v>
      </c>
      <c r="G1166" s="5">
        <v>40.65</v>
      </c>
      <c r="H1166" s="7" t="s">
        <v>366</v>
      </c>
      <c r="I1166" s="7" t="s">
        <v>142</v>
      </c>
      <c r="J1166" s="42">
        <v>43377.485833333332</v>
      </c>
      <c r="K1166" s="42">
        <v>43377.529907407406</v>
      </c>
      <c r="L1166" s="2">
        <v>43377</v>
      </c>
      <c r="M1166" s="6" t="str">
        <f t="shared" si="185"/>
        <v>octubre</v>
      </c>
      <c r="N1166" s="19">
        <f t="shared" si="186"/>
        <v>40</v>
      </c>
      <c r="O1166" s="7" t="str">
        <f t="shared" si="187"/>
        <v>jueves</v>
      </c>
      <c r="P1166" s="7">
        <f t="shared" si="188"/>
        <v>2018</v>
      </c>
      <c r="Q1166" s="3" t="str">
        <f>VLOOKUP(A1166,INFO!$A:$B,2,0)</f>
        <v>GUAYAQUIL</v>
      </c>
      <c r="R1166" s="19">
        <v>95</v>
      </c>
      <c r="S1166" s="19" t="str">
        <f t="shared" si="189"/>
        <v>Guayaquil Daule, Guayaquil</v>
      </c>
      <c r="T1166" s="19">
        <f t="shared" si="190"/>
        <v>0</v>
      </c>
      <c r="U1166" s="19" t="str">
        <f t="shared" si="191"/>
        <v>Mostrar</v>
      </c>
      <c r="V1166" s="3" t="str">
        <f>VLOOKUP(A1166,INFO!$A:$C,3,0)</f>
        <v>EPCW6826</v>
      </c>
      <c r="W1166" s="3" t="str">
        <f>VLOOKUP(V1166,INFO!$C:$D,2,0)</f>
        <v>Camioneta</v>
      </c>
      <c r="X1166" s="17" t="str">
        <f>VLOOKUP(A1166,INFO!A:F,5,0)</f>
        <v>POSTVENTA</v>
      </c>
      <c r="Y1166" s="17" t="str">
        <f>VLOOKUP(A1166,INFO!A:F,6,0)</f>
        <v>Danny Salazar</v>
      </c>
    </row>
    <row r="1167" spans="1:25" x14ac:dyDescent="0.25">
      <c r="A1167" s="3" t="s">
        <v>23</v>
      </c>
      <c r="B1167" s="8">
        <v>3.138888888888889E-2</v>
      </c>
      <c r="C1167" s="8">
        <v>2.3067129629629632E-2</v>
      </c>
      <c r="D1167" s="8">
        <v>8.3217592592592596E-3</v>
      </c>
      <c r="E1167" s="4">
        <v>14.97</v>
      </c>
      <c r="F1167" s="5">
        <v>88</v>
      </c>
      <c r="G1167" s="5">
        <v>19.87</v>
      </c>
      <c r="H1167" s="7" t="s">
        <v>367</v>
      </c>
      <c r="I1167" s="7" t="s">
        <v>230</v>
      </c>
      <c r="J1167" s="42">
        <v>43377.450428240743</v>
      </c>
      <c r="K1167" s="42">
        <v>43377.481817129628</v>
      </c>
      <c r="L1167" s="2">
        <v>43377</v>
      </c>
      <c r="M1167" s="6" t="str">
        <f t="shared" si="185"/>
        <v>octubre</v>
      </c>
      <c r="N1167" s="19">
        <f t="shared" si="186"/>
        <v>40</v>
      </c>
      <c r="O1167" s="7" t="str">
        <f t="shared" si="187"/>
        <v>jueves</v>
      </c>
      <c r="P1167" s="7">
        <f t="shared" si="188"/>
        <v>2018</v>
      </c>
      <c r="Q1167" s="3" t="str">
        <f>VLOOKUP(A1167,INFO!$A:$B,2,0)</f>
        <v>GUAYAQUIL</v>
      </c>
      <c r="R1167" s="19">
        <v>95</v>
      </c>
      <c r="S1167" s="19" t="str">
        <f t="shared" si="189"/>
        <v>E15, Jaramijo</v>
      </c>
      <c r="T1167" s="19">
        <f t="shared" si="190"/>
        <v>0</v>
      </c>
      <c r="U1167" s="19" t="str">
        <f t="shared" si="191"/>
        <v>Mostrar</v>
      </c>
      <c r="V1167" s="3" t="str">
        <f>VLOOKUP(A1167,INFO!$A:$C,3,0)</f>
        <v>EGSF6029</v>
      </c>
      <c r="W1167" s="3" t="str">
        <f>VLOOKUP(V1167,INFO!$C:$D,2,0)</f>
        <v>Camioneta</v>
      </c>
      <c r="X1167" s="17" t="str">
        <f>VLOOKUP(A1167,INFO!A:F,5,0)</f>
        <v>POSTVENTA</v>
      </c>
      <c r="Y1167" s="17" t="str">
        <f>VLOOKUP(A1167,INFO!A:F,6,0)</f>
        <v>Jacob Soriano</v>
      </c>
    </row>
    <row r="1168" spans="1:25" x14ac:dyDescent="0.25">
      <c r="A1168" s="3" t="s">
        <v>64</v>
      </c>
      <c r="B1168" s="8">
        <v>5.5937500000000001E-2</v>
      </c>
      <c r="C1168" s="8">
        <v>4.7581018518518516E-2</v>
      </c>
      <c r="D1168" s="8">
        <v>8.3564814814814804E-3</v>
      </c>
      <c r="E1168" s="4">
        <v>52.68</v>
      </c>
      <c r="F1168" s="5">
        <v>88</v>
      </c>
      <c r="G1168" s="5">
        <v>39.24</v>
      </c>
      <c r="H1168" s="7" t="s">
        <v>142</v>
      </c>
      <c r="I1168" s="7" t="s">
        <v>368</v>
      </c>
      <c r="J1168" s="42">
        <v>43377.566504629627</v>
      </c>
      <c r="K1168" s="42">
        <v>43377.622442129628</v>
      </c>
      <c r="L1168" s="2">
        <v>43377</v>
      </c>
      <c r="M1168" s="6" t="str">
        <f t="shared" si="185"/>
        <v>octubre</v>
      </c>
      <c r="N1168" s="19">
        <f t="shared" si="186"/>
        <v>40</v>
      </c>
      <c r="O1168" s="7" t="str">
        <f t="shared" si="187"/>
        <v>jueves</v>
      </c>
      <c r="P1168" s="7">
        <f t="shared" si="188"/>
        <v>2018</v>
      </c>
      <c r="Q1168" s="3" t="str">
        <f>VLOOKUP(A1168,INFO!$A:$B,2,0)</f>
        <v>GUAYAQUIL</v>
      </c>
      <c r="R1168" s="19">
        <v>95</v>
      </c>
      <c r="S1168" s="19" t="str">
        <f t="shared" si="189"/>
        <v>E49A, Eloy Alfaro</v>
      </c>
      <c r="T1168" s="19">
        <f t="shared" si="190"/>
        <v>0</v>
      </c>
      <c r="U1168" s="19" t="str">
        <f t="shared" si="191"/>
        <v>Mostrar</v>
      </c>
      <c r="V1168" s="3" t="str">
        <f>VLOOKUP(A1168,INFO!$A:$C,3,0)</f>
        <v>EPCW5709</v>
      </c>
      <c r="W1168" s="3" t="str">
        <f>VLOOKUP(V1168,INFO!$C:$D,2,0)</f>
        <v>Camioneta</v>
      </c>
      <c r="X1168" s="17" t="str">
        <f>VLOOKUP(A1168,INFO!A:F,5,0)</f>
        <v>VENTAS</v>
      </c>
      <c r="Y1168" s="17" t="str">
        <f>VLOOKUP(A1168,INFO!A:F,6,0)</f>
        <v>Proyectos</v>
      </c>
    </row>
    <row r="1169" spans="1:25" x14ac:dyDescent="0.25">
      <c r="A1169" s="3" t="s">
        <v>64</v>
      </c>
      <c r="B1169" s="8">
        <v>3.259259259259259E-2</v>
      </c>
      <c r="C1169" s="8">
        <v>2.4155092592592589E-2</v>
      </c>
      <c r="D1169" s="8">
        <v>8.4375000000000006E-3</v>
      </c>
      <c r="E1169" s="4">
        <v>18.03</v>
      </c>
      <c r="F1169" s="5">
        <v>72</v>
      </c>
      <c r="G1169" s="5">
        <v>23.05</v>
      </c>
      <c r="H1169" s="7" t="s">
        <v>368</v>
      </c>
      <c r="I1169" s="7" t="s">
        <v>72</v>
      </c>
      <c r="J1169" s="42">
        <v>43377.638229166667</v>
      </c>
      <c r="K1169" s="42">
        <v>43377.67082175926</v>
      </c>
      <c r="L1169" s="2">
        <v>43377</v>
      </c>
      <c r="M1169" s="6" t="str">
        <f t="shared" si="185"/>
        <v>octubre</v>
      </c>
      <c r="N1169" s="19">
        <f t="shared" si="186"/>
        <v>40</v>
      </c>
      <c r="O1169" s="7" t="str">
        <f t="shared" si="187"/>
        <v>jueves</v>
      </c>
      <c r="P1169" s="7">
        <f t="shared" si="188"/>
        <v>2018</v>
      </c>
      <c r="Q1169" s="3" t="str">
        <f>VLOOKUP(A1169,INFO!$A:$B,2,0)</f>
        <v>GUAYAQUIL</v>
      </c>
      <c r="R1169" s="19">
        <v>95</v>
      </c>
      <c r="S1169" s="19" t="str">
        <f t="shared" si="189"/>
        <v>Avenida Juan Tanca Marengo, Guayaquil</v>
      </c>
      <c r="T1169" s="19">
        <f t="shared" si="190"/>
        <v>0</v>
      </c>
      <c r="U1169" s="19" t="str">
        <f t="shared" si="191"/>
        <v>Mostrar</v>
      </c>
      <c r="V1169" s="3" t="str">
        <f>VLOOKUP(A1169,INFO!$A:$C,3,0)</f>
        <v>EPCW5709</v>
      </c>
      <c r="W1169" s="3" t="str">
        <f>VLOOKUP(V1169,INFO!$C:$D,2,0)</f>
        <v>Camioneta</v>
      </c>
      <c r="X1169" s="17" t="str">
        <f>VLOOKUP(A1169,INFO!A:F,5,0)</f>
        <v>VENTAS</v>
      </c>
      <c r="Y1169" s="17" t="str">
        <f>VLOOKUP(A1169,INFO!A:F,6,0)</f>
        <v>Proyectos</v>
      </c>
    </row>
    <row r="1170" spans="1:25" x14ac:dyDescent="0.25">
      <c r="A1170" s="3" t="s">
        <v>29</v>
      </c>
      <c r="B1170" s="8">
        <v>1.7592592592592594E-2</v>
      </c>
      <c r="C1170" s="8">
        <v>9.0277777777777787E-3</v>
      </c>
      <c r="D1170" s="8">
        <v>8.564814814814815E-3</v>
      </c>
      <c r="E1170" s="4">
        <v>4.5</v>
      </c>
      <c r="F1170" s="5">
        <v>57</v>
      </c>
      <c r="G1170" s="5">
        <v>10.65</v>
      </c>
      <c r="H1170" s="7" t="s">
        <v>134</v>
      </c>
      <c r="I1170" s="7" t="s">
        <v>24</v>
      </c>
      <c r="J1170" s="42">
        <v>43377.596805555557</v>
      </c>
      <c r="K1170" s="42">
        <v>43377.614398148151</v>
      </c>
      <c r="L1170" s="2">
        <v>43377</v>
      </c>
      <c r="M1170" s="6" t="str">
        <f t="shared" si="185"/>
        <v>octubre</v>
      </c>
      <c r="N1170" s="19">
        <f t="shared" si="186"/>
        <v>40</v>
      </c>
      <c r="O1170" s="7" t="str">
        <f t="shared" si="187"/>
        <v>jueves</v>
      </c>
      <c r="P1170" s="7">
        <f t="shared" si="188"/>
        <v>2018</v>
      </c>
      <c r="Q1170" s="3" t="str">
        <f>VLOOKUP(A1170,INFO!$A:$B,2,0)</f>
        <v>GUAYAQUIL</v>
      </c>
      <c r="R1170" s="19">
        <v>95</v>
      </c>
      <c r="S1170" s="19" t="str">
        <f t="shared" si="189"/>
        <v>Avenida 40 No, Guayaquil</v>
      </c>
      <c r="T1170" s="19">
        <f t="shared" si="190"/>
        <v>0</v>
      </c>
      <c r="U1170" s="19" t="str">
        <f t="shared" si="191"/>
        <v>Mostrar</v>
      </c>
      <c r="V1170" s="3" t="str">
        <f>VLOOKUP(A1170,INFO!$A:$C,3,0)</f>
        <v>EPCW6826</v>
      </c>
      <c r="W1170" s="3" t="str">
        <f>VLOOKUP(V1170,INFO!$C:$D,2,0)</f>
        <v>Camioneta</v>
      </c>
      <c r="X1170" s="17" t="str">
        <f>VLOOKUP(A1170,INFO!A:F,5,0)</f>
        <v>POSTVENTA</v>
      </c>
      <c r="Y1170" s="17" t="str">
        <f>VLOOKUP(A1170,INFO!A:F,6,0)</f>
        <v>Danny Salazar</v>
      </c>
    </row>
    <row r="1171" spans="1:25" x14ac:dyDescent="0.25">
      <c r="A1171" s="3" t="s">
        <v>23</v>
      </c>
      <c r="B1171" s="8">
        <v>0.18413194444444445</v>
      </c>
      <c r="C1171" s="8">
        <v>0.17505787037037038</v>
      </c>
      <c r="D1171" s="8">
        <v>9.0740740740740729E-3</v>
      </c>
      <c r="E1171" s="4">
        <v>267.25</v>
      </c>
      <c r="F1171" s="5">
        <v>127</v>
      </c>
      <c r="G1171" s="5">
        <v>60.48</v>
      </c>
      <c r="H1171" s="7" t="s">
        <v>230</v>
      </c>
      <c r="I1171" s="7" t="s">
        <v>325</v>
      </c>
      <c r="J1171" s="42">
        <v>43377.761932870373</v>
      </c>
      <c r="K1171" s="42">
        <v>43377.946064814816</v>
      </c>
      <c r="L1171" s="2">
        <v>43377</v>
      </c>
      <c r="M1171" s="6" t="str">
        <f t="shared" si="185"/>
        <v>octubre</v>
      </c>
      <c r="N1171" s="19">
        <f t="shared" si="186"/>
        <v>40</v>
      </c>
      <c r="O1171" s="7" t="str">
        <f t="shared" si="187"/>
        <v>jueves</v>
      </c>
      <c r="P1171" s="7">
        <f t="shared" si="188"/>
        <v>2018</v>
      </c>
      <c r="Q1171" s="3" t="str">
        <f>VLOOKUP(A1171,INFO!$A:$B,2,0)</f>
        <v>GUAYAQUIL</v>
      </c>
      <c r="R1171" s="19">
        <v>95</v>
      </c>
      <c r="S1171" s="19" t="str">
        <f t="shared" si="189"/>
        <v>Marcelino Mariduena</v>
      </c>
      <c r="T1171" s="19">
        <f t="shared" si="190"/>
        <v>0</v>
      </c>
      <c r="U1171" s="19" t="str">
        <f t="shared" si="191"/>
        <v>Mostrar</v>
      </c>
      <c r="V1171" s="3" t="str">
        <f>VLOOKUP(A1171,INFO!$A:$C,3,0)</f>
        <v>EGSF6029</v>
      </c>
      <c r="W1171" s="3" t="str">
        <f>VLOOKUP(V1171,INFO!$C:$D,2,0)</f>
        <v>Camioneta</v>
      </c>
      <c r="X1171" s="17" t="str">
        <f>VLOOKUP(A1171,INFO!A:F,5,0)</f>
        <v>POSTVENTA</v>
      </c>
      <c r="Y1171" s="17" t="str">
        <f>VLOOKUP(A1171,INFO!A:F,6,0)</f>
        <v>Jacob Soriano</v>
      </c>
    </row>
    <row r="1172" spans="1:25" x14ac:dyDescent="0.25">
      <c r="A1172" s="3" t="s">
        <v>28</v>
      </c>
      <c r="B1172" s="8">
        <v>1.1597222222222222E-2</v>
      </c>
      <c r="C1172" s="8">
        <v>2.4074074074074076E-3</v>
      </c>
      <c r="D1172" s="8">
        <v>9.1898148148148139E-3</v>
      </c>
      <c r="E1172" s="4">
        <v>0.41</v>
      </c>
      <c r="F1172" s="5">
        <v>11</v>
      </c>
      <c r="G1172" s="5">
        <v>1.49</v>
      </c>
      <c r="H1172" s="7" t="s">
        <v>142</v>
      </c>
      <c r="I1172" s="7" t="s">
        <v>142</v>
      </c>
      <c r="J1172" s="42">
        <v>43377.516157407408</v>
      </c>
      <c r="K1172" s="42">
        <v>43377.527754629627</v>
      </c>
      <c r="L1172" s="2">
        <v>43377</v>
      </c>
      <c r="M1172" s="6" t="str">
        <f t="shared" si="185"/>
        <v>octubre</v>
      </c>
      <c r="N1172" s="19">
        <f t="shared" si="186"/>
        <v>40</v>
      </c>
      <c r="O1172" s="7" t="str">
        <f t="shared" si="187"/>
        <v>jueves</v>
      </c>
      <c r="P1172" s="7">
        <f t="shared" si="188"/>
        <v>2018</v>
      </c>
      <c r="Q1172" s="3" t="str">
        <f>VLOOKUP(A1172,INFO!$A:$B,2,0)</f>
        <v>GUAYAQUIL</v>
      </c>
      <c r="R1172" s="19">
        <v>95</v>
      </c>
      <c r="S1172" s="19" t="str">
        <f t="shared" si="189"/>
        <v>Guayaquil Daule, Guayaquil</v>
      </c>
      <c r="T1172" s="19">
        <f t="shared" si="190"/>
        <v>1</v>
      </c>
      <c r="U1172" s="19" t="str">
        <f t="shared" si="191"/>
        <v>Mostrar</v>
      </c>
      <c r="V1172" s="3" t="str">
        <f>VLOOKUP(A1172,INFO!$A:$C,3,0)</f>
        <v>EPCW1831</v>
      </c>
      <c r="W1172" s="3" t="str">
        <f>VLOOKUP(V1172,INFO!$C:$D,2,0)</f>
        <v>Camioneta</v>
      </c>
      <c r="X1172" s="17" t="str">
        <f>VLOOKUP(A1172,INFO!A:F,5,0)</f>
        <v>POSTVENTA</v>
      </c>
      <c r="Y1172" s="17" t="str">
        <f>VLOOKUP(A1172,INFO!A:F,6,0)</f>
        <v>Jose Luis vargas</v>
      </c>
    </row>
    <row r="1173" spans="1:25" x14ac:dyDescent="0.25">
      <c r="A1173" s="3" t="s">
        <v>64</v>
      </c>
      <c r="B1173" s="8">
        <v>6.115740740740741E-2</v>
      </c>
      <c r="C1173" s="8">
        <v>5.1666666666666666E-2</v>
      </c>
      <c r="D1173" s="8">
        <v>9.4907407407407406E-3</v>
      </c>
      <c r="E1173" s="4">
        <v>49.39</v>
      </c>
      <c r="F1173" s="5">
        <v>87</v>
      </c>
      <c r="G1173" s="5">
        <v>33.65</v>
      </c>
      <c r="H1173" s="7" t="s">
        <v>369</v>
      </c>
      <c r="I1173" s="7" t="s">
        <v>142</v>
      </c>
      <c r="J1173" s="42">
        <v>43377.429270833331</v>
      </c>
      <c r="K1173" s="42">
        <v>43377.490428240744</v>
      </c>
      <c r="L1173" s="2">
        <v>43377</v>
      </c>
      <c r="M1173" s="6" t="str">
        <f t="shared" si="185"/>
        <v>octubre</v>
      </c>
      <c r="N1173" s="19">
        <f t="shared" si="186"/>
        <v>40</v>
      </c>
      <c r="O1173" s="7" t="str">
        <f t="shared" si="187"/>
        <v>jueves</v>
      </c>
      <c r="P1173" s="7">
        <f t="shared" si="188"/>
        <v>2018</v>
      </c>
      <c r="Q1173" s="3" t="str">
        <f>VLOOKUP(A1173,INFO!$A:$B,2,0)</f>
        <v>GUAYAQUIL</v>
      </c>
      <c r="R1173" s="19">
        <v>95</v>
      </c>
      <c r="S1173" s="19" t="str">
        <f t="shared" si="189"/>
        <v>Guayaquil Daule, Guayaquil</v>
      </c>
      <c r="T1173" s="19">
        <f t="shared" si="190"/>
        <v>0</v>
      </c>
      <c r="U1173" s="19" t="str">
        <f t="shared" si="191"/>
        <v>Mostrar</v>
      </c>
      <c r="V1173" s="3" t="str">
        <f>VLOOKUP(A1173,INFO!$A:$C,3,0)</f>
        <v>EPCW5709</v>
      </c>
      <c r="W1173" s="3" t="str">
        <f>VLOOKUP(V1173,INFO!$C:$D,2,0)</f>
        <v>Camioneta</v>
      </c>
      <c r="X1173" s="17" t="str">
        <f>VLOOKUP(A1173,INFO!A:F,5,0)</f>
        <v>VENTAS</v>
      </c>
      <c r="Y1173" s="17" t="str">
        <f>VLOOKUP(A1173,INFO!A:F,6,0)</f>
        <v>Proyectos</v>
      </c>
    </row>
    <row r="1174" spans="1:25" x14ac:dyDescent="0.25">
      <c r="A1174" s="3" t="s">
        <v>78</v>
      </c>
      <c r="B1174" s="8">
        <v>4.1990740740740745E-2</v>
      </c>
      <c r="C1174" s="8">
        <v>3.2326388888888884E-2</v>
      </c>
      <c r="D1174" s="8">
        <v>9.6643518518518511E-3</v>
      </c>
      <c r="E1174" s="4">
        <v>20.059999999999999</v>
      </c>
      <c r="F1174" s="5">
        <v>62</v>
      </c>
      <c r="G1174" s="5">
        <v>19.899999999999999</v>
      </c>
      <c r="H1174" s="7" t="s">
        <v>346</v>
      </c>
      <c r="I1174" s="7" t="s">
        <v>134</v>
      </c>
      <c r="J1174" s="42">
        <v>43377.62840277778</v>
      </c>
      <c r="K1174" s="42">
        <v>43377.670393518521</v>
      </c>
      <c r="L1174" s="2">
        <v>43377</v>
      </c>
      <c r="M1174" s="6" t="str">
        <f t="shared" si="185"/>
        <v>octubre</v>
      </c>
      <c r="N1174" s="19">
        <f t="shared" si="186"/>
        <v>40</v>
      </c>
      <c r="O1174" s="7" t="str">
        <f t="shared" si="187"/>
        <v>jueves</v>
      </c>
      <c r="P1174" s="7">
        <f t="shared" si="188"/>
        <v>2018</v>
      </c>
      <c r="Q1174" s="3" t="str">
        <f>VLOOKUP(A1174,INFO!$A:$B,2,0)</f>
        <v>GUAYAQUIL</v>
      </c>
      <c r="R1174" s="19">
        <v>95</v>
      </c>
      <c r="S1174" s="19" t="str">
        <f t="shared" si="189"/>
        <v>Camilo Ponce Enriquez, Guayaquil</v>
      </c>
      <c r="T1174" s="19">
        <f t="shared" si="190"/>
        <v>0</v>
      </c>
      <c r="U1174" s="19" t="str">
        <f t="shared" si="191"/>
        <v>Mostrar</v>
      </c>
      <c r="V1174" s="3" t="str">
        <f>VLOOKUP(A1174,INFO!$A:$C,3,0)</f>
        <v>II765J</v>
      </c>
      <c r="W1174" s="3" t="str">
        <f>VLOOKUP(V1174,INFO!$C:$D,2,0)</f>
        <v>Motocicleta</v>
      </c>
      <c r="X1174" s="17" t="str">
        <f>VLOOKUP(A1174,INFO!A:F,5,0)</f>
        <v>ADMINISTRACIÓN</v>
      </c>
      <c r="Y1174" s="17" t="str">
        <f>VLOOKUP(A1174,INFO!A:F,6,0)</f>
        <v xml:space="preserve">Byron </v>
      </c>
    </row>
    <row r="1175" spans="1:25" x14ac:dyDescent="0.25">
      <c r="A1175" s="3" t="s">
        <v>73</v>
      </c>
      <c r="B1175" s="8">
        <v>1.2546296296296297E-2</v>
      </c>
      <c r="C1175" s="8">
        <v>2.8009259259259259E-3</v>
      </c>
      <c r="D1175" s="8">
        <v>9.7453703703703713E-3</v>
      </c>
      <c r="E1175" s="4">
        <v>1.02</v>
      </c>
      <c r="F1175" s="5">
        <v>38</v>
      </c>
      <c r="G1175" s="5">
        <v>3.39</v>
      </c>
      <c r="H1175" s="7" t="s">
        <v>72</v>
      </c>
      <c r="I1175" s="7" t="s">
        <v>261</v>
      </c>
      <c r="J1175" s="42">
        <v>43377.76290509259</v>
      </c>
      <c r="K1175" s="42">
        <v>43377.775451388887</v>
      </c>
      <c r="L1175" s="2">
        <v>43377</v>
      </c>
      <c r="M1175" s="6" t="str">
        <f t="shared" si="185"/>
        <v>octubre</v>
      </c>
      <c r="N1175" s="19">
        <f t="shared" si="186"/>
        <v>40</v>
      </c>
      <c r="O1175" s="7" t="str">
        <f t="shared" si="187"/>
        <v>jueves</v>
      </c>
      <c r="P1175" s="7">
        <f t="shared" si="188"/>
        <v>2018</v>
      </c>
      <c r="Q1175" s="3" t="str">
        <f>VLOOKUP(A1175,INFO!$A:$B,2,0)</f>
        <v>GUAYAQUIL</v>
      </c>
      <c r="R1175" s="19">
        <v>95</v>
      </c>
      <c r="S1175" s="19" t="str">
        <f t="shared" si="189"/>
        <v>Felipe Pezo Campuzano, Guayaquil</v>
      </c>
      <c r="T1175" s="19">
        <f t="shared" si="190"/>
        <v>1</v>
      </c>
      <c r="U1175" s="19" t="str">
        <f t="shared" si="191"/>
        <v>Mostrar</v>
      </c>
      <c r="V1175" s="3" t="str">
        <f>VLOOKUP(A1175,INFO!$A:$C,3,0)</f>
        <v>EGSG9568</v>
      </c>
      <c r="W1175" s="3" t="str">
        <f>VLOOKUP(V1175,INFO!$C:$D,2,0)</f>
        <v>Camioneta</v>
      </c>
      <c r="X1175" s="17" t="str">
        <f>VLOOKUP(A1175,INFO!A:F,5,0)</f>
        <v>ADMINISTRACIÓN</v>
      </c>
      <c r="Y1175" s="17" t="str">
        <f>VLOOKUP(A1175,INFO!A:F,6,0)</f>
        <v>Alejandro Adrian</v>
      </c>
    </row>
    <row r="1176" spans="1:25" x14ac:dyDescent="0.25">
      <c r="A1176" s="3" t="s">
        <v>23</v>
      </c>
      <c r="B1176" s="8">
        <v>2.5474537037037035E-2</v>
      </c>
      <c r="C1176" s="8">
        <v>1.4965277777777779E-2</v>
      </c>
      <c r="D1176" s="8">
        <v>1.050925925925926E-2</v>
      </c>
      <c r="E1176" s="4">
        <v>11.04</v>
      </c>
      <c r="F1176" s="5">
        <v>79</v>
      </c>
      <c r="G1176" s="5">
        <v>18.05</v>
      </c>
      <c r="H1176" s="7" t="s">
        <v>230</v>
      </c>
      <c r="I1176" s="7" t="s">
        <v>367</v>
      </c>
      <c r="J1176" s="42">
        <v>43377.419224537036</v>
      </c>
      <c r="K1176" s="42">
        <v>43377.444699074076</v>
      </c>
      <c r="L1176" s="2">
        <v>43377</v>
      </c>
      <c r="M1176" s="6" t="str">
        <f t="shared" si="185"/>
        <v>octubre</v>
      </c>
      <c r="N1176" s="19">
        <f t="shared" si="186"/>
        <v>40</v>
      </c>
      <c r="O1176" s="7" t="str">
        <f t="shared" si="187"/>
        <v>jueves</v>
      </c>
      <c r="P1176" s="7">
        <f t="shared" si="188"/>
        <v>2018</v>
      </c>
      <c r="Q1176" s="3" t="str">
        <f>VLOOKUP(A1176,INFO!$A:$B,2,0)</f>
        <v>GUAYAQUIL</v>
      </c>
      <c r="R1176" s="19">
        <v>95</v>
      </c>
      <c r="S1176" s="19" t="str">
        <f t="shared" si="189"/>
        <v>Avenida 8, Manta</v>
      </c>
      <c r="T1176" s="19">
        <f t="shared" si="190"/>
        <v>0</v>
      </c>
      <c r="U1176" s="19" t="str">
        <f t="shared" si="191"/>
        <v>Mostrar</v>
      </c>
      <c r="V1176" s="3" t="str">
        <f>VLOOKUP(A1176,INFO!$A:$C,3,0)</f>
        <v>EGSF6029</v>
      </c>
      <c r="W1176" s="3" t="str">
        <f>VLOOKUP(V1176,INFO!$C:$D,2,0)</f>
        <v>Camioneta</v>
      </c>
      <c r="X1176" s="17" t="str">
        <f>VLOOKUP(A1176,INFO!A:F,5,0)</f>
        <v>POSTVENTA</v>
      </c>
      <c r="Y1176" s="17" t="str">
        <f>VLOOKUP(A1176,INFO!A:F,6,0)</f>
        <v>Jacob Soriano</v>
      </c>
    </row>
    <row r="1177" spans="1:25" x14ac:dyDescent="0.25">
      <c r="A1177" s="3" t="s">
        <v>73</v>
      </c>
      <c r="B1177" s="8">
        <v>2.5648148148148146E-2</v>
      </c>
      <c r="C1177" s="8">
        <v>1.4895833333333332E-2</v>
      </c>
      <c r="D1177" s="8">
        <v>1.0752314814814814E-2</v>
      </c>
      <c r="E1177" s="4">
        <v>6.57</v>
      </c>
      <c r="F1177" s="5">
        <v>55</v>
      </c>
      <c r="G1177" s="5">
        <v>10.67</v>
      </c>
      <c r="H1177" s="7" t="s">
        <v>72</v>
      </c>
      <c r="I1177" s="7" t="s">
        <v>211</v>
      </c>
      <c r="J1177" s="42">
        <v>43377.82644675926</v>
      </c>
      <c r="K1177" s="42">
        <v>43377.852094907408</v>
      </c>
      <c r="L1177" s="2">
        <v>43377</v>
      </c>
      <c r="M1177" s="6" t="str">
        <f t="shared" si="185"/>
        <v>octubre</v>
      </c>
      <c r="N1177" s="19">
        <f t="shared" si="186"/>
        <v>40</v>
      </c>
      <c r="O1177" s="7" t="str">
        <f t="shared" si="187"/>
        <v>jueves</v>
      </c>
      <c r="P1177" s="7">
        <f t="shared" si="188"/>
        <v>2018</v>
      </c>
      <c r="Q1177" s="3" t="str">
        <f>VLOOKUP(A1177,INFO!$A:$B,2,0)</f>
        <v>GUAYAQUIL</v>
      </c>
      <c r="R1177" s="19">
        <v>95</v>
      </c>
      <c r="S1177" s="19" t="str">
        <f t="shared" si="189"/>
        <v>Ignacio Robles Santistevan, Guayaquil</v>
      </c>
      <c r="T1177" s="19">
        <f t="shared" si="190"/>
        <v>1</v>
      </c>
      <c r="U1177" s="19" t="str">
        <f t="shared" si="191"/>
        <v>Mostrar</v>
      </c>
      <c r="V1177" s="3" t="str">
        <f>VLOOKUP(A1177,INFO!$A:$C,3,0)</f>
        <v>EGSG9568</v>
      </c>
      <c r="W1177" s="3" t="str">
        <f>VLOOKUP(V1177,INFO!$C:$D,2,0)</f>
        <v>Camioneta</v>
      </c>
      <c r="X1177" s="17" t="str">
        <f>VLOOKUP(A1177,INFO!A:F,5,0)</f>
        <v>ADMINISTRACIÓN</v>
      </c>
      <c r="Y1177" s="17" t="str">
        <f>VLOOKUP(A1177,INFO!A:F,6,0)</f>
        <v>Alejandro Adrian</v>
      </c>
    </row>
    <row r="1178" spans="1:25" x14ac:dyDescent="0.25">
      <c r="A1178" s="3" t="s">
        <v>29</v>
      </c>
      <c r="B1178" s="8">
        <v>3.2233796296296295E-2</v>
      </c>
      <c r="C1178" s="8">
        <v>2.1215277777777777E-2</v>
      </c>
      <c r="D1178" s="8">
        <v>1.1018518518518518E-2</v>
      </c>
      <c r="E1178" s="4">
        <v>23.25</v>
      </c>
      <c r="F1178" s="5">
        <v>83</v>
      </c>
      <c r="G1178" s="5">
        <v>30.05</v>
      </c>
      <c r="H1178" s="7" t="s">
        <v>24</v>
      </c>
      <c r="I1178" s="7" t="s">
        <v>366</v>
      </c>
      <c r="J1178" s="42">
        <v>43377.44054398148</v>
      </c>
      <c r="K1178" s="42">
        <v>43377.472777777781</v>
      </c>
      <c r="L1178" s="2">
        <v>43377</v>
      </c>
      <c r="M1178" s="6" t="str">
        <f t="shared" si="185"/>
        <v>octubre</v>
      </c>
      <c r="N1178" s="19">
        <f t="shared" si="186"/>
        <v>40</v>
      </c>
      <c r="O1178" s="7" t="str">
        <f t="shared" si="187"/>
        <v>jueves</v>
      </c>
      <c r="P1178" s="7">
        <f t="shared" si="188"/>
        <v>2018</v>
      </c>
      <c r="Q1178" s="3" t="str">
        <f>VLOOKUP(A1178,INFO!$A:$B,2,0)</f>
        <v>GUAYAQUIL</v>
      </c>
      <c r="R1178" s="19">
        <v>95</v>
      </c>
      <c r="S1178" s="19" t="str">
        <f t="shared" si="189"/>
        <v>Calle 51C, Guayaquil</v>
      </c>
      <c r="T1178" s="19">
        <f t="shared" si="190"/>
        <v>1</v>
      </c>
      <c r="U1178" s="19" t="str">
        <f t="shared" si="191"/>
        <v>Mostrar</v>
      </c>
      <c r="V1178" s="3" t="str">
        <f>VLOOKUP(A1178,INFO!$A:$C,3,0)</f>
        <v>EPCW6826</v>
      </c>
      <c r="W1178" s="3" t="str">
        <f>VLOOKUP(V1178,INFO!$C:$D,2,0)</f>
        <v>Camioneta</v>
      </c>
      <c r="X1178" s="17" t="str">
        <f>VLOOKUP(A1178,INFO!A:F,5,0)</f>
        <v>POSTVENTA</v>
      </c>
      <c r="Y1178" s="17" t="str">
        <f>VLOOKUP(A1178,INFO!A:F,6,0)</f>
        <v>Danny Salazar</v>
      </c>
    </row>
    <row r="1179" spans="1:25" x14ac:dyDescent="0.25">
      <c r="A1179" s="3" t="s">
        <v>74</v>
      </c>
      <c r="B1179" s="8">
        <v>4.8032407407407406E-2</v>
      </c>
      <c r="C1179" s="8">
        <v>3.6655092592592593E-2</v>
      </c>
      <c r="D1179" s="8">
        <v>1.1377314814814814E-2</v>
      </c>
      <c r="E1179" s="4">
        <v>34.590000000000003</v>
      </c>
      <c r="F1179" s="5">
        <v>81</v>
      </c>
      <c r="G1179" s="5">
        <v>30.01</v>
      </c>
      <c r="H1179" s="7" t="s">
        <v>77</v>
      </c>
      <c r="I1179" s="7" t="s">
        <v>360</v>
      </c>
      <c r="J1179" s="42">
        <v>43377.295914351853</v>
      </c>
      <c r="K1179" s="42">
        <v>43377.343946759262</v>
      </c>
      <c r="L1179" s="2">
        <v>43377</v>
      </c>
      <c r="M1179" s="6" t="str">
        <f t="shared" si="185"/>
        <v>octubre</v>
      </c>
      <c r="N1179" s="19">
        <f t="shared" si="186"/>
        <v>40</v>
      </c>
      <c r="O1179" s="7" t="str">
        <f t="shared" si="187"/>
        <v>jueves</v>
      </c>
      <c r="P1179" s="7">
        <f t="shared" si="188"/>
        <v>2018</v>
      </c>
      <c r="Q1179" s="3" t="str">
        <f>VLOOKUP(A1179,INFO!$A:$B,2,0)</f>
        <v>GUAYAQUIL</v>
      </c>
      <c r="R1179" s="19">
        <v>95</v>
      </c>
      <c r="S1179" s="19" t="str">
        <f t="shared" si="189"/>
        <v>San Luis</v>
      </c>
      <c r="T1179" s="19">
        <f t="shared" si="190"/>
        <v>0</v>
      </c>
      <c r="U1179" s="19" t="str">
        <f t="shared" si="191"/>
        <v>Mostrar</v>
      </c>
      <c r="V1179" s="3" t="str">
        <f>VLOOKUP(A1179,INFO!$A:$C,3,0)</f>
        <v>EGSI9191</v>
      </c>
      <c r="W1179" s="3" t="str">
        <f>VLOOKUP(V1179,INFO!$C:$D,2,0)</f>
        <v>Camioneta</v>
      </c>
      <c r="X1179" s="17" t="str">
        <f>VLOOKUP(A1179,INFO!A:F,5,0)</f>
        <v>POSTVENTA</v>
      </c>
      <c r="Y1179" s="17" t="str">
        <f>VLOOKUP(A1179,INFO!A:F,6,0)</f>
        <v>Patricio Olaya</v>
      </c>
    </row>
    <row r="1180" spans="1:25" x14ac:dyDescent="0.25">
      <c r="A1180" s="3" t="s">
        <v>64</v>
      </c>
      <c r="B1180" s="8">
        <v>5.8414351851851849E-2</v>
      </c>
      <c r="C1180" s="8">
        <v>4.4305555555555549E-2</v>
      </c>
      <c r="D1180" s="8">
        <v>1.1736111111111109E-2</v>
      </c>
      <c r="E1180" s="4">
        <v>20.12</v>
      </c>
      <c r="F1180" s="5">
        <v>68</v>
      </c>
      <c r="G1180" s="5">
        <v>14.35</v>
      </c>
      <c r="H1180" s="7" t="s">
        <v>3</v>
      </c>
      <c r="I1180" s="7" t="s">
        <v>369</v>
      </c>
      <c r="J1180" s="42">
        <v>43377.351030092592</v>
      </c>
      <c r="K1180" s="42">
        <v>43377.409444444442</v>
      </c>
      <c r="L1180" s="2">
        <v>43377</v>
      </c>
      <c r="M1180" s="6" t="str">
        <f t="shared" si="185"/>
        <v>octubre</v>
      </c>
      <c r="N1180" s="19">
        <f t="shared" si="186"/>
        <v>40</v>
      </c>
      <c r="O1180" s="7" t="str">
        <f t="shared" si="187"/>
        <v>jueves</v>
      </c>
      <c r="P1180" s="7">
        <f t="shared" si="188"/>
        <v>2018</v>
      </c>
      <c r="Q1180" s="3" t="str">
        <f>VLOOKUP(A1180,INFO!$A:$B,2,0)</f>
        <v>GUAYAQUIL</v>
      </c>
      <c r="R1180" s="19">
        <v>95</v>
      </c>
      <c r="S1180" s="19" t="str">
        <f t="shared" si="189"/>
        <v>Junta De Piedras</v>
      </c>
      <c r="T1180" s="19">
        <f t="shared" si="190"/>
        <v>0</v>
      </c>
      <c r="U1180" s="19" t="str">
        <f t="shared" si="191"/>
        <v>Mostrar</v>
      </c>
      <c r="V1180" s="3" t="str">
        <f>VLOOKUP(A1180,INFO!$A:$C,3,0)</f>
        <v>EPCW5709</v>
      </c>
      <c r="W1180" s="3" t="str">
        <f>VLOOKUP(V1180,INFO!$C:$D,2,0)</f>
        <v>Camioneta</v>
      </c>
      <c r="X1180" s="17" t="str">
        <f>VLOOKUP(A1180,INFO!A:F,5,0)</f>
        <v>VENTAS</v>
      </c>
      <c r="Y1180" s="17" t="str">
        <f>VLOOKUP(A1180,INFO!A:F,6,0)</f>
        <v>Proyectos</v>
      </c>
    </row>
    <row r="1181" spans="1:25" x14ac:dyDescent="0.25">
      <c r="A1181" s="3" t="s">
        <v>55</v>
      </c>
      <c r="B1181" s="8">
        <v>1.2141203703703704E-2</v>
      </c>
      <c r="C1181" s="8">
        <v>0</v>
      </c>
      <c r="D1181" s="8">
        <v>1.2141203703703704E-2</v>
      </c>
      <c r="E1181" s="4">
        <v>0.05</v>
      </c>
      <c r="F1181" s="5">
        <v>0</v>
      </c>
      <c r="G1181" s="5">
        <v>0.18</v>
      </c>
      <c r="H1181" s="7" t="s">
        <v>24</v>
      </c>
      <c r="I1181" s="7" t="s">
        <v>24</v>
      </c>
      <c r="J1181" s="42">
        <v>43377.779178240744</v>
      </c>
      <c r="K1181" s="42">
        <v>43377.791319444441</v>
      </c>
      <c r="L1181" s="2">
        <v>43377</v>
      </c>
      <c r="M1181" s="6" t="str">
        <f t="shared" si="185"/>
        <v>octubre</v>
      </c>
      <c r="N1181" s="19">
        <f t="shared" si="186"/>
        <v>40</v>
      </c>
      <c r="O1181" s="7" t="str">
        <f t="shared" si="187"/>
        <v>jueves</v>
      </c>
      <c r="P1181" s="7">
        <f t="shared" si="188"/>
        <v>2018</v>
      </c>
      <c r="Q1181" s="3" t="str">
        <f>VLOOKUP(A1181,INFO!$A:$B,2,0)</f>
        <v>GUAYAQUIL</v>
      </c>
      <c r="R1181" s="19">
        <v>95</v>
      </c>
      <c r="S1181" s="19" t="str">
        <f t="shared" si="189"/>
        <v>Durmió en Ainsa</v>
      </c>
      <c r="T1181" s="19">
        <f t="shared" si="190"/>
        <v>1</v>
      </c>
      <c r="U1181" s="19" t="str">
        <f t="shared" si="191"/>
        <v>Mostrar</v>
      </c>
      <c r="V1181" s="3" t="str">
        <f>VLOOKUP(A1181,INFO!$A:$C,3,0)</f>
        <v>EABE1400</v>
      </c>
      <c r="W1181" s="3" t="str">
        <f>VLOOKUP(V1181,INFO!$C:$D,2,0)</f>
        <v>Plataforma</v>
      </c>
      <c r="X1181" s="17" t="str">
        <f>VLOOKUP(A1181,INFO!A:F,5,0)</f>
        <v>LOGÍSTICA</v>
      </c>
      <c r="Y1181" s="17" t="str">
        <f>VLOOKUP(A1181,INFO!A:F,6,0)</f>
        <v>Cristobal Murillo</v>
      </c>
    </row>
    <row r="1182" spans="1:25" x14ac:dyDescent="0.25">
      <c r="A1182" s="3" t="s">
        <v>53</v>
      </c>
      <c r="B1182" s="8">
        <v>2.7222222222222228E-2</v>
      </c>
      <c r="C1182" s="8">
        <v>1.4513888888888889E-2</v>
      </c>
      <c r="D1182" s="8">
        <v>1.2708333333333334E-2</v>
      </c>
      <c r="E1182" s="4">
        <v>17.12</v>
      </c>
      <c r="F1182" s="5">
        <v>74</v>
      </c>
      <c r="G1182" s="5">
        <v>26.2</v>
      </c>
      <c r="H1182" s="7" t="s">
        <v>77</v>
      </c>
      <c r="I1182" s="7" t="s">
        <v>370</v>
      </c>
      <c r="J1182" s="42">
        <v>43377.290219907409</v>
      </c>
      <c r="K1182" s="42">
        <v>43377.317442129628</v>
      </c>
      <c r="L1182" s="2">
        <v>43377</v>
      </c>
      <c r="M1182" s="6" t="str">
        <f t="shared" ref="M1182:M1215" si="192">TEXT(L1182,"mmmm")</f>
        <v>octubre</v>
      </c>
      <c r="N1182" s="19">
        <f t="shared" ref="N1182:N1215" si="193">IF(O1182="domingo",WEEKNUM(L1182)-1,WEEKNUM(L1182))</f>
        <v>40</v>
      </c>
      <c r="O1182" s="7" t="str">
        <f t="shared" ref="O1182:O1215" si="194">TEXT(L1182,"dddd")</f>
        <v>jueves</v>
      </c>
      <c r="P1182" s="7">
        <f t="shared" ref="P1182:P1215" si="195">YEAR(L1182)</f>
        <v>2018</v>
      </c>
      <c r="Q1182" s="3" t="str">
        <f>VLOOKUP(A1182,INFO!$A:$B,2,0)</f>
        <v>GUAYAQUIL</v>
      </c>
      <c r="R1182" s="19">
        <v>95</v>
      </c>
      <c r="S1182" s="19" t="str">
        <f t="shared" ref="S1182:S1213" si="196">IF(AND(T1182=1,OR(I1182=$Z$2,I1182=$Z$3)),$Z$4,I1182)</f>
        <v>E25, Balao</v>
      </c>
      <c r="T1182" s="19">
        <f t="shared" ref="T1182:T1213" si="197">IF(OR(H1182=I1182,H1182=$Z$2,H1182=$Z$3),1,0)</f>
        <v>0</v>
      </c>
      <c r="U1182" s="19" t="str">
        <f t="shared" ref="U1182:U1213" si="198">IF(AND(C1182=$AA$2,D1182=$AA$2),"No Mostrar","Mostrar")</f>
        <v>Mostrar</v>
      </c>
      <c r="V1182" s="3" t="str">
        <f>VLOOKUP(A1182,INFO!$A:$C,3,0)</f>
        <v>EIBC3570</v>
      </c>
      <c r="W1182" s="3" t="str">
        <f>VLOOKUP(V1182,INFO!$C:$D,2,0)</f>
        <v>Camion</v>
      </c>
      <c r="X1182" s="17" t="str">
        <f>VLOOKUP(A1182,INFO!A:F,5,0)</f>
        <v>LOGÍSTICA</v>
      </c>
      <c r="Y1182" s="17" t="str">
        <f>VLOOKUP(A1182,INFO!A:F,6,0)</f>
        <v>Cristobal Murillo</v>
      </c>
    </row>
    <row r="1183" spans="1:25" x14ac:dyDescent="0.25">
      <c r="A1183" s="3" t="s">
        <v>68</v>
      </c>
      <c r="B1183" s="8">
        <v>4.0428240740740744E-2</v>
      </c>
      <c r="C1183" s="8">
        <v>2.7685185185185188E-2</v>
      </c>
      <c r="D1183" s="8">
        <v>1.2743055555555556E-2</v>
      </c>
      <c r="E1183" s="4">
        <v>18.62</v>
      </c>
      <c r="F1183" s="5">
        <v>77</v>
      </c>
      <c r="G1183" s="5">
        <v>19.190000000000001</v>
      </c>
      <c r="H1183" s="7" t="s">
        <v>371</v>
      </c>
      <c r="I1183" s="7" t="s">
        <v>344</v>
      </c>
      <c r="J1183" s="42">
        <v>43377.4533912037</v>
      </c>
      <c r="K1183" s="42">
        <v>43377.493819444448</v>
      </c>
      <c r="L1183" s="2">
        <v>43377</v>
      </c>
      <c r="M1183" s="6" t="str">
        <f t="shared" si="192"/>
        <v>octubre</v>
      </c>
      <c r="N1183" s="19">
        <f t="shared" si="193"/>
        <v>40</v>
      </c>
      <c r="O1183" s="7" t="str">
        <f t="shared" si="194"/>
        <v>jueves</v>
      </c>
      <c r="P1183" s="7">
        <f t="shared" si="195"/>
        <v>2018</v>
      </c>
      <c r="Q1183" s="3" t="str">
        <f>VLOOKUP(A1183,INFO!$A:$B,2,0)</f>
        <v>QUITO</v>
      </c>
      <c r="R1183" s="19">
        <v>95</v>
      </c>
      <c r="S1183" s="19" t="str">
        <f t="shared" si="196"/>
        <v>4 Pasaje 8, Guayaquil</v>
      </c>
      <c r="T1183" s="19">
        <f t="shared" si="197"/>
        <v>0</v>
      </c>
      <c r="U1183" s="19" t="str">
        <f t="shared" si="198"/>
        <v>Mostrar</v>
      </c>
      <c r="V1183" s="3" t="str">
        <f>VLOOKUP(A1183,INFO!$A:$C,3,0)</f>
        <v>EGSK6338</v>
      </c>
      <c r="W1183" s="3" t="str">
        <f>VLOOKUP(V1183,INFO!$C:$D,2,0)</f>
        <v>Automovil</v>
      </c>
      <c r="X1183" s="17" t="str">
        <f>VLOOKUP(A1183,INFO!A:F,5,0)</f>
        <v>VENTAS</v>
      </c>
      <c r="Y1183" s="17" t="str">
        <f>VLOOKUP(A1183,INFO!A:F,6,0)</f>
        <v>Josue Guillen</v>
      </c>
    </row>
    <row r="1184" spans="1:25" x14ac:dyDescent="0.25">
      <c r="A1184" s="3" t="s">
        <v>29</v>
      </c>
      <c r="B1184" s="8">
        <v>1.3622685185185184E-2</v>
      </c>
      <c r="C1184" s="8">
        <v>6.9444444444444447E-4</v>
      </c>
      <c r="D1184" s="8">
        <v>1.292824074074074E-2</v>
      </c>
      <c r="E1184" s="4">
        <v>0.06</v>
      </c>
      <c r="F1184" s="5">
        <v>14</v>
      </c>
      <c r="G1184" s="5">
        <v>0.2</v>
      </c>
      <c r="H1184" s="7" t="s">
        <v>24</v>
      </c>
      <c r="I1184" s="7" t="s">
        <v>24</v>
      </c>
      <c r="J1184" s="42">
        <v>43377.399016203701</v>
      </c>
      <c r="K1184" s="42">
        <v>43377.412638888891</v>
      </c>
      <c r="L1184" s="2">
        <v>43377</v>
      </c>
      <c r="M1184" s="6" t="str">
        <f t="shared" si="192"/>
        <v>octubre</v>
      </c>
      <c r="N1184" s="19">
        <f t="shared" si="193"/>
        <v>40</v>
      </c>
      <c r="O1184" s="7" t="str">
        <f t="shared" si="194"/>
        <v>jueves</v>
      </c>
      <c r="P1184" s="7">
        <f t="shared" si="195"/>
        <v>2018</v>
      </c>
      <c r="Q1184" s="3" t="str">
        <f>VLOOKUP(A1184,INFO!$A:$B,2,0)</f>
        <v>GUAYAQUIL</v>
      </c>
      <c r="R1184" s="19">
        <v>95</v>
      </c>
      <c r="S1184" s="19" t="str">
        <f t="shared" si="196"/>
        <v>Durmió en Ainsa</v>
      </c>
      <c r="T1184" s="19">
        <f t="shared" si="197"/>
        <v>1</v>
      </c>
      <c r="U1184" s="19" t="str">
        <f t="shared" si="198"/>
        <v>Mostrar</v>
      </c>
      <c r="V1184" s="3" t="str">
        <f>VLOOKUP(A1184,INFO!$A:$C,3,0)</f>
        <v>EPCW6826</v>
      </c>
      <c r="W1184" s="3" t="str">
        <f>VLOOKUP(V1184,INFO!$C:$D,2,0)</f>
        <v>Camioneta</v>
      </c>
      <c r="X1184" s="17" t="str">
        <f>VLOOKUP(A1184,INFO!A:F,5,0)</f>
        <v>POSTVENTA</v>
      </c>
      <c r="Y1184" s="17" t="str">
        <f>VLOOKUP(A1184,INFO!A:F,6,0)</f>
        <v>Danny Salazar</v>
      </c>
    </row>
    <row r="1185" spans="1:25" x14ac:dyDescent="0.25">
      <c r="A1185" s="3" t="s">
        <v>59</v>
      </c>
      <c r="B1185" s="8">
        <v>1.6261574074074074E-2</v>
      </c>
      <c r="C1185" s="8">
        <v>3.0787037037037037E-3</v>
      </c>
      <c r="D1185" s="8">
        <v>1.3182870370370371E-2</v>
      </c>
      <c r="E1185" s="4">
        <v>2.02</v>
      </c>
      <c r="F1185" s="5">
        <v>50</v>
      </c>
      <c r="G1185" s="5">
        <v>5.18</v>
      </c>
      <c r="H1185" s="7" t="s">
        <v>134</v>
      </c>
      <c r="I1185" s="7" t="s">
        <v>24</v>
      </c>
      <c r="J1185" s="42">
        <v>43377.066550925927</v>
      </c>
      <c r="K1185" s="42">
        <v>43377.082812499997</v>
      </c>
      <c r="L1185" s="2">
        <v>43377</v>
      </c>
      <c r="M1185" s="6" t="str">
        <f t="shared" si="192"/>
        <v>octubre</v>
      </c>
      <c r="N1185" s="19">
        <f t="shared" si="193"/>
        <v>40</v>
      </c>
      <c r="O1185" s="7" t="str">
        <f t="shared" si="194"/>
        <v>jueves</v>
      </c>
      <c r="P1185" s="7">
        <f t="shared" si="195"/>
        <v>2018</v>
      </c>
      <c r="Q1185" s="3" t="str">
        <f>VLOOKUP(A1185,INFO!$A:$B,2,0)</f>
        <v>GUAYAQUIL</v>
      </c>
      <c r="R1185" s="19">
        <v>95</v>
      </c>
      <c r="S1185" s="19" t="str">
        <f t="shared" si="196"/>
        <v>Avenida 40 No, Guayaquil</v>
      </c>
      <c r="T1185" s="19">
        <f t="shared" si="197"/>
        <v>0</v>
      </c>
      <c r="U1185" s="19" t="str">
        <f t="shared" si="198"/>
        <v>Mostrar</v>
      </c>
      <c r="V1185" s="3" t="str">
        <f>VLOOKUP(A1185,INFO!$A:$C,3,0)</f>
        <v>EPCI6941</v>
      </c>
      <c r="W1185" s="3" t="str">
        <f>VLOOKUP(V1185,INFO!$C:$D,2,0)</f>
        <v>Camioneta</v>
      </c>
      <c r="X1185" s="17" t="str">
        <f>VLOOKUP(A1185,INFO!A:F,5,0)</f>
        <v>POSTVENTA</v>
      </c>
      <c r="Y1185" s="17" t="str">
        <f>VLOOKUP(A1185,INFO!A:F,6,0)</f>
        <v>Michael Resabala</v>
      </c>
    </row>
    <row r="1186" spans="1:25" x14ac:dyDescent="0.25">
      <c r="A1186" s="3" t="s">
        <v>36</v>
      </c>
      <c r="B1186" s="8">
        <v>1.4479166666666668E-2</v>
      </c>
      <c r="C1186" s="8">
        <v>6.9444444444444447E-4</v>
      </c>
      <c r="D1186" s="8">
        <v>1.3784722222222224E-2</v>
      </c>
      <c r="E1186" s="4">
        <v>0.19</v>
      </c>
      <c r="F1186" s="5">
        <v>9</v>
      </c>
      <c r="G1186" s="5">
        <v>0.55000000000000004</v>
      </c>
      <c r="H1186" s="7" t="s">
        <v>24</v>
      </c>
      <c r="I1186" s="7" t="s">
        <v>24</v>
      </c>
      <c r="J1186" s="42">
        <v>43377.545219907406</v>
      </c>
      <c r="K1186" s="42">
        <v>43377.559699074074</v>
      </c>
      <c r="L1186" s="2">
        <v>43377</v>
      </c>
      <c r="M1186" s="6" t="str">
        <f t="shared" si="192"/>
        <v>octubre</v>
      </c>
      <c r="N1186" s="19">
        <f t="shared" si="193"/>
        <v>40</v>
      </c>
      <c r="O1186" s="7" t="str">
        <f t="shared" si="194"/>
        <v>jueves</v>
      </c>
      <c r="P1186" s="7">
        <f t="shared" si="195"/>
        <v>2018</v>
      </c>
      <c r="Q1186" s="3" t="str">
        <f>VLOOKUP(A1186,INFO!$A:$B,2,0)</f>
        <v>GUAYAQUIL</v>
      </c>
      <c r="R1186" s="19">
        <v>95</v>
      </c>
      <c r="S1186" s="19" t="str">
        <f t="shared" si="196"/>
        <v>Durmió en Ainsa</v>
      </c>
      <c r="T1186" s="19">
        <f t="shared" si="197"/>
        <v>1</v>
      </c>
      <c r="U1186" s="19" t="str">
        <f t="shared" si="198"/>
        <v>Mostrar</v>
      </c>
      <c r="V1186" s="3" t="str">
        <f>VLOOKUP(A1186,INFO!$A:$C,3,0)</f>
        <v>EPCA4311</v>
      </c>
      <c r="W1186" s="3" t="str">
        <f>VLOOKUP(V1186,INFO!$C:$D,2,0)</f>
        <v>Plataforma</v>
      </c>
      <c r="X1186" s="17" t="str">
        <f>VLOOKUP(A1186,INFO!A:F,5,0)</f>
        <v>LOGÍSTICA</v>
      </c>
      <c r="Y1186" s="17" t="str">
        <f>VLOOKUP(A1186,INFO!A:F,6,0)</f>
        <v>Cristobal Murillo</v>
      </c>
    </row>
    <row r="1187" spans="1:25" x14ac:dyDescent="0.25">
      <c r="A1187" s="3" t="s">
        <v>53</v>
      </c>
      <c r="B1187" s="8">
        <v>1.4594907407407405E-2</v>
      </c>
      <c r="C1187" s="8">
        <v>6.9444444444444447E-4</v>
      </c>
      <c r="D1187" s="8">
        <v>1.3900462962962962E-2</v>
      </c>
      <c r="E1187" s="4">
        <v>0.39</v>
      </c>
      <c r="F1187" s="5">
        <v>9</v>
      </c>
      <c r="G1187" s="5">
        <v>1.1100000000000001</v>
      </c>
      <c r="H1187" s="7" t="s">
        <v>24</v>
      </c>
      <c r="I1187" s="7" t="s">
        <v>24</v>
      </c>
      <c r="J1187" s="42">
        <v>43377.596655092595</v>
      </c>
      <c r="K1187" s="42">
        <v>43377.611250000002</v>
      </c>
      <c r="L1187" s="2">
        <v>43377</v>
      </c>
      <c r="M1187" s="6" t="str">
        <f t="shared" si="192"/>
        <v>octubre</v>
      </c>
      <c r="N1187" s="19">
        <f t="shared" si="193"/>
        <v>40</v>
      </c>
      <c r="O1187" s="7" t="str">
        <f t="shared" si="194"/>
        <v>jueves</v>
      </c>
      <c r="P1187" s="7">
        <f t="shared" si="195"/>
        <v>2018</v>
      </c>
      <c r="Q1187" s="3" t="str">
        <f>VLOOKUP(A1187,INFO!$A:$B,2,0)</f>
        <v>GUAYAQUIL</v>
      </c>
      <c r="R1187" s="19">
        <v>95</v>
      </c>
      <c r="S1187" s="19" t="str">
        <f t="shared" si="196"/>
        <v>Durmió en Ainsa</v>
      </c>
      <c r="T1187" s="19">
        <f t="shared" si="197"/>
        <v>1</v>
      </c>
      <c r="U1187" s="19" t="str">
        <f t="shared" si="198"/>
        <v>Mostrar</v>
      </c>
      <c r="V1187" s="3" t="str">
        <f>VLOOKUP(A1187,INFO!$A:$C,3,0)</f>
        <v>EIBC3570</v>
      </c>
      <c r="W1187" s="3" t="str">
        <f>VLOOKUP(V1187,INFO!$C:$D,2,0)</f>
        <v>Camion</v>
      </c>
      <c r="X1187" s="17" t="str">
        <f>VLOOKUP(A1187,INFO!A:F,5,0)</f>
        <v>LOGÍSTICA</v>
      </c>
      <c r="Y1187" s="17" t="str">
        <f>VLOOKUP(A1187,INFO!A:F,6,0)</f>
        <v>Cristobal Murillo</v>
      </c>
    </row>
    <row r="1188" spans="1:25" x14ac:dyDescent="0.25">
      <c r="A1188" s="3" t="s">
        <v>53</v>
      </c>
      <c r="B1188" s="8">
        <v>5.319444444444444E-2</v>
      </c>
      <c r="C1188" s="8">
        <v>3.9131944444444448E-2</v>
      </c>
      <c r="D1188" s="8">
        <v>1.40625E-2</v>
      </c>
      <c r="E1188" s="4">
        <v>49.05</v>
      </c>
      <c r="F1188" s="5">
        <v>98</v>
      </c>
      <c r="G1188" s="5">
        <v>38.42</v>
      </c>
      <c r="H1188" s="7" t="s">
        <v>360</v>
      </c>
      <c r="I1188" s="7" t="s">
        <v>364</v>
      </c>
      <c r="J1188" s="42">
        <v>43377.447893518518</v>
      </c>
      <c r="K1188" s="42">
        <v>43377.501087962963</v>
      </c>
      <c r="L1188" s="2">
        <v>43377</v>
      </c>
      <c r="M1188" s="6" t="str">
        <f t="shared" si="192"/>
        <v>octubre</v>
      </c>
      <c r="N1188" s="19">
        <f t="shared" si="193"/>
        <v>40</v>
      </c>
      <c r="O1188" s="7" t="str">
        <f t="shared" si="194"/>
        <v>jueves</v>
      </c>
      <c r="P1188" s="7">
        <f t="shared" si="195"/>
        <v>2018</v>
      </c>
      <c r="Q1188" s="3" t="str">
        <f>VLOOKUP(A1188,INFO!$A:$B,2,0)</f>
        <v>GUAYAQUIL</v>
      </c>
      <c r="R1188" s="19">
        <v>95</v>
      </c>
      <c r="S1188" s="19" t="str">
        <f t="shared" si="196"/>
        <v>E25, Naranjal</v>
      </c>
      <c r="T1188" s="19">
        <f t="shared" si="197"/>
        <v>0</v>
      </c>
      <c r="U1188" s="19" t="str">
        <f t="shared" si="198"/>
        <v>Mostrar</v>
      </c>
      <c r="V1188" s="3" t="str">
        <f>VLOOKUP(A1188,INFO!$A:$C,3,0)</f>
        <v>EIBC3570</v>
      </c>
      <c r="W1188" s="3" t="str">
        <f>VLOOKUP(V1188,INFO!$C:$D,2,0)</f>
        <v>Camion</v>
      </c>
      <c r="X1188" s="17" t="str">
        <f>VLOOKUP(A1188,INFO!A:F,5,0)</f>
        <v>LOGÍSTICA</v>
      </c>
      <c r="Y1188" s="17" t="str">
        <f>VLOOKUP(A1188,INFO!A:F,6,0)</f>
        <v>Cristobal Murillo</v>
      </c>
    </row>
    <row r="1189" spans="1:25" x14ac:dyDescent="0.25">
      <c r="A1189" s="3" t="s">
        <v>2</v>
      </c>
      <c r="B1189" s="8">
        <v>1.8287037037037036E-2</v>
      </c>
      <c r="C1189" s="8">
        <v>3.8194444444444443E-3</v>
      </c>
      <c r="D1189" s="8">
        <v>1.4467592592592593E-2</v>
      </c>
      <c r="E1189" s="4">
        <v>1.86</v>
      </c>
      <c r="F1189" s="5">
        <v>51</v>
      </c>
      <c r="G1189" s="5">
        <v>4.2300000000000004</v>
      </c>
      <c r="H1189" s="7" t="s">
        <v>18</v>
      </c>
      <c r="I1189" s="7" t="s">
        <v>358</v>
      </c>
      <c r="J1189" s="42">
        <v>43377.367152777777</v>
      </c>
      <c r="K1189" s="42">
        <v>43377.385439814818</v>
      </c>
      <c r="L1189" s="2">
        <v>43377</v>
      </c>
      <c r="M1189" s="6" t="str">
        <f t="shared" si="192"/>
        <v>octubre</v>
      </c>
      <c r="N1189" s="19">
        <f t="shared" si="193"/>
        <v>40</v>
      </c>
      <c r="O1189" s="7" t="str">
        <f t="shared" si="194"/>
        <v>jueves</v>
      </c>
      <c r="P1189" s="7">
        <f t="shared" si="195"/>
        <v>2018</v>
      </c>
      <c r="Q1189" s="3" t="str">
        <f>VLOOKUP(A1189,INFO!$A:$B,2,0)</f>
        <v>QUITO</v>
      </c>
      <c r="R1189" s="19">
        <v>95</v>
      </c>
      <c r="S1189" s="19" t="str">
        <f t="shared" si="196"/>
        <v>Calle De Las Anonas 1-54, Quito</v>
      </c>
      <c r="T1189" s="19">
        <f t="shared" si="197"/>
        <v>0</v>
      </c>
      <c r="U1189" s="19" t="str">
        <f t="shared" si="198"/>
        <v>Mostrar</v>
      </c>
      <c r="V1189" s="3" t="str">
        <f>VLOOKUP(A1189,INFO!$A:$C,3,0)</f>
        <v>EPCW7500</v>
      </c>
      <c r="W1189" s="3" t="str">
        <f>VLOOKUP(V1189,INFO!$C:$D,2,0)</f>
        <v>Camioneta</v>
      </c>
      <c r="X1189" s="17" t="str">
        <f>VLOOKUP(A1189,INFO!A:F,5,0)</f>
        <v>SAT UIO</v>
      </c>
      <c r="Y1189" s="17" t="str">
        <f>VLOOKUP(A1189,INFO!A:F,6,0)</f>
        <v>Edison Arellano</v>
      </c>
    </row>
    <row r="1190" spans="1:25" x14ac:dyDescent="0.25">
      <c r="A1190" s="3" t="s">
        <v>28</v>
      </c>
      <c r="B1190" s="8">
        <v>3.2685185185185185E-2</v>
      </c>
      <c r="C1190" s="8">
        <v>1.7326388888888888E-2</v>
      </c>
      <c r="D1190" s="8">
        <v>1.5358796296296296E-2</v>
      </c>
      <c r="E1190" s="4">
        <v>19.12</v>
      </c>
      <c r="F1190" s="5">
        <v>75</v>
      </c>
      <c r="G1190" s="5">
        <v>24.37</v>
      </c>
      <c r="H1190" s="7" t="s">
        <v>24</v>
      </c>
      <c r="I1190" s="7" t="s">
        <v>142</v>
      </c>
      <c r="J1190" s="42">
        <v>43377.454826388886</v>
      </c>
      <c r="K1190" s="42">
        <v>43377.487511574072</v>
      </c>
      <c r="L1190" s="2">
        <v>43377</v>
      </c>
      <c r="M1190" s="6" t="str">
        <f t="shared" si="192"/>
        <v>octubre</v>
      </c>
      <c r="N1190" s="19">
        <f t="shared" si="193"/>
        <v>40</v>
      </c>
      <c r="O1190" s="7" t="str">
        <f t="shared" si="194"/>
        <v>jueves</v>
      </c>
      <c r="P1190" s="7">
        <f t="shared" si="195"/>
        <v>2018</v>
      </c>
      <c r="Q1190" s="3" t="str">
        <f>VLOOKUP(A1190,INFO!$A:$B,2,0)</f>
        <v>GUAYAQUIL</v>
      </c>
      <c r="R1190" s="19">
        <v>95</v>
      </c>
      <c r="S1190" s="19" t="str">
        <f t="shared" si="196"/>
        <v>Guayaquil Daule, Guayaquil</v>
      </c>
      <c r="T1190" s="19">
        <f t="shared" si="197"/>
        <v>1</v>
      </c>
      <c r="U1190" s="19" t="str">
        <f t="shared" si="198"/>
        <v>Mostrar</v>
      </c>
      <c r="V1190" s="3" t="str">
        <f>VLOOKUP(A1190,INFO!$A:$C,3,0)</f>
        <v>EPCW1831</v>
      </c>
      <c r="W1190" s="3" t="str">
        <f>VLOOKUP(V1190,INFO!$C:$D,2,0)</f>
        <v>Camioneta</v>
      </c>
      <c r="X1190" s="17" t="str">
        <f>VLOOKUP(A1190,INFO!A:F,5,0)</f>
        <v>POSTVENTA</v>
      </c>
      <c r="Y1190" s="17" t="str">
        <f>VLOOKUP(A1190,INFO!A:F,6,0)</f>
        <v>Jose Luis vargas</v>
      </c>
    </row>
    <row r="1191" spans="1:25" x14ac:dyDescent="0.25">
      <c r="A1191" s="3" t="s">
        <v>53</v>
      </c>
      <c r="B1191" s="8">
        <v>3.982638888888889E-2</v>
      </c>
      <c r="C1191" s="8">
        <v>2.4421296296296292E-2</v>
      </c>
      <c r="D1191" s="8">
        <v>1.5405092592592593E-2</v>
      </c>
      <c r="E1191" s="4">
        <v>18.46</v>
      </c>
      <c r="F1191" s="5">
        <v>79</v>
      </c>
      <c r="G1191" s="5">
        <v>19.309999999999999</v>
      </c>
      <c r="H1191" s="7" t="s">
        <v>24</v>
      </c>
      <c r="I1191" s="7" t="s">
        <v>24</v>
      </c>
      <c r="J1191" s="42">
        <v>43377.625555555554</v>
      </c>
      <c r="K1191" s="42">
        <v>43377.665381944447</v>
      </c>
      <c r="L1191" s="2">
        <v>43377</v>
      </c>
      <c r="M1191" s="6" t="str">
        <f t="shared" si="192"/>
        <v>octubre</v>
      </c>
      <c r="N1191" s="19">
        <f t="shared" si="193"/>
        <v>40</v>
      </c>
      <c r="O1191" s="7" t="str">
        <f t="shared" si="194"/>
        <v>jueves</v>
      </c>
      <c r="P1191" s="7">
        <f t="shared" si="195"/>
        <v>2018</v>
      </c>
      <c r="Q1191" s="3" t="str">
        <f>VLOOKUP(A1191,INFO!$A:$B,2,0)</f>
        <v>GUAYAQUIL</v>
      </c>
      <c r="R1191" s="19">
        <v>95</v>
      </c>
      <c r="S1191" s="19" t="str">
        <f t="shared" si="196"/>
        <v>Durmió en Ainsa</v>
      </c>
      <c r="T1191" s="19">
        <f t="shared" si="197"/>
        <v>1</v>
      </c>
      <c r="U1191" s="19" t="str">
        <f t="shared" si="198"/>
        <v>Mostrar</v>
      </c>
      <c r="V1191" s="3" t="str">
        <f>VLOOKUP(A1191,INFO!$A:$C,3,0)</f>
        <v>EIBC3570</v>
      </c>
      <c r="W1191" s="3" t="str">
        <f>VLOOKUP(V1191,INFO!$C:$D,2,0)</f>
        <v>Camion</v>
      </c>
      <c r="X1191" s="17" t="str">
        <f>VLOOKUP(A1191,INFO!A:F,5,0)</f>
        <v>LOGÍSTICA</v>
      </c>
      <c r="Y1191" s="17" t="str">
        <f>VLOOKUP(A1191,INFO!A:F,6,0)</f>
        <v>Cristobal Murillo</v>
      </c>
    </row>
    <row r="1192" spans="1:25" x14ac:dyDescent="0.25">
      <c r="A1192" s="3" t="s">
        <v>28</v>
      </c>
      <c r="B1192" s="8">
        <v>3.5740740740740747E-2</v>
      </c>
      <c r="C1192" s="8">
        <v>1.9074074074074073E-2</v>
      </c>
      <c r="D1192" s="8">
        <v>1.6666666666666666E-2</v>
      </c>
      <c r="E1192" s="4">
        <v>19.59</v>
      </c>
      <c r="F1192" s="5">
        <v>77</v>
      </c>
      <c r="G1192" s="5">
        <v>22.84</v>
      </c>
      <c r="H1192" s="7" t="s">
        <v>142</v>
      </c>
      <c r="I1192" s="7" t="s">
        <v>24</v>
      </c>
      <c r="J1192" s="42">
        <v>43377.772094907406</v>
      </c>
      <c r="K1192" s="42">
        <v>43377.807835648149</v>
      </c>
      <c r="L1192" s="2">
        <v>43377</v>
      </c>
      <c r="M1192" s="6" t="str">
        <f t="shared" si="192"/>
        <v>octubre</v>
      </c>
      <c r="N1192" s="19">
        <f t="shared" si="193"/>
        <v>40</v>
      </c>
      <c r="O1192" s="7" t="str">
        <f t="shared" si="194"/>
        <v>jueves</v>
      </c>
      <c r="P1192" s="7">
        <f t="shared" si="195"/>
        <v>2018</v>
      </c>
      <c r="Q1192" s="3" t="str">
        <f>VLOOKUP(A1192,INFO!$A:$B,2,0)</f>
        <v>GUAYAQUIL</v>
      </c>
      <c r="R1192" s="19">
        <v>95</v>
      </c>
      <c r="S1192" s="19" t="str">
        <f t="shared" si="196"/>
        <v>Avenida 40 No, Guayaquil</v>
      </c>
      <c r="T1192" s="19">
        <f t="shared" si="197"/>
        <v>0</v>
      </c>
      <c r="U1192" s="19" t="str">
        <f t="shared" si="198"/>
        <v>Mostrar</v>
      </c>
      <c r="V1192" s="3" t="str">
        <f>VLOOKUP(A1192,INFO!$A:$C,3,0)</f>
        <v>EPCW1831</v>
      </c>
      <c r="W1192" s="3" t="str">
        <f>VLOOKUP(V1192,INFO!$C:$D,2,0)</f>
        <v>Camioneta</v>
      </c>
      <c r="X1192" s="17" t="str">
        <f>VLOOKUP(A1192,INFO!A:F,5,0)</f>
        <v>POSTVENTA</v>
      </c>
      <c r="Y1192" s="17" t="str">
        <f>VLOOKUP(A1192,INFO!A:F,6,0)</f>
        <v>Jose Luis vargas</v>
      </c>
    </row>
    <row r="1193" spans="1:25" x14ac:dyDescent="0.25">
      <c r="A1193" s="3" t="s">
        <v>51</v>
      </c>
      <c r="B1193" s="8">
        <v>7.6168981481481476E-2</v>
      </c>
      <c r="C1193" s="8">
        <v>5.9375000000000004E-2</v>
      </c>
      <c r="D1193" s="8">
        <v>1.6793981481481483E-2</v>
      </c>
      <c r="E1193" s="4">
        <v>76.819999999999993</v>
      </c>
      <c r="F1193" s="5">
        <v>98</v>
      </c>
      <c r="G1193" s="5">
        <v>42.02</v>
      </c>
      <c r="H1193" s="7" t="s">
        <v>372</v>
      </c>
      <c r="I1193" s="7" t="s">
        <v>373</v>
      </c>
      <c r="J1193" s="42">
        <v>43377.7033912037</v>
      </c>
      <c r="K1193" s="42">
        <v>43377.779560185183</v>
      </c>
      <c r="L1193" s="2">
        <v>43377</v>
      </c>
      <c r="M1193" s="6" t="str">
        <f t="shared" si="192"/>
        <v>octubre</v>
      </c>
      <c r="N1193" s="19">
        <f t="shared" si="193"/>
        <v>40</v>
      </c>
      <c r="O1193" s="7" t="str">
        <f t="shared" si="194"/>
        <v>jueves</v>
      </c>
      <c r="P1193" s="7">
        <f t="shared" si="195"/>
        <v>2018</v>
      </c>
      <c r="Q1193" s="3" t="str">
        <f>VLOOKUP(A1193,INFO!$A:$B,2,0)</f>
        <v>QUITO</v>
      </c>
      <c r="R1193" s="19">
        <v>95</v>
      </c>
      <c r="S1193" s="19" t="str">
        <f t="shared" si="196"/>
        <v>Calle E 15, Quito</v>
      </c>
      <c r="T1193" s="19">
        <f t="shared" si="197"/>
        <v>0</v>
      </c>
      <c r="U1193" s="19" t="str">
        <f t="shared" si="198"/>
        <v>Mostrar</v>
      </c>
      <c r="V1193" s="3" t="str">
        <f>VLOOKUP(A1193,INFO!$A:$C,3,0)</f>
        <v>EPCT8869</v>
      </c>
      <c r="W1193" s="3" t="str">
        <f>VLOOKUP(V1193,INFO!$C:$D,2,0)</f>
        <v>Camioneta</v>
      </c>
      <c r="X1193" s="17" t="str">
        <f>VLOOKUP(A1193,INFO!A:F,5,0)</f>
        <v>SAT UIO</v>
      </c>
      <c r="Y1193" s="17" t="str">
        <f>VLOOKUP(A1193,INFO!A:F,6,0)</f>
        <v>Norberto Congo</v>
      </c>
    </row>
    <row r="1194" spans="1:25" x14ac:dyDescent="0.25">
      <c r="A1194" s="3" t="s">
        <v>51</v>
      </c>
      <c r="B1194" s="8">
        <v>4.0046296296296295E-2</v>
      </c>
      <c r="C1194" s="8">
        <v>2.2581018518518518E-2</v>
      </c>
      <c r="D1194" s="8">
        <v>1.7465277777777777E-2</v>
      </c>
      <c r="E1194" s="4">
        <v>22.49</v>
      </c>
      <c r="F1194" s="5">
        <v>96</v>
      </c>
      <c r="G1194" s="5">
        <v>23.4</v>
      </c>
      <c r="H1194" s="7" t="s">
        <v>373</v>
      </c>
      <c r="I1194" s="7" t="s">
        <v>1</v>
      </c>
      <c r="J1194" s="42">
        <v>43377.779594907406</v>
      </c>
      <c r="K1194" s="42">
        <v>43377.819641203707</v>
      </c>
      <c r="L1194" s="2">
        <v>43377</v>
      </c>
      <c r="M1194" s="6" t="str">
        <f t="shared" si="192"/>
        <v>octubre</v>
      </c>
      <c r="N1194" s="19">
        <f t="shared" si="193"/>
        <v>40</v>
      </c>
      <c r="O1194" s="7" t="str">
        <f t="shared" si="194"/>
        <v>jueves</v>
      </c>
      <c r="P1194" s="7">
        <f t="shared" si="195"/>
        <v>2018</v>
      </c>
      <c r="Q1194" s="3" t="str">
        <f>VLOOKUP(A1194,INFO!$A:$B,2,0)</f>
        <v>QUITO</v>
      </c>
      <c r="R1194" s="19">
        <v>95</v>
      </c>
      <c r="S1194" s="19" t="str">
        <f t="shared" si="196"/>
        <v>Avenida 10 De Agosto 30-106, Quito</v>
      </c>
      <c r="T1194" s="19">
        <f t="shared" si="197"/>
        <v>0</v>
      </c>
      <c r="U1194" s="19" t="str">
        <f t="shared" si="198"/>
        <v>Mostrar</v>
      </c>
      <c r="V1194" s="3" t="str">
        <f>VLOOKUP(A1194,INFO!$A:$C,3,0)</f>
        <v>EPCT8869</v>
      </c>
      <c r="W1194" s="3" t="str">
        <f>VLOOKUP(V1194,INFO!$C:$D,2,0)</f>
        <v>Camioneta</v>
      </c>
      <c r="X1194" s="17" t="str">
        <f>VLOOKUP(A1194,INFO!A:F,5,0)</f>
        <v>SAT UIO</v>
      </c>
      <c r="Y1194" s="17" t="str">
        <f>VLOOKUP(A1194,INFO!A:F,6,0)</f>
        <v>Norberto Congo</v>
      </c>
    </row>
    <row r="1195" spans="1:25" x14ac:dyDescent="0.25">
      <c r="A1195" s="3" t="s">
        <v>39</v>
      </c>
      <c r="B1195" s="8">
        <v>4.148148148148148E-2</v>
      </c>
      <c r="C1195" s="8">
        <v>2.3657407407407408E-2</v>
      </c>
      <c r="D1195" s="8">
        <v>1.7824074074074076E-2</v>
      </c>
      <c r="E1195" s="4">
        <v>17.46</v>
      </c>
      <c r="F1195" s="5">
        <v>53</v>
      </c>
      <c r="G1195" s="5">
        <v>17.54</v>
      </c>
      <c r="H1195" s="7" t="s">
        <v>253</v>
      </c>
      <c r="I1195" s="7" t="s">
        <v>355</v>
      </c>
      <c r="J1195" s="42">
        <v>43377.329641203702</v>
      </c>
      <c r="K1195" s="42">
        <v>43377.371122685188</v>
      </c>
      <c r="L1195" s="2">
        <v>43377</v>
      </c>
      <c r="M1195" s="6" t="str">
        <f t="shared" si="192"/>
        <v>octubre</v>
      </c>
      <c r="N1195" s="19">
        <f t="shared" si="193"/>
        <v>40</v>
      </c>
      <c r="O1195" s="7" t="str">
        <f t="shared" si="194"/>
        <v>jueves</v>
      </c>
      <c r="P1195" s="7">
        <f t="shared" si="195"/>
        <v>2018</v>
      </c>
      <c r="Q1195" s="3" t="str">
        <f>VLOOKUP(A1195,INFO!$A:$B,2,0)</f>
        <v>GUAYAQUIL</v>
      </c>
      <c r="R1195" s="19">
        <v>95</v>
      </c>
      <c r="S1195" s="19" t="str">
        <f t="shared" si="196"/>
        <v>Q1, Los Lojas</v>
      </c>
      <c r="T1195" s="19">
        <f t="shared" si="197"/>
        <v>0</v>
      </c>
      <c r="U1195" s="19" t="str">
        <f t="shared" si="198"/>
        <v>Mostrar</v>
      </c>
      <c r="V1195" s="3" t="str">
        <f>VLOOKUP(A1195,INFO!$A:$C,3,0)</f>
        <v>EIBC3571</v>
      </c>
      <c r="W1195" s="3" t="str">
        <f>VLOOKUP(V1195,INFO!$C:$D,2,0)</f>
        <v>Camion</v>
      </c>
      <c r="X1195" s="17" t="str">
        <f>VLOOKUP(A1195,INFO!A:F,5,0)</f>
        <v>LOGÍSTICA</v>
      </c>
      <c r="Y1195" s="17" t="str">
        <f>VLOOKUP(A1195,INFO!A:F,6,0)</f>
        <v>Cristobal Murillo</v>
      </c>
    </row>
    <row r="1196" spans="1:25" x14ac:dyDescent="0.25">
      <c r="A1196" s="3" t="s">
        <v>39</v>
      </c>
      <c r="B1196" s="8">
        <v>3.3402777777777774E-2</v>
      </c>
      <c r="C1196" s="8">
        <v>1.511574074074074E-2</v>
      </c>
      <c r="D1196" s="8">
        <v>1.8287037037037036E-2</v>
      </c>
      <c r="E1196" s="4">
        <v>11.86</v>
      </c>
      <c r="F1196" s="5">
        <v>81</v>
      </c>
      <c r="G1196" s="5">
        <v>14.79</v>
      </c>
      <c r="H1196" s="7" t="s">
        <v>24</v>
      </c>
      <c r="I1196" s="7" t="s">
        <v>253</v>
      </c>
      <c r="J1196" s="42">
        <v>43377.000127314815</v>
      </c>
      <c r="K1196" s="42">
        <v>43377.033530092594</v>
      </c>
      <c r="L1196" s="2">
        <v>43377</v>
      </c>
      <c r="M1196" s="6" t="str">
        <f t="shared" si="192"/>
        <v>octubre</v>
      </c>
      <c r="N1196" s="19">
        <f t="shared" si="193"/>
        <v>40</v>
      </c>
      <c r="O1196" s="7" t="str">
        <f t="shared" si="194"/>
        <v>jueves</v>
      </c>
      <c r="P1196" s="7">
        <f t="shared" si="195"/>
        <v>2018</v>
      </c>
      <c r="Q1196" s="3" t="str">
        <f>VLOOKUP(A1196,INFO!$A:$B,2,0)</f>
        <v>GUAYAQUIL</v>
      </c>
      <c r="R1196" s="19">
        <v>95</v>
      </c>
      <c r="S1196" s="19" t="str">
        <f t="shared" si="196"/>
        <v>Abel Romero Castillo, Guayaquil</v>
      </c>
      <c r="T1196" s="19">
        <f t="shared" si="197"/>
        <v>1</v>
      </c>
      <c r="U1196" s="19" t="str">
        <f t="shared" si="198"/>
        <v>Mostrar</v>
      </c>
      <c r="V1196" s="3" t="str">
        <f>VLOOKUP(A1196,INFO!$A:$C,3,0)</f>
        <v>EIBC3571</v>
      </c>
      <c r="W1196" s="3" t="str">
        <f>VLOOKUP(V1196,INFO!$C:$D,2,0)</f>
        <v>Camion</v>
      </c>
      <c r="X1196" s="17" t="str">
        <f>VLOOKUP(A1196,INFO!A:F,5,0)</f>
        <v>LOGÍSTICA</v>
      </c>
      <c r="Y1196" s="17" t="str">
        <f>VLOOKUP(A1196,INFO!A:F,6,0)</f>
        <v>Cristobal Murillo</v>
      </c>
    </row>
    <row r="1197" spans="1:25" x14ac:dyDescent="0.25">
      <c r="A1197" s="3" t="s">
        <v>23</v>
      </c>
      <c r="B1197" s="8">
        <v>3.1099537037037037E-2</v>
      </c>
      <c r="C1197" s="8">
        <v>1.1689814814814814E-2</v>
      </c>
      <c r="D1197" s="8">
        <v>1.9409722222222221E-2</v>
      </c>
      <c r="E1197" s="4">
        <v>11.68</v>
      </c>
      <c r="F1197" s="5">
        <v>105</v>
      </c>
      <c r="G1197" s="5">
        <v>15.65</v>
      </c>
      <c r="H1197" s="7" t="s">
        <v>230</v>
      </c>
      <c r="I1197" s="7" t="s">
        <v>230</v>
      </c>
      <c r="J1197" s="42">
        <v>43377.652905092589</v>
      </c>
      <c r="K1197" s="42">
        <v>43377.684004629627</v>
      </c>
      <c r="L1197" s="2">
        <v>43377</v>
      </c>
      <c r="M1197" s="6" t="str">
        <f t="shared" si="192"/>
        <v>octubre</v>
      </c>
      <c r="N1197" s="19">
        <f t="shared" si="193"/>
        <v>40</v>
      </c>
      <c r="O1197" s="7" t="str">
        <f t="shared" si="194"/>
        <v>jueves</v>
      </c>
      <c r="P1197" s="7">
        <f t="shared" si="195"/>
        <v>2018</v>
      </c>
      <c r="Q1197" s="3" t="str">
        <f>VLOOKUP(A1197,INFO!$A:$B,2,0)</f>
        <v>GUAYAQUIL</v>
      </c>
      <c r="R1197" s="19">
        <v>95</v>
      </c>
      <c r="S1197" s="19" t="str">
        <f t="shared" si="196"/>
        <v>E15, Jaramijo</v>
      </c>
      <c r="T1197" s="19">
        <f t="shared" si="197"/>
        <v>1</v>
      </c>
      <c r="U1197" s="19" t="str">
        <f t="shared" si="198"/>
        <v>Mostrar</v>
      </c>
      <c r="V1197" s="3" t="str">
        <f>VLOOKUP(A1197,INFO!$A:$C,3,0)</f>
        <v>EGSF6029</v>
      </c>
      <c r="W1197" s="3" t="str">
        <f>VLOOKUP(V1197,INFO!$C:$D,2,0)</f>
        <v>Camioneta</v>
      </c>
      <c r="X1197" s="17" t="str">
        <f>VLOOKUP(A1197,INFO!A:F,5,0)</f>
        <v>POSTVENTA</v>
      </c>
      <c r="Y1197" s="17" t="str">
        <f>VLOOKUP(A1197,INFO!A:F,6,0)</f>
        <v>Jacob Soriano</v>
      </c>
    </row>
    <row r="1198" spans="1:25" x14ac:dyDescent="0.25">
      <c r="A1198" s="3" t="s">
        <v>74</v>
      </c>
      <c r="B1198" s="8">
        <v>0.17077546296296298</v>
      </c>
      <c r="C1198" s="8">
        <v>0.14790509259259257</v>
      </c>
      <c r="D1198" s="8">
        <v>2.2870370370370371E-2</v>
      </c>
      <c r="E1198" s="4">
        <v>153.09</v>
      </c>
      <c r="F1198" s="5">
        <v>109</v>
      </c>
      <c r="G1198" s="5">
        <v>37.35</v>
      </c>
      <c r="H1198" s="7" t="s">
        <v>155</v>
      </c>
      <c r="I1198" s="7" t="s">
        <v>209</v>
      </c>
      <c r="J1198" s="42">
        <v>43377.676736111112</v>
      </c>
      <c r="K1198" s="42">
        <v>43377.847511574073</v>
      </c>
      <c r="L1198" s="2">
        <v>43377</v>
      </c>
      <c r="M1198" s="6" t="str">
        <f t="shared" si="192"/>
        <v>octubre</v>
      </c>
      <c r="N1198" s="19">
        <f t="shared" si="193"/>
        <v>40</v>
      </c>
      <c r="O1198" s="7" t="str">
        <f t="shared" si="194"/>
        <v>jueves</v>
      </c>
      <c r="P1198" s="7">
        <f t="shared" si="195"/>
        <v>2018</v>
      </c>
      <c r="Q1198" s="3" t="str">
        <f>VLOOKUP(A1198,INFO!$A:$B,2,0)</f>
        <v>GUAYAQUIL</v>
      </c>
      <c r="R1198" s="19">
        <v>95</v>
      </c>
      <c r="S1198" s="19" t="str">
        <f t="shared" si="196"/>
        <v>Gena</v>
      </c>
      <c r="T1198" s="19">
        <f t="shared" si="197"/>
        <v>0</v>
      </c>
      <c r="U1198" s="19" t="str">
        <f t="shared" si="198"/>
        <v>Mostrar</v>
      </c>
      <c r="V1198" s="3" t="str">
        <f>VLOOKUP(A1198,INFO!$A:$C,3,0)</f>
        <v>EGSI9191</v>
      </c>
      <c r="W1198" s="3" t="str">
        <f>VLOOKUP(V1198,INFO!$C:$D,2,0)</f>
        <v>Camioneta</v>
      </c>
      <c r="X1198" s="17" t="str">
        <f>VLOOKUP(A1198,INFO!A:F,5,0)</f>
        <v>POSTVENTA</v>
      </c>
      <c r="Y1198" s="17" t="str">
        <f>VLOOKUP(A1198,INFO!A:F,6,0)</f>
        <v>Patricio Olaya</v>
      </c>
    </row>
    <row r="1199" spans="1:25" x14ac:dyDescent="0.25">
      <c r="A1199" s="3" t="s">
        <v>23</v>
      </c>
      <c r="B1199" s="8">
        <v>0.1867824074074074</v>
      </c>
      <c r="C1199" s="8">
        <v>0.16386574074074076</v>
      </c>
      <c r="D1199" s="8">
        <v>2.2916666666666669E-2</v>
      </c>
      <c r="E1199" s="4">
        <v>258.38</v>
      </c>
      <c r="F1199" s="5">
        <v>140</v>
      </c>
      <c r="G1199" s="5">
        <v>57.64</v>
      </c>
      <c r="H1199" s="7" t="s">
        <v>325</v>
      </c>
      <c r="I1199" s="7" t="s">
        <v>230</v>
      </c>
      <c r="J1199" s="42">
        <v>43377.185659722221</v>
      </c>
      <c r="K1199" s="42">
        <v>43377.372442129628</v>
      </c>
      <c r="L1199" s="2">
        <v>43377</v>
      </c>
      <c r="M1199" s="6" t="str">
        <f t="shared" si="192"/>
        <v>octubre</v>
      </c>
      <c r="N1199" s="19">
        <f t="shared" si="193"/>
        <v>40</v>
      </c>
      <c r="O1199" s="7" t="str">
        <f t="shared" si="194"/>
        <v>jueves</v>
      </c>
      <c r="P1199" s="7">
        <f t="shared" si="195"/>
        <v>2018</v>
      </c>
      <c r="Q1199" s="3" t="str">
        <f>VLOOKUP(A1199,INFO!$A:$B,2,0)</f>
        <v>GUAYAQUIL</v>
      </c>
      <c r="R1199" s="19">
        <v>95</v>
      </c>
      <c r="S1199" s="19" t="str">
        <f t="shared" si="196"/>
        <v>E15, Jaramijo</v>
      </c>
      <c r="T1199" s="19">
        <f t="shared" si="197"/>
        <v>0</v>
      </c>
      <c r="U1199" s="19" t="str">
        <f t="shared" si="198"/>
        <v>Mostrar</v>
      </c>
      <c r="V1199" s="3" t="str">
        <f>VLOOKUP(A1199,INFO!$A:$C,3,0)</f>
        <v>EGSF6029</v>
      </c>
      <c r="W1199" s="3" t="str">
        <f>VLOOKUP(V1199,INFO!$C:$D,2,0)</f>
        <v>Camioneta</v>
      </c>
      <c r="X1199" s="17" t="str">
        <f>VLOOKUP(A1199,INFO!A:F,5,0)</f>
        <v>POSTVENTA</v>
      </c>
      <c r="Y1199" s="17" t="str">
        <f>VLOOKUP(A1199,INFO!A:F,6,0)</f>
        <v>Jacob Soriano</v>
      </c>
    </row>
    <row r="1200" spans="1:25" x14ac:dyDescent="0.25">
      <c r="A1200" s="3" t="s">
        <v>59</v>
      </c>
      <c r="B1200" s="8">
        <v>5.7418981481481481E-2</v>
      </c>
      <c r="C1200" s="8">
        <v>2.9861111111111113E-2</v>
      </c>
      <c r="D1200" s="8">
        <v>2.7557870370370368E-2</v>
      </c>
      <c r="E1200" s="4">
        <v>22.45</v>
      </c>
      <c r="F1200" s="5">
        <v>70</v>
      </c>
      <c r="G1200" s="5">
        <v>16.29</v>
      </c>
      <c r="H1200" s="7" t="s">
        <v>24</v>
      </c>
      <c r="I1200" s="7" t="s">
        <v>134</v>
      </c>
      <c r="J1200" s="42">
        <v>43377.009108796294</v>
      </c>
      <c r="K1200" s="42">
        <v>43377.066527777781</v>
      </c>
      <c r="L1200" s="2">
        <v>43377</v>
      </c>
      <c r="M1200" s="6" t="str">
        <f t="shared" si="192"/>
        <v>octubre</v>
      </c>
      <c r="N1200" s="19">
        <f t="shared" si="193"/>
        <v>40</v>
      </c>
      <c r="O1200" s="7" t="str">
        <f t="shared" si="194"/>
        <v>jueves</v>
      </c>
      <c r="P1200" s="7">
        <f t="shared" si="195"/>
        <v>2018</v>
      </c>
      <c r="Q1200" s="3" t="str">
        <f>VLOOKUP(A1200,INFO!$A:$B,2,0)</f>
        <v>GUAYAQUIL</v>
      </c>
      <c r="R1200" s="19">
        <v>95</v>
      </c>
      <c r="S1200" s="19" t="str">
        <f t="shared" si="196"/>
        <v>Camilo Ponce Enriquez, Guayaquil</v>
      </c>
      <c r="T1200" s="19">
        <f t="shared" si="197"/>
        <v>1</v>
      </c>
      <c r="U1200" s="19" t="str">
        <f t="shared" si="198"/>
        <v>Mostrar</v>
      </c>
      <c r="V1200" s="3" t="str">
        <f>VLOOKUP(A1200,INFO!$A:$C,3,0)</f>
        <v>EPCI6941</v>
      </c>
      <c r="W1200" s="3" t="str">
        <f>VLOOKUP(V1200,INFO!$C:$D,2,0)</f>
        <v>Camioneta</v>
      </c>
      <c r="X1200" s="17" t="str">
        <f>VLOOKUP(A1200,INFO!A:F,5,0)</f>
        <v>POSTVENTA</v>
      </c>
      <c r="Y1200" s="17" t="str">
        <f>VLOOKUP(A1200,INFO!A:F,6,0)</f>
        <v>Michael Resabala</v>
      </c>
    </row>
    <row r="1201" spans="1:25" x14ac:dyDescent="0.25">
      <c r="A1201" s="3" t="s">
        <v>73</v>
      </c>
      <c r="B1201" s="8">
        <v>5.5208333333333331E-2</v>
      </c>
      <c r="C1201" s="8">
        <v>2.7245370370370368E-2</v>
      </c>
      <c r="D1201" s="8">
        <v>2.7962962962962964E-2</v>
      </c>
      <c r="E1201" s="4">
        <v>23.85</v>
      </c>
      <c r="F1201" s="5">
        <v>85</v>
      </c>
      <c r="G1201" s="5">
        <v>18</v>
      </c>
      <c r="H1201" s="7" t="s">
        <v>365</v>
      </c>
      <c r="I1201" s="7" t="s">
        <v>256</v>
      </c>
      <c r="J1201" s="42">
        <v>43377.464039351849</v>
      </c>
      <c r="K1201" s="42">
        <v>43377.519247685188</v>
      </c>
      <c r="L1201" s="2">
        <v>43377</v>
      </c>
      <c r="M1201" s="6" t="str">
        <f t="shared" si="192"/>
        <v>octubre</v>
      </c>
      <c r="N1201" s="19">
        <f t="shared" si="193"/>
        <v>40</v>
      </c>
      <c r="O1201" s="7" t="str">
        <f t="shared" si="194"/>
        <v>jueves</v>
      </c>
      <c r="P1201" s="7">
        <f t="shared" si="195"/>
        <v>2018</v>
      </c>
      <c r="Q1201" s="3" t="str">
        <f>VLOOKUP(A1201,INFO!$A:$B,2,0)</f>
        <v>GUAYAQUIL</v>
      </c>
      <c r="R1201" s="19">
        <v>95</v>
      </c>
      <c r="S1201" s="19" t="str">
        <f t="shared" si="196"/>
        <v>Guillermo Rolando Pareja, Guayaquil</v>
      </c>
      <c r="T1201" s="19">
        <f t="shared" si="197"/>
        <v>0</v>
      </c>
      <c r="U1201" s="19" t="str">
        <f t="shared" si="198"/>
        <v>Mostrar</v>
      </c>
      <c r="V1201" s="3" t="str">
        <f>VLOOKUP(A1201,INFO!$A:$C,3,0)</f>
        <v>EGSG9568</v>
      </c>
      <c r="W1201" s="3" t="str">
        <f>VLOOKUP(V1201,INFO!$C:$D,2,0)</f>
        <v>Camioneta</v>
      </c>
      <c r="X1201" s="17" t="str">
        <f>VLOOKUP(A1201,INFO!A:F,5,0)</f>
        <v>ADMINISTRACIÓN</v>
      </c>
      <c r="Y1201" s="17" t="str">
        <f>VLOOKUP(A1201,INFO!A:F,6,0)</f>
        <v>Alejandro Adrian</v>
      </c>
    </row>
    <row r="1202" spans="1:25" x14ac:dyDescent="0.25">
      <c r="A1202" s="3" t="s">
        <v>68</v>
      </c>
      <c r="B1202" s="8">
        <v>4.6597222222222227E-2</v>
      </c>
      <c r="C1202" s="8">
        <v>1.6145833333333335E-2</v>
      </c>
      <c r="D1202" s="8">
        <v>3.0451388888888889E-2</v>
      </c>
      <c r="E1202" s="4">
        <v>13.65</v>
      </c>
      <c r="F1202" s="5">
        <v>81</v>
      </c>
      <c r="G1202" s="5">
        <v>12.2</v>
      </c>
      <c r="H1202" s="7" t="s">
        <v>214</v>
      </c>
      <c r="I1202" s="7" t="s">
        <v>371</v>
      </c>
      <c r="J1202" s="42">
        <v>43377.400578703702</v>
      </c>
      <c r="K1202" s="42">
        <v>43377.447175925925</v>
      </c>
      <c r="L1202" s="2">
        <v>43377</v>
      </c>
      <c r="M1202" s="6" t="str">
        <f t="shared" si="192"/>
        <v>octubre</v>
      </c>
      <c r="N1202" s="19">
        <f t="shared" si="193"/>
        <v>40</v>
      </c>
      <c r="O1202" s="7" t="str">
        <f t="shared" si="194"/>
        <v>jueves</v>
      </c>
      <c r="P1202" s="7">
        <f t="shared" si="195"/>
        <v>2018</v>
      </c>
      <c r="Q1202" s="3" t="str">
        <f>VLOOKUP(A1202,INFO!$A:$B,2,0)</f>
        <v>QUITO</v>
      </c>
      <c r="R1202" s="19">
        <v>95</v>
      </c>
      <c r="S1202" s="19" t="str">
        <f t="shared" si="196"/>
        <v>Leon Febres Cordero 2-342, Eloy Alfaro</v>
      </c>
      <c r="T1202" s="19">
        <f t="shared" si="197"/>
        <v>0</v>
      </c>
      <c r="U1202" s="19" t="str">
        <f t="shared" si="198"/>
        <v>Mostrar</v>
      </c>
      <c r="V1202" s="3" t="str">
        <f>VLOOKUP(A1202,INFO!$A:$C,3,0)</f>
        <v>EGSK6338</v>
      </c>
      <c r="W1202" s="3" t="str">
        <f>VLOOKUP(V1202,INFO!$C:$D,2,0)</f>
        <v>Automovil</v>
      </c>
      <c r="X1202" s="17" t="str">
        <f>VLOOKUP(A1202,INFO!A:F,5,0)</f>
        <v>VENTAS</v>
      </c>
      <c r="Y1202" s="17" t="str">
        <f>VLOOKUP(A1202,INFO!A:F,6,0)</f>
        <v>Josue Guillen</v>
      </c>
    </row>
    <row r="1203" spans="1:25" x14ac:dyDescent="0.25">
      <c r="A1203" s="3" t="s">
        <v>4</v>
      </c>
      <c r="B1203" s="8">
        <v>3.1539351851851853E-2</v>
      </c>
      <c r="C1203" s="8">
        <v>0</v>
      </c>
      <c r="D1203" s="8">
        <v>3.1539351851851853E-2</v>
      </c>
      <c r="E1203" s="4">
        <v>0.04</v>
      </c>
      <c r="F1203" s="5">
        <v>0</v>
      </c>
      <c r="G1203" s="5">
        <v>0.05</v>
      </c>
      <c r="H1203" s="7" t="s">
        <v>17</v>
      </c>
      <c r="I1203" s="7" t="s">
        <v>1</v>
      </c>
      <c r="J1203" s="42">
        <v>43377.435706018521</v>
      </c>
      <c r="K1203" s="42">
        <v>43377.467245370368</v>
      </c>
      <c r="L1203" s="2">
        <v>43377</v>
      </c>
      <c r="M1203" s="6" t="str">
        <f t="shared" si="192"/>
        <v>octubre</v>
      </c>
      <c r="N1203" s="19">
        <f t="shared" si="193"/>
        <v>40</v>
      </c>
      <c r="O1203" s="7" t="str">
        <f t="shared" si="194"/>
        <v>jueves</v>
      </c>
      <c r="P1203" s="7">
        <f t="shared" si="195"/>
        <v>2018</v>
      </c>
      <c r="Q1203" s="3" t="str">
        <f>VLOOKUP(A1203,INFO!$A:$B,2,0)</f>
        <v>QUITO</v>
      </c>
      <c r="R1203" s="19">
        <v>95</v>
      </c>
      <c r="S1203" s="19" t="str">
        <f t="shared" si="196"/>
        <v>Avenida 10 De Agosto 30-106, Quito</v>
      </c>
      <c r="T1203" s="19">
        <f t="shared" si="197"/>
        <v>0</v>
      </c>
      <c r="U1203" s="19" t="str">
        <f t="shared" si="198"/>
        <v>Mostrar</v>
      </c>
      <c r="V1203" s="3" t="str">
        <f>VLOOKUP(A1203,INFO!$A:$C,3,0)</f>
        <v>HW228P</v>
      </c>
      <c r="W1203" s="3" t="str">
        <f>VLOOKUP(V1203,INFO!$C:$D,2,0)</f>
        <v>Motocicleta</v>
      </c>
      <c r="X1203" s="17" t="str">
        <f>VLOOKUP(A1203,INFO!A:F,5,0)</f>
        <v>SAT UIO</v>
      </c>
      <c r="Y1203" s="17" t="str">
        <f>VLOOKUP(A1203,INFO!A:F,6,0)</f>
        <v>Quito</v>
      </c>
    </row>
    <row r="1204" spans="1:25" x14ac:dyDescent="0.25">
      <c r="A1204" s="3" t="s">
        <v>73</v>
      </c>
      <c r="B1204" s="8">
        <v>6.6006944444444438E-2</v>
      </c>
      <c r="C1204" s="8">
        <v>3.1678240740740743E-2</v>
      </c>
      <c r="D1204" s="8">
        <v>3.4328703703703702E-2</v>
      </c>
      <c r="E1204" s="4">
        <v>12.86</v>
      </c>
      <c r="F1204" s="5">
        <v>72</v>
      </c>
      <c r="G1204" s="5">
        <v>8.1199999999999992</v>
      </c>
      <c r="H1204" s="7" t="s">
        <v>361</v>
      </c>
      <c r="I1204" s="7" t="s">
        <v>72</v>
      </c>
      <c r="J1204" s="42">
        <v>43377.690312500003</v>
      </c>
      <c r="K1204" s="42">
        <v>43377.756319444445</v>
      </c>
      <c r="L1204" s="2">
        <v>43377</v>
      </c>
      <c r="M1204" s="6" t="str">
        <f t="shared" si="192"/>
        <v>octubre</v>
      </c>
      <c r="N1204" s="19">
        <f t="shared" si="193"/>
        <v>40</v>
      </c>
      <c r="O1204" s="7" t="str">
        <f t="shared" si="194"/>
        <v>jueves</v>
      </c>
      <c r="P1204" s="7">
        <f t="shared" si="195"/>
        <v>2018</v>
      </c>
      <c r="Q1204" s="3" t="str">
        <f>VLOOKUP(A1204,INFO!$A:$B,2,0)</f>
        <v>GUAYAQUIL</v>
      </c>
      <c r="R1204" s="19">
        <v>95</v>
      </c>
      <c r="S1204" s="19" t="str">
        <f t="shared" si="196"/>
        <v>Avenida Juan Tanca Marengo, Guayaquil</v>
      </c>
      <c r="T1204" s="19">
        <f t="shared" si="197"/>
        <v>0</v>
      </c>
      <c r="U1204" s="19" t="str">
        <f t="shared" si="198"/>
        <v>Mostrar</v>
      </c>
      <c r="V1204" s="3" t="str">
        <f>VLOOKUP(A1204,INFO!$A:$C,3,0)</f>
        <v>EGSG9568</v>
      </c>
      <c r="W1204" s="3" t="str">
        <f>VLOOKUP(V1204,INFO!$C:$D,2,0)</f>
        <v>Camioneta</v>
      </c>
      <c r="X1204" s="17" t="str">
        <f>VLOOKUP(A1204,INFO!A:F,5,0)</f>
        <v>ADMINISTRACIÓN</v>
      </c>
      <c r="Y1204" s="17" t="str">
        <f>VLOOKUP(A1204,INFO!A:F,6,0)</f>
        <v>Alejandro Adrian</v>
      </c>
    </row>
    <row r="1205" spans="1:25" x14ac:dyDescent="0.25">
      <c r="A1205" s="3" t="s">
        <v>74</v>
      </c>
      <c r="B1205" s="8">
        <v>0.17613425925925927</v>
      </c>
      <c r="C1205" s="8">
        <v>0.14063657407407407</v>
      </c>
      <c r="D1205" s="8">
        <v>3.5497685185185188E-2</v>
      </c>
      <c r="E1205" s="4">
        <v>165.44</v>
      </c>
      <c r="F1205" s="5">
        <v>111</v>
      </c>
      <c r="G1205" s="5">
        <v>39.14</v>
      </c>
      <c r="H1205" s="7" t="s">
        <v>360</v>
      </c>
      <c r="I1205" s="7" t="s">
        <v>155</v>
      </c>
      <c r="J1205" s="42">
        <v>43377.451782407406</v>
      </c>
      <c r="K1205" s="42">
        <v>43377.627916666665</v>
      </c>
      <c r="L1205" s="2">
        <v>43377</v>
      </c>
      <c r="M1205" s="6" t="str">
        <f t="shared" si="192"/>
        <v>octubre</v>
      </c>
      <c r="N1205" s="19">
        <f t="shared" si="193"/>
        <v>40</v>
      </c>
      <c r="O1205" s="7" t="str">
        <f t="shared" si="194"/>
        <v>jueves</v>
      </c>
      <c r="P1205" s="7">
        <f t="shared" si="195"/>
        <v>2018</v>
      </c>
      <c r="Q1205" s="3" t="str">
        <f>VLOOKUP(A1205,INFO!$A:$B,2,0)</f>
        <v>GUAYAQUIL</v>
      </c>
      <c r="R1205" s="19">
        <v>95</v>
      </c>
      <c r="S1205" s="19" t="str">
        <f t="shared" si="196"/>
        <v>Malvas</v>
      </c>
      <c r="T1205" s="19">
        <f t="shared" si="197"/>
        <v>0</v>
      </c>
      <c r="U1205" s="19" t="str">
        <f t="shared" si="198"/>
        <v>Mostrar</v>
      </c>
      <c r="V1205" s="3" t="str">
        <f>VLOOKUP(A1205,INFO!$A:$C,3,0)</f>
        <v>EGSI9191</v>
      </c>
      <c r="W1205" s="3" t="str">
        <f>VLOOKUP(V1205,INFO!$C:$D,2,0)</f>
        <v>Camioneta</v>
      </c>
      <c r="X1205" s="17" t="str">
        <f>VLOOKUP(A1205,INFO!A:F,5,0)</f>
        <v>POSTVENTA</v>
      </c>
      <c r="Y1205" s="17" t="str">
        <f>VLOOKUP(A1205,INFO!A:F,6,0)</f>
        <v>Patricio Olaya</v>
      </c>
    </row>
    <row r="1206" spans="1:25" x14ac:dyDescent="0.25">
      <c r="A1206" s="3" t="s">
        <v>29</v>
      </c>
      <c r="B1206" s="8">
        <v>0.10258101851851852</v>
      </c>
      <c r="C1206" s="8">
        <v>6.6736111111111107E-2</v>
      </c>
      <c r="D1206" s="8">
        <v>3.5844907407407409E-2</v>
      </c>
      <c r="E1206" s="4">
        <v>38.15</v>
      </c>
      <c r="F1206" s="5">
        <v>72</v>
      </c>
      <c r="G1206" s="5">
        <v>15.49</v>
      </c>
      <c r="H1206" s="7" t="s">
        <v>24</v>
      </c>
      <c r="I1206" s="7" t="s">
        <v>24</v>
      </c>
      <c r="J1206" s="42">
        <v>43377.668124999997</v>
      </c>
      <c r="K1206" s="42">
        <v>43377.77070601852</v>
      </c>
      <c r="L1206" s="2">
        <v>43377</v>
      </c>
      <c r="M1206" s="6" t="str">
        <f t="shared" si="192"/>
        <v>octubre</v>
      </c>
      <c r="N1206" s="19">
        <f t="shared" si="193"/>
        <v>40</v>
      </c>
      <c r="O1206" s="7" t="str">
        <f t="shared" si="194"/>
        <v>jueves</v>
      </c>
      <c r="P1206" s="7">
        <f t="shared" si="195"/>
        <v>2018</v>
      </c>
      <c r="Q1206" s="3" t="str">
        <f>VLOOKUP(A1206,INFO!$A:$B,2,0)</f>
        <v>GUAYAQUIL</v>
      </c>
      <c r="R1206" s="19">
        <v>95</v>
      </c>
      <c r="S1206" s="19" t="str">
        <f t="shared" si="196"/>
        <v>Durmió en Ainsa</v>
      </c>
      <c r="T1206" s="19">
        <f t="shared" si="197"/>
        <v>1</v>
      </c>
      <c r="U1206" s="19" t="str">
        <f t="shared" si="198"/>
        <v>Mostrar</v>
      </c>
      <c r="V1206" s="3" t="str">
        <f>VLOOKUP(A1206,INFO!$A:$C,3,0)</f>
        <v>EPCW6826</v>
      </c>
      <c r="W1206" s="3" t="str">
        <f>VLOOKUP(V1206,INFO!$C:$D,2,0)</f>
        <v>Camioneta</v>
      </c>
      <c r="X1206" s="17" t="str">
        <f>VLOOKUP(A1206,INFO!A:F,5,0)</f>
        <v>POSTVENTA</v>
      </c>
      <c r="Y1206" s="17" t="str">
        <f>VLOOKUP(A1206,INFO!A:F,6,0)</f>
        <v>Danny Salazar</v>
      </c>
    </row>
    <row r="1207" spans="1:25" x14ac:dyDescent="0.25">
      <c r="A1207" s="3" t="s">
        <v>53</v>
      </c>
      <c r="B1207" s="8">
        <v>5.9120370370370372E-2</v>
      </c>
      <c r="C1207" s="8">
        <v>2.1087962962962961E-2</v>
      </c>
      <c r="D1207" s="8">
        <v>3.8032407407407411E-2</v>
      </c>
      <c r="E1207" s="4">
        <v>18.59</v>
      </c>
      <c r="F1207" s="5">
        <v>87</v>
      </c>
      <c r="G1207" s="5">
        <v>13.1</v>
      </c>
      <c r="H1207" s="7" t="s">
        <v>370</v>
      </c>
      <c r="I1207" s="7" t="s">
        <v>360</v>
      </c>
      <c r="J1207" s="42">
        <v>43377.322592592594</v>
      </c>
      <c r="K1207" s="42">
        <v>43377.381712962961</v>
      </c>
      <c r="L1207" s="2">
        <v>43377</v>
      </c>
      <c r="M1207" s="6" t="str">
        <f t="shared" si="192"/>
        <v>octubre</v>
      </c>
      <c r="N1207" s="19">
        <f t="shared" si="193"/>
        <v>40</v>
      </c>
      <c r="O1207" s="7" t="str">
        <f t="shared" si="194"/>
        <v>jueves</v>
      </c>
      <c r="P1207" s="7">
        <f t="shared" si="195"/>
        <v>2018</v>
      </c>
      <c r="Q1207" s="3" t="str">
        <f>VLOOKUP(A1207,INFO!$A:$B,2,0)</f>
        <v>GUAYAQUIL</v>
      </c>
      <c r="R1207" s="19">
        <v>95</v>
      </c>
      <c r="S1207" s="19" t="str">
        <f t="shared" si="196"/>
        <v>San Luis</v>
      </c>
      <c r="T1207" s="19">
        <f t="shared" si="197"/>
        <v>0</v>
      </c>
      <c r="U1207" s="19" t="str">
        <f t="shared" si="198"/>
        <v>Mostrar</v>
      </c>
      <c r="V1207" s="3" t="str">
        <f>VLOOKUP(A1207,INFO!$A:$C,3,0)</f>
        <v>EIBC3570</v>
      </c>
      <c r="W1207" s="3" t="str">
        <f>VLOOKUP(V1207,INFO!$C:$D,2,0)</f>
        <v>Camion</v>
      </c>
      <c r="X1207" s="17" t="str">
        <f>VLOOKUP(A1207,INFO!A:F,5,0)</f>
        <v>LOGÍSTICA</v>
      </c>
      <c r="Y1207" s="17" t="str">
        <f>VLOOKUP(A1207,INFO!A:F,6,0)</f>
        <v>Cristobal Murillo</v>
      </c>
    </row>
    <row r="1208" spans="1:25" x14ac:dyDescent="0.25">
      <c r="A1208" s="3" t="s">
        <v>28</v>
      </c>
      <c r="B1208" s="8">
        <v>4.2708333333333327E-2</v>
      </c>
      <c r="C1208" s="8">
        <v>2.4074074074074076E-3</v>
      </c>
      <c r="D1208" s="8">
        <v>4.0300925925925928E-2</v>
      </c>
      <c r="E1208" s="4">
        <v>0.27</v>
      </c>
      <c r="F1208" s="5">
        <v>14</v>
      </c>
      <c r="G1208" s="5">
        <v>0.27</v>
      </c>
      <c r="H1208" s="7" t="s">
        <v>24</v>
      </c>
      <c r="I1208" s="7" t="s">
        <v>24</v>
      </c>
      <c r="J1208" s="42">
        <v>43377.361377314817</v>
      </c>
      <c r="K1208" s="42">
        <v>43377.404085648152</v>
      </c>
      <c r="L1208" s="2">
        <v>43377</v>
      </c>
      <c r="M1208" s="6" t="str">
        <f t="shared" si="192"/>
        <v>octubre</v>
      </c>
      <c r="N1208" s="19">
        <f t="shared" si="193"/>
        <v>40</v>
      </c>
      <c r="O1208" s="7" t="str">
        <f t="shared" si="194"/>
        <v>jueves</v>
      </c>
      <c r="P1208" s="7">
        <f t="shared" si="195"/>
        <v>2018</v>
      </c>
      <c r="Q1208" s="3" t="str">
        <f>VLOOKUP(A1208,INFO!$A:$B,2,0)</f>
        <v>GUAYAQUIL</v>
      </c>
      <c r="R1208" s="19">
        <v>95</v>
      </c>
      <c r="S1208" s="19" t="str">
        <f t="shared" si="196"/>
        <v>Durmió en Ainsa</v>
      </c>
      <c r="T1208" s="19">
        <f t="shared" si="197"/>
        <v>1</v>
      </c>
      <c r="U1208" s="19" t="str">
        <f t="shared" si="198"/>
        <v>Mostrar</v>
      </c>
      <c r="V1208" s="3" t="str">
        <f>VLOOKUP(A1208,INFO!$A:$C,3,0)</f>
        <v>EPCW1831</v>
      </c>
      <c r="W1208" s="3" t="str">
        <f>VLOOKUP(V1208,INFO!$C:$D,2,0)</f>
        <v>Camioneta</v>
      </c>
      <c r="X1208" s="17" t="str">
        <f>VLOOKUP(A1208,INFO!A:F,5,0)</f>
        <v>POSTVENTA</v>
      </c>
      <c r="Y1208" s="17" t="str">
        <f>VLOOKUP(A1208,INFO!A:F,6,0)</f>
        <v>Jose Luis vargas</v>
      </c>
    </row>
    <row r="1209" spans="1:25" x14ac:dyDescent="0.25">
      <c r="A1209" s="3" t="s">
        <v>70</v>
      </c>
      <c r="B1209" s="8">
        <v>6.429398148148148E-2</v>
      </c>
      <c r="C1209" s="8">
        <v>1.4849537037037036E-2</v>
      </c>
      <c r="D1209" s="8">
        <v>4.9444444444444437E-2</v>
      </c>
      <c r="E1209" s="4">
        <v>11.01</v>
      </c>
      <c r="F1209" s="5">
        <v>75</v>
      </c>
      <c r="G1209" s="5">
        <v>7.13</v>
      </c>
      <c r="H1209" s="7" t="s">
        <v>134</v>
      </c>
      <c r="I1209" s="7" t="s">
        <v>301</v>
      </c>
      <c r="J1209" s="42">
        <v>43377.568842592591</v>
      </c>
      <c r="K1209" s="42">
        <v>43377.633136574077</v>
      </c>
      <c r="L1209" s="2">
        <v>43377</v>
      </c>
      <c r="M1209" s="6" t="str">
        <f t="shared" si="192"/>
        <v>octubre</v>
      </c>
      <c r="N1209" s="19">
        <f t="shared" si="193"/>
        <v>40</v>
      </c>
      <c r="O1209" s="7" t="str">
        <f t="shared" si="194"/>
        <v>jueves</v>
      </c>
      <c r="P1209" s="7">
        <f t="shared" si="195"/>
        <v>2018</v>
      </c>
      <c r="Q1209" s="3" t="str">
        <f>VLOOKUP(A1209,INFO!$A:$B,2,0)</f>
        <v>QUITO</v>
      </c>
      <c r="R1209" s="19">
        <v>95</v>
      </c>
      <c r="S1209" s="19" t="str">
        <f t="shared" si="196"/>
        <v>Avenida Francisco De Orellana, Guayaquil</v>
      </c>
      <c r="T1209" s="19">
        <f t="shared" si="197"/>
        <v>0</v>
      </c>
      <c r="U1209" s="19" t="str">
        <f t="shared" si="198"/>
        <v>Mostrar</v>
      </c>
      <c r="V1209" s="3" t="str">
        <f>VLOOKUP(A1209,INFO!$A:$C,3,0)</f>
        <v>EPCZ3313</v>
      </c>
      <c r="W1209" s="3" t="str">
        <f>VLOOKUP(V1209,INFO!$C:$D,2,0)</f>
        <v>Automovil</v>
      </c>
      <c r="X1209" s="17" t="str">
        <f>VLOOKUP(A1209,INFO!A:F,5,0)</f>
        <v>VENTAS</v>
      </c>
      <c r="Y1209" s="17" t="str">
        <f>VLOOKUP(A1209,INFO!A:F,6,0)</f>
        <v>Fernando Maldonado</v>
      </c>
    </row>
    <row r="1210" spans="1:25" x14ac:dyDescent="0.25">
      <c r="A1210" s="3" t="s">
        <v>59</v>
      </c>
      <c r="B1210" s="8">
        <v>0.1436226851851852</v>
      </c>
      <c r="C1210" s="8">
        <v>9.2743055555555565E-2</v>
      </c>
      <c r="D1210" s="8">
        <v>5.0879629629629629E-2</v>
      </c>
      <c r="E1210" s="4">
        <v>103.34</v>
      </c>
      <c r="F1210" s="5">
        <v>105</v>
      </c>
      <c r="G1210" s="5">
        <v>29.98</v>
      </c>
      <c r="H1210" s="7" t="s">
        <v>24</v>
      </c>
      <c r="I1210" s="7" t="s">
        <v>24</v>
      </c>
      <c r="J1210" s="42">
        <v>43377.253761574073</v>
      </c>
      <c r="K1210" s="42">
        <v>43377.39738425926</v>
      </c>
      <c r="L1210" s="2">
        <v>43377</v>
      </c>
      <c r="M1210" s="6" t="str">
        <f t="shared" si="192"/>
        <v>octubre</v>
      </c>
      <c r="N1210" s="19">
        <f t="shared" si="193"/>
        <v>40</v>
      </c>
      <c r="O1210" s="7" t="str">
        <f t="shared" si="194"/>
        <v>jueves</v>
      </c>
      <c r="P1210" s="7">
        <f t="shared" si="195"/>
        <v>2018</v>
      </c>
      <c r="Q1210" s="3" t="str">
        <f>VLOOKUP(A1210,INFO!$A:$B,2,0)</f>
        <v>GUAYAQUIL</v>
      </c>
      <c r="R1210" s="19">
        <v>95</v>
      </c>
      <c r="S1210" s="19" t="str">
        <f t="shared" si="196"/>
        <v>Durmió en Ainsa</v>
      </c>
      <c r="T1210" s="19">
        <f t="shared" si="197"/>
        <v>1</v>
      </c>
      <c r="U1210" s="19" t="str">
        <f t="shared" si="198"/>
        <v>Mostrar</v>
      </c>
      <c r="V1210" s="3" t="str">
        <f>VLOOKUP(A1210,INFO!$A:$C,3,0)</f>
        <v>EPCI6941</v>
      </c>
      <c r="W1210" s="3" t="str">
        <f>VLOOKUP(V1210,INFO!$C:$D,2,0)</f>
        <v>Camioneta</v>
      </c>
      <c r="X1210" s="17" t="str">
        <f>VLOOKUP(A1210,INFO!A:F,5,0)</f>
        <v>POSTVENTA</v>
      </c>
      <c r="Y1210" s="17" t="str">
        <f>VLOOKUP(A1210,INFO!A:F,6,0)</f>
        <v>Michael Resabala</v>
      </c>
    </row>
    <row r="1211" spans="1:25" x14ac:dyDescent="0.25">
      <c r="A1211" s="3" t="s">
        <v>53</v>
      </c>
      <c r="B1211" s="8">
        <v>0.10712962962962963</v>
      </c>
      <c r="C1211" s="8">
        <v>3.9907407407407412E-2</v>
      </c>
      <c r="D1211" s="8">
        <v>6.7222222222222225E-2</v>
      </c>
      <c r="E1211" s="4">
        <v>35.82</v>
      </c>
      <c r="F1211" s="5">
        <v>70</v>
      </c>
      <c r="G1211" s="5">
        <v>13.93</v>
      </c>
      <c r="H1211" s="7" t="s">
        <v>24</v>
      </c>
      <c r="I1211" s="7" t="s">
        <v>24</v>
      </c>
      <c r="J1211" s="42">
        <v>43377.681157407409</v>
      </c>
      <c r="K1211" s="42">
        <v>43377.788287037038</v>
      </c>
      <c r="L1211" s="2">
        <v>43377</v>
      </c>
      <c r="M1211" s="6" t="str">
        <f t="shared" si="192"/>
        <v>octubre</v>
      </c>
      <c r="N1211" s="19">
        <f t="shared" si="193"/>
        <v>40</v>
      </c>
      <c r="O1211" s="7" t="str">
        <f t="shared" si="194"/>
        <v>jueves</v>
      </c>
      <c r="P1211" s="7">
        <f t="shared" si="195"/>
        <v>2018</v>
      </c>
      <c r="Q1211" s="3" t="str">
        <f>VLOOKUP(A1211,INFO!$A:$B,2,0)</f>
        <v>GUAYAQUIL</v>
      </c>
      <c r="R1211" s="19">
        <v>95</v>
      </c>
      <c r="S1211" s="19" t="str">
        <f t="shared" si="196"/>
        <v>Durmió en Ainsa</v>
      </c>
      <c r="T1211" s="19">
        <f t="shared" si="197"/>
        <v>1</v>
      </c>
      <c r="U1211" s="19" t="str">
        <f t="shared" si="198"/>
        <v>Mostrar</v>
      </c>
      <c r="V1211" s="3" t="str">
        <f>VLOOKUP(A1211,INFO!$A:$C,3,0)</f>
        <v>EIBC3570</v>
      </c>
      <c r="W1211" s="3" t="str">
        <f>VLOOKUP(V1211,INFO!$C:$D,2,0)</f>
        <v>Camion</v>
      </c>
      <c r="X1211" s="17" t="str">
        <f>VLOOKUP(A1211,INFO!A:F,5,0)</f>
        <v>LOGÍSTICA</v>
      </c>
      <c r="Y1211" s="17" t="str">
        <f>VLOOKUP(A1211,INFO!A:F,6,0)</f>
        <v>Cristobal Murillo</v>
      </c>
    </row>
    <row r="1212" spans="1:25" x14ac:dyDescent="0.25">
      <c r="A1212" s="3" t="s">
        <v>51</v>
      </c>
      <c r="B1212" s="8">
        <v>0.17015046296296296</v>
      </c>
      <c r="C1212" s="8">
        <v>9.0983796296296285E-2</v>
      </c>
      <c r="D1212" s="8">
        <v>7.9166666666666663E-2</v>
      </c>
      <c r="E1212" s="4">
        <v>108.08</v>
      </c>
      <c r="F1212" s="5">
        <v>92</v>
      </c>
      <c r="G1212" s="5">
        <v>26.47</v>
      </c>
      <c r="H1212" s="7" t="s">
        <v>1</v>
      </c>
      <c r="I1212" s="7" t="s">
        <v>372</v>
      </c>
      <c r="J1212" s="42">
        <v>43377.250023148146</v>
      </c>
      <c r="K1212" s="42">
        <v>43377.420173611114</v>
      </c>
      <c r="L1212" s="2">
        <v>43377</v>
      </c>
      <c r="M1212" s="6" t="str">
        <f t="shared" si="192"/>
        <v>octubre</v>
      </c>
      <c r="N1212" s="19">
        <f t="shared" si="193"/>
        <v>40</v>
      </c>
      <c r="O1212" s="7" t="str">
        <f t="shared" si="194"/>
        <v>jueves</v>
      </c>
      <c r="P1212" s="7">
        <f t="shared" si="195"/>
        <v>2018</v>
      </c>
      <c r="Q1212" s="3" t="str">
        <f>VLOOKUP(A1212,INFO!$A:$B,2,0)</f>
        <v>QUITO</v>
      </c>
      <c r="R1212" s="19">
        <v>95</v>
      </c>
      <c r="S1212" s="19" t="str">
        <f t="shared" si="196"/>
        <v>E35, Tanicuchi</v>
      </c>
      <c r="T1212" s="19">
        <f t="shared" si="197"/>
        <v>0</v>
      </c>
      <c r="U1212" s="19" t="str">
        <f t="shared" si="198"/>
        <v>Mostrar</v>
      </c>
      <c r="V1212" s="3" t="str">
        <f>VLOOKUP(A1212,INFO!$A:$C,3,0)</f>
        <v>EPCT8869</v>
      </c>
      <c r="W1212" s="3" t="str">
        <f>VLOOKUP(V1212,INFO!$C:$D,2,0)</f>
        <v>Camioneta</v>
      </c>
      <c r="X1212" s="17" t="str">
        <f>VLOOKUP(A1212,INFO!A:F,5,0)</f>
        <v>SAT UIO</v>
      </c>
      <c r="Y1212" s="17" t="str">
        <f>VLOOKUP(A1212,INFO!A:F,6,0)</f>
        <v>Norberto Congo</v>
      </c>
    </row>
    <row r="1213" spans="1:25" x14ac:dyDescent="0.25">
      <c r="A1213" s="3" t="s">
        <v>36</v>
      </c>
      <c r="B1213" s="8">
        <v>0.15008101851851852</v>
      </c>
      <c r="C1213" s="8">
        <v>4.4976851851851851E-2</v>
      </c>
      <c r="D1213" s="8">
        <v>0.10510416666666667</v>
      </c>
      <c r="E1213" s="4">
        <v>24.03</v>
      </c>
      <c r="F1213" s="5">
        <v>55</v>
      </c>
      <c r="G1213" s="5">
        <v>6.67</v>
      </c>
      <c r="H1213" s="7" t="s">
        <v>24</v>
      </c>
      <c r="I1213" s="7" t="s">
        <v>24</v>
      </c>
      <c r="J1213" s="42">
        <v>43377.374050925922</v>
      </c>
      <c r="K1213" s="42">
        <v>43377.524131944447</v>
      </c>
      <c r="L1213" s="2">
        <v>43377</v>
      </c>
      <c r="M1213" s="6" t="str">
        <f t="shared" si="192"/>
        <v>octubre</v>
      </c>
      <c r="N1213" s="19">
        <f t="shared" si="193"/>
        <v>40</v>
      </c>
      <c r="O1213" s="7" t="str">
        <f t="shared" si="194"/>
        <v>jueves</v>
      </c>
      <c r="P1213" s="7">
        <f t="shared" si="195"/>
        <v>2018</v>
      </c>
      <c r="Q1213" s="3" t="str">
        <f>VLOOKUP(A1213,INFO!$A:$B,2,0)</f>
        <v>GUAYAQUIL</v>
      </c>
      <c r="R1213" s="19">
        <v>95</v>
      </c>
      <c r="S1213" s="19" t="str">
        <f t="shared" si="196"/>
        <v>Durmió en Ainsa</v>
      </c>
      <c r="T1213" s="19">
        <f t="shared" si="197"/>
        <v>1</v>
      </c>
      <c r="U1213" s="19" t="str">
        <f t="shared" si="198"/>
        <v>Mostrar</v>
      </c>
      <c r="V1213" s="3" t="str">
        <f>VLOOKUP(A1213,INFO!$A:$C,3,0)</f>
        <v>EPCA4311</v>
      </c>
      <c r="W1213" s="3" t="str">
        <f>VLOOKUP(V1213,INFO!$C:$D,2,0)</f>
        <v>Plataforma</v>
      </c>
      <c r="X1213" s="17" t="str">
        <f>VLOOKUP(A1213,INFO!A:F,5,0)</f>
        <v>LOGÍSTICA</v>
      </c>
      <c r="Y1213" s="17" t="str">
        <f>VLOOKUP(A1213,INFO!A:F,6,0)</f>
        <v>Cristobal Murillo</v>
      </c>
    </row>
    <row r="1214" spans="1:25" x14ac:dyDescent="0.25">
      <c r="A1214" s="3" t="s">
        <v>0</v>
      </c>
      <c r="B1214" s="8">
        <v>0</v>
      </c>
      <c r="C1214" s="8">
        <v>0</v>
      </c>
      <c r="D1214" s="8">
        <v>0</v>
      </c>
      <c r="E1214" s="4">
        <v>0</v>
      </c>
      <c r="F1214" s="5">
        <v>0</v>
      </c>
      <c r="G1214" s="5">
        <v>0</v>
      </c>
      <c r="H1214" s="7" t="s">
        <v>3</v>
      </c>
      <c r="I1214" s="7" t="s">
        <v>3</v>
      </c>
      <c r="J1214" s="42" t="s">
        <v>3</v>
      </c>
      <c r="K1214" s="42" t="s">
        <v>3</v>
      </c>
      <c r="L1214" s="2">
        <v>43378</v>
      </c>
      <c r="M1214" s="6" t="str">
        <f t="shared" si="192"/>
        <v>octubre</v>
      </c>
      <c r="N1214" s="19">
        <f t="shared" si="193"/>
        <v>40</v>
      </c>
      <c r="O1214" s="7" t="str">
        <f t="shared" si="194"/>
        <v>viernes</v>
      </c>
      <c r="P1214" s="7">
        <f t="shared" si="195"/>
        <v>2018</v>
      </c>
      <c r="Q1214" s="3" t="str">
        <f>VLOOKUP(A1214,INFO!$A:$B,2,0)</f>
        <v>QUITO</v>
      </c>
      <c r="R1214" s="19">
        <v>95</v>
      </c>
      <c r="S1214" s="19" t="str">
        <f t="shared" ref="S1214:S1217" si="199">IF(AND(T1214=1,OR(I1214=$Z$2,I1214=$Z$3)),$Z$4,I1214)</f>
        <v>-----</v>
      </c>
      <c r="T1214" s="19">
        <f t="shared" ref="T1214:T1217" si="200">IF(OR(H1214=I1214,H1214=$Z$2,H1214=$Z$3),1,0)</f>
        <v>1</v>
      </c>
      <c r="U1214" s="19" t="str">
        <f t="shared" ref="U1214:U1217" si="201">IF(AND(C1214=$AA$2,D1214=$AA$2),"No Mostrar","Mostrar")</f>
        <v>No Mostrar</v>
      </c>
      <c r="V1214" s="3" t="str">
        <f>VLOOKUP(A1214,INFO!$A:$C,3,0)</f>
        <v>EGSF6013</v>
      </c>
      <c r="W1214" s="3" t="str">
        <f>VLOOKUP(V1214,INFO!$C:$D,2,0)</f>
        <v>Camioneta</v>
      </c>
      <c r="X1214" s="17" t="str">
        <f>VLOOKUP(A1214,INFO!A:F,5,0)</f>
        <v>SAT UIO</v>
      </c>
      <c r="Y1214" s="17" t="str">
        <f>VLOOKUP(A1214,INFO!A:F,6,0)</f>
        <v>Darwin Vargas</v>
      </c>
    </row>
    <row r="1215" spans="1:25" x14ac:dyDescent="0.25">
      <c r="A1215" s="3" t="s">
        <v>2</v>
      </c>
      <c r="B1215" s="8">
        <v>0</v>
      </c>
      <c r="C1215" s="8">
        <v>0</v>
      </c>
      <c r="D1215" s="8">
        <v>0</v>
      </c>
      <c r="E1215" s="4">
        <v>0</v>
      </c>
      <c r="F1215" s="5">
        <v>0</v>
      </c>
      <c r="G1215" s="5">
        <v>0</v>
      </c>
      <c r="H1215" s="7" t="s">
        <v>3</v>
      </c>
      <c r="I1215" s="7" t="s">
        <v>3</v>
      </c>
      <c r="J1215" s="42" t="s">
        <v>3</v>
      </c>
      <c r="K1215" s="42" t="s">
        <v>3</v>
      </c>
      <c r="L1215" s="2">
        <v>43378</v>
      </c>
      <c r="M1215" s="6" t="str">
        <f t="shared" si="192"/>
        <v>octubre</v>
      </c>
      <c r="N1215" s="19">
        <f t="shared" si="193"/>
        <v>40</v>
      </c>
      <c r="O1215" s="7" t="str">
        <f t="shared" si="194"/>
        <v>viernes</v>
      </c>
      <c r="P1215" s="7">
        <f t="shared" si="195"/>
        <v>2018</v>
      </c>
      <c r="Q1215" s="3" t="str">
        <f>VLOOKUP(A1215,INFO!$A:$B,2,0)</f>
        <v>QUITO</v>
      </c>
      <c r="R1215" s="19">
        <v>95</v>
      </c>
      <c r="S1215" s="19" t="str">
        <f t="shared" si="199"/>
        <v>-----</v>
      </c>
      <c r="T1215" s="19">
        <f t="shared" si="200"/>
        <v>1</v>
      </c>
      <c r="U1215" s="19" t="str">
        <f t="shared" si="201"/>
        <v>No Mostrar</v>
      </c>
      <c r="V1215" s="3" t="str">
        <f>VLOOKUP(A1215,INFO!$A:$C,3,0)</f>
        <v>EPCW7500</v>
      </c>
      <c r="W1215" s="3" t="str">
        <f>VLOOKUP(V1215,INFO!$C:$D,2,0)</f>
        <v>Camioneta</v>
      </c>
      <c r="X1215" s="17" t="str">
        <f>VLOOKUP(A1215,INFO!A:F,5,0)</f>
        <v>SAT UIO</v>
      </c>
      <c r="Y1215" s="17" t="str">
        <f>VLOOKUP(A1215,INFO!A:F,6,0)</f>
        <v>Edison Arellano</v>
      </c>
    </row>
    <row r="1216" spans="1:25" x14ac:dyDescent="0.25">
      <c r="A1216" s="3" t="s">
        <v>78</v>
      </c>
      <c r="B1216" s="8">
        <v>5.5821759259259258E-2</v>
      </c>
      <c r="C1216" s="8">
        <v>0</v>
      </c>
      <c r="D1216" s="8">
        <v>0</v>
      </c>
      <c r="E1216" s="4">
        <v>0</v>
      </c>
      <c r="F1216" s="5">
        <v>0</v>
      </c>
      <c r="G1216" s="5">
        <v>0</v>
      </c>
      <c r="H1216" s="7" t="s">
        <v>3</v>
      </c>
      <c r="I1216" s="7" t="s">
        <v>3</v>
      </c>
      <c r="J1216" s="42">
        <v>43378.183032407411</v>
      </c>
      <c r="K1216" s="42">
        <v>43378.238854166666</v>
      </c>
      <c r="L1216" s="2">
        <v>43378</v>
      </c>
      <c r="M1216" s="6" t="str">
        <f t="shared" ref="M1216:M1279" si="202">TEXT(L1216,"mmmm")</f>
        <v>octubre</v>
      </c>
      <c r="N1216" s="19">
        <f t="shared" ref="N1216:N1279" si="203">IF(O1216="domingo",WEEKNUM(L1216)-1,WEEKNUM(L1216))</f>
        <v>40</v>
      </c>
      <c r="O1216" s="7" t="str">
        <f t="shared" ref="O1216:O1279" si="204">TEXT(L1216,"dddd")</f>
        <v>viernes</v>
      </c>
      <c r="P1216" s="7">
        <f t="shared" ref="P1216:P1279" si="205">YEAR(L1216)</f>
        <v>2018</v>
      </c>
      <c r="Q1216" s="3" t="str">
        <f>VLOOKUP(A1216,INFO!$A:$B,2,0)</f>
        <v>GUAYAQUIL</v>
      </c>
      <c r="R1216" s="19">
        <v>95</v>
      </c>
      <c r="S1216" s="19" t="str">
        <f t="shared" si="199"/>
        <v>-----</v>
      </c>
      <c r="T1216" s="19">
        <f t="shared" si="200"/>
        <v>1</v>
      </c>
      <c r="U1216" s="19" t="str">
        <f t="shared" si="201"/>
        <v>No Mostrar</v>
      </c>
      <c r="V1216" s="3" t="str">
        <f>VLOOKUP(A1216,INFO!$A:$C,3,0)</f>
        <v>II765J</v>
      </c>
      <c r="W1216" s="3" t="str">
        <f>VLOOKUP(V1216,INFO!$C:$D,2,0)</f>
        <v>Motocicleta</v>
      </c>
      <c r="X1216" s="17" t="str">
        <f>VLOOKUP(A1216,INFO!A:F,5,0)</f>
        <v>ADMINISTRACIÓN</v>
      </c>
      <c r="Y1216" s="17" t="str">
        <f>VLOOKUP(A1216,INFO!A:F,6,0)</f>
        <v xml:space="preserve">Byron </v>
      </c>
    </row>
    <row r="1217" spans="1:25" x14ac:dyDescent="0.25">
      <c r="A1217" s="3" t="s">
        <v>78</v>
      </c>
      <c r="B1217" s="8">
        <v>0.14118055555555556</v>
      </c>
      <c r="C1217" s="8">
        <v>0</v>
      </c>
      <c r="D1217" s="8">
        <v>0</v>
      </c>
      <c r="E1217" s="4">
        <v>0</v>
      </c>
      <c r="F1217" s="5">
        <v>0</v>
      </c>
      <c r="G1217" s="5">
        <v>0</v>
      </c>
      <c r="H1217" s="7" t="s">
        <v>3</v>
      </c>
      <c r="I1217" s="7" t="s">
        <v>3</v>
      </c>
      <c r="J1217" s="42">
        <v>43378.238993055558</v>
      </c>
      <c r="K1217" s="42">
        <v>43378.380173611113</v>
      </c>
      <c r="L1217" s="2">
        <v>43378</v>
      </c>
      <c r="M1217" s="6" t="str">
        <f t="shared" si="202"/>
        <v>octubre</v>
      </c>
      <c r="N1217" s="19">
        <f t="shared" si="203"/>
        <v>40</v>
      </c>
      <c r="O1217" s="7" t="str">
        <f t="shared" si="204"/>
        <v>viernes</v>
      </c>
      <c r="P1217" s="7">
        <f t="shared" si="205"/>
        <v>2018</v>
      </c>
      <c r="Q1217" s="3" t="str">
        <f>VLOOKUP(A1217,INFO!$A:$B,2,0)</f>
        <v>GUAYAQUIL</v>
      </c>
      <c r="R1217" s="19">
        <v>95</v>
      </c>
      <c r="S1217" s="19" t="str">
        <f t="shared" si="199"/>
        <v>-----</v>
      </c>
      <c r="T1217" s="19">
        <f t="shared" si="200"/>
        <v>1</v>
      </c>
      <c r="U1217" s="19" t="str">
        <f t="shared" si="201"/>
        <v>No Mostrar</v>
      </c>
      <c r="V1217" s="3" t="str">
        <f>VLOOKUP(A1217,INFO!$A:$C,3,0)</f>
        <v>II765J</v>
      </c>
      <c r="W1217" s="3" t="str">
        <f>VLOOKUP(V1217,INFO!$C:$D,2,0)</f>
        <v>Motocicleta</v>
      </c>
      <c r="X1217" s="17" t="str">
        <f>VLOOKUP(A1217,INFO!A:F,5,0)</f>
        <v>ADMINISTRACIÓN</v>
      </c>
      <c r="Y1217" s="17" t="str">
        <f>VLOOKUP(A1217,INFO!A:F,6,0)</f>
        <v xml:space="preserve">Byron </v>
      </c>
    </row>
    <row r="1218" spans="1:25" x14ac:dyDescent="0.25">
      <c r="A1218" s="3" t="s">
        <v>23</v>
      </c>
      <c r="B1218" s="8">
        <v>6.7129629629629625E-4</v>
      </c>
      <c r="C1218" s="8">
        <v>6.7129629629629625E-4</v>
      </c>
      <c r="D1218" s="8">
        <v>0</v>
      </c>
      <c r="E1218" s="4">
        <v>0.09</v>
      </c>
      <c r="F1218" s="5">
        <v>14</v>
      </c>
      <c r="G1218" s="5">
        <v>5.89</v>
      </c>
      <c r="H1218" s="7" t="s">
        <v>24</v>
      </c>
      <c r="I1218" s="7" t="s">
        <v>24</v>
      </c>
      <c r="J1218" s="42">
        <v>43378.364490740743</v>
      </c>
      <c r="K1218" s="42">
        <v>43378.365162037036</v>
      </c>
      <c r="L1218" s="2">
        <v>43378</v>
      </c>
      <c r="M1218" s="6" t="str">
        <f t="shared" si="202"/>
        <v>octubre</v>
      </c>
      <c r="N1218" s="19">
        <f t="shared" si="203"/>
        <v>40</v>
      </c>
      <c r="O1218" s="7" t="str">
        <f t="shared" si="204"/>
        <v>viernes</v>
      </c>
      <c r="P1218" s="7">
        <f t="shared" si="205"/>
        <v>2018</v>
      </c>
      <c r="Q1218" s="3" t="str">
        <f>VLOOKUP(A1218,INFO!$A:$B,2,0)</f>
        <v>GUAYAQUIL</v>
      </c>
      <c r="R1218" s="19">
        <v>95</v>
      </c>
      <c r="S1218" s="19" t="str">
        <f t="shared" ref="S1218:S1281" si="206">IF(AND(T1218=1,OR(I1218=$Z$2,I1218=$Z$3)),$Z$4,I1218)</f>
        <v>Durmió en Ainsa</v>
      </c>
      <c r="T1218" s="19">
        <f t="shared" ref="T1218:T1281" si="207">IF(OR(H1218=I1218,H1218=$Z$2,H1218=$Z$3),1,0)</f>
        <v>1</v>
      </c>
      <c r="U1218" s="19" t="str">
        <f t="shared" ref="U1218:U1281" si="208">IF(AND(C1218=$AA$2,D1218=$AA$2),"No Mostrar","Mostrar")</f>
        <v>Mostrar</v>
      </c>
      <c r="V1218" s="3" t="str">
        <f>VLOOKUP(A1218,INFO!$A:$C,3,0)</f>
        <v>EGSF6029</v>
      </c>
      <c r="W1218" s="3" t="str">
        <f>VLOOKUP(V1218,INFO!$C:$D,2,0)</f>
        <v>Camioneta</v>
      </c>
      <c r="X1218" s="17" t="str">
        <f>VLOOKUP(A1218,INFO!A:F,5,0)</f>
        <v>POSTVENTA</v>
      </c>
      <c r="Y1218" s="17" t="str">
        <f>VLOOKUP(A1218,INFO!A:F,6,0)</f>
        <v>Jacob Soriano</v>
      </c>
    </row>
    <row r="1219" spans="1:25" x14ac:dyDescent="0.25">
      <c r="A1219" s="3" t="s">
        <v>4</v>
      </c>
      <c r="B1219" s="8">
        <v>1.622685185185185E-2</v>
      </c>
      <c r="C1219" s="8">
        <v>1.622685185185185E-2</v>
      </c>
      <c r="D1219" s="8">
        <v>0</v>
      </c>
      <c r="E1219" s="4">
        <v>11.58</v>
      </c>
      <c r="F1219" s="5">
        <v>74</v>
      </c>
      <c r="G1219" s="5">
        <v>29.73</v>
      </c>
      <c r="H1219" s="7" t="s">
        <v>1</v>
      </c>
      <c r="I1219" s="7" t="s">
        <v>376</v>
      </c>
      <c r="J1219" s="42">
        <v>43378.386041666665</v>
      </c>
      <c r="K1219" s="42">
        <v>43378.402268518519</v>
      </c>
      <c r="L1219" s="2">
        <v>43378</v>
      </c>
      <c r="M1219" s="6" t="str">
        <f t="shared" si="202"/>
        <v>octubre</v>
      </c>
      <c r="N1219" s="19">
        <f t="shared" si="203"/>
        <v>40</v>
      </c>
      <c r="O1219" s="7" t="str">
        <f t="shared" si="204"/>
        <v>viernes</v>
      </c>
      <c r="P1219" s="7">
        <f t="shared" si="205"/>
        <v>2018</v>
      </c>
      <c r="Q1219" s="3" t="str">
        <f>VLOOKUP(A1219,INFO!$A:$B,2,0)</f>
        <v>QUITO</v>
      </c>
      <c r="R1219" s="19">
        <v>95</v>
      </c>
      <c r="S1219" s="19" t="str">
        <f t="shared" si="206"/>
        <v>Avenida 12 De Octubre 2-178, Quito</v>
      </c>
      <c r="T1219" s="19">
        <f t="shared" si="207"/>
        <v>0</v>
      </c>
      <c r="U1219" s="19" t="str">
        <f t="shared" si="208"/>
        <v>Mostrar</v>
      </c>
      <c r="V1219" s="3" t="str">
        <f>VLOOKUP(A1219,INFO!$A:$C,3,0)</f>
        <v>HW228P</v>
      </c>
      <c r="W1219" s="3" t="str">
        <f>VLOOKUP(V1219,INFO!$C:$D,2,0)</f>
        <v>Motocicleta</v>
      </c>
      <c r="X1219" s="17" t="str">
        <f>VLOOKUP(A1219,INFO!A:F,5,0)</f>
        <v>SAT UIO</v>
      </c>
      <c r="Y1219" s="17" t="str">
        <f>VLOOKUP(A1219,INFO!A:F,6,0)</f>
        <v>Quito</v>
      </c>
    </row>
    <row r="1220" spans="1:25" x14ac:dyDescent="0.25">
      <c r="A1220" s="3" t="s">
        <v>26</v>
      </c>
      <c r="B1220" s="8">
        <v>3.2407407407407406E-4</v>
      </c>
      <c r="C1220" s="8">
        <v>3.2407407407407406E-4</v>
      </c>
      <c r="D1220" s="8">
        <v>0</v>
      </c>
      <c r="E1220" s="4">
        <v>0.02</v>
      </c>
      <c r="F1220" s="5">
        <v>3</v>
      </c>
      <c r="G1220" s="5">
        <v>2.67</v>
      </c>
      <c r="H1220" s="7" t="s">
        <v>24</v>
      </c>
      <c r="I1220" s="7" t="s">
        <v>24</v>
      </c>
      <c r="J1220" s="42">
        <v>43378.404050925928</v>
      </c>
      <c r="K1220" s="42">
        <v>43378.404374999998</v>
      </c>
      <c r="L1220" s="2">
        <v>43378</v>
      </c>
      <c r="M1220" s="6" t="str">
        <f t="shared" si="202"/>
        <v>octubre</v>
      </c>
      <c r="N1220" s="19">
        <f t="shared" si="203"/>
        <v>40</v>
      </c>
      <c r="O1220" s="7" t="str">
        <f t="shared" si="204"/>
        <v>viernes</v>
      </c>
      <c r="P1220" s="7">
        <f t="shared" si="205"/>
        <v>2018</v>
      </c>
      <c r="Q1220" s="3" t="str">
        <f>VLOOKUP(A1220,INFO!$A:$B,2,0)</f>
        <v>GUAYAQUIL</v>
      </c>
      <c r="R1220" s="19">
        <v>95</v>
      </c>
      <c r="S1220" s="19" t="str">
        <f t="shared" si="206"/>
        <v>Durmió en Ainsa</v>
      </c>
      <c r="T1220" s="19">
        <f t="shared" si="207"/>
        <v>1</v>
      </c>
      <c r="U1220" s="19" t="str">
        <f t="shared" si="208"/>
        <v>Mostrar</v>
      </c>
      <c r="V1220" s="3" t="str">
        <f>VLOOKUP(A1220,INFO!$A:$C,3,0)</f>
        <v>EGSI9179</v>
      </c>
      <c r="W1220" s="3" t="str">
        <f>VLOOKUP(V1220,INFO!$C:$D,2,0)</f>
        <v>Camioneta</v>
      </c>
      <c r="X1220" s="17" t="str">
        <f>VLOOKUP(A1220,INFO!A:F,5,0)</f>
        <v>POSTVENTA</v>
      </c>
      <c r="Y1220" s="17" t="str">
        <f>VLOOKUP(A1220,INFO!A:F,6,0)</f>
        <v>Deibi Banguera</v>
      </c>
    </row>
    <row r="1221" spans="1:25" x14ac:dyDescent="0.25">
      <c r="A1221" s="3" t="s">
        <v>4</v>
      </c>
      <c r="B1221" s="8">
        <v>5.4629629629629637E-3</v>
      </c>
      <c r="C1221" s="8">
        <v>5.4629629629629637E-3</v>
      </c>
      <c r="D1221" s="8">
        <v>0</v>
      </c>
      <c r="E1221" s="4">
        <v>2.04</v>
      </c>
      <c r="F1221" s="5">
        <v>42</v>
      </c>
      <c r="G1221" s="5">
        <v>15.56</v>
      </c>
      <c r="H1221" s="7" t="s">
        <v>300</v>
      </c>
      <c r="I1221" s="7" t="s">
        <v>347</v>
      </c>
      <c r="J1221" s="42">
        <v>43378.414004629631</v>
      </c>
      <c r="K1221" s="42">
        <v>43378.41946759259</v>
      </c>
      <c r="L1221" s="2">
        <v>43378</v>
      </c>
      <c r="M1221" s="6" t="str">
        <f t="shared" si="202"/>
        <v>octubre</v>
      </c>
      <c r="N1221" s="19">
        <f t="shared" si="203"/>
        <v>40</v>
      </c>
      <c r="O1221" s="7" t="str">
        <f t="shared" si="204"/>
        <v>viernes</v>
      </c>
      <c r="P1221" s="7">
        <f t="shared" si="205"/>
        <v>2018</v>
      </c>
      <c r="Q1221" s="3" t="str">
        <f>VLOOKUP(A1221,INFO!$A:$B,2,0)</f>
        <v>QUITO</v>
      </c>
      <c r="R1221" s="19">
        <v>95</v>
      </c>
      <c r="S1221" s="19" t="str">
        <f t="shared" si="206"/>
        <v>Calle Santa María 2-115, Quito</v>
      </c>
      <c r="T1221" s="19">
        <f t="shared" si="207"/>
        <v>0</v>
      </c>
      <c r="U1221" s="19" t="str">
        <f t="shared" si="208"/>
        <v>Mostrar</v>
      </c>
      <c r="V1221" s="3" t="str">
        <f>VLOOKUP(A1221,INFO!$A:$C,3,0)</f>
        <v>HW228P</v>
      </c>
      <c r="W1221" s="3" t="str">
        <f>VLOOKUP(V1221,INFO!$C:$D,2,0)</f>
        <v>Motocicleta</v>
      </c>
      <c r="X1221" s="17" t="str">
        <f>VLOOKUP(A1221,INFO!A:F,5,0)</f>
        <v>SAT UIO</v>
      </c>
      <c r="Y1221" s="17" t="str">
        <f>VLOOKUP(A1221,INFO!A:F,6,0)</f>
        <v>Quito</v>
      </c>
    </row>
    <row r="1222" spans="1:25" x14ac:dyDescent="0.25">
      <c r="A1222" s="3" t="s">
        <v>53</v>
      </c>
      <c r="B1222" s="8">
        <v>2.8935185185185189E-4</v>
      </c>
      <c r="C1222" s="8">
        <v>0</v>
      </c>
      <c r="D1222" s="8">
        <v>0</v>
      </c>
      <c r="E1222" s="4">
        <v>0</v>
      </c>
      <c r="F1222" s="5">
        <v>0</v>
      </c>
      <c r="G1222" s="5">
        <v>0</v>
      </c>
      <c r="H1222" s="7" t="s">
        <v>24</v>
      </c>
      <c r="I1222" s="7" t="s">
        <v>24</v>
      </c>
      <c r="J1222" s="42">
        <v>43378.502696759257</v>
      </c>
      <c r="K1222" s="42">
        <v>43378.502986111111</v>
      </c>
      <c r="L1222" s="2">
        <v>43378</v>
      </c>
      <c r="M1222" s="6" t="str">
        <f t="shared" si="202"/>
        <v>octubre</v>
      </c>
      <c r="N1222" s="19">
        <f t="shared" si="203"/>
        <v>40</v>
      </c>
      <c r="O1222" s="7" t="str">
        <f t="shared" si="204"/>
        <v>viernes</v>
      </c>
      <c r="P1222" s="7">
        <f t="shared" si="205"/>
        <v>2018</v>
      </c>
      <c r="Q1222" s="3" t="str">
        <f>VLOOKUP(A1222,INFO!$A:$B,2,0)</f>
        <v>GUAYAQUIL</v>
      </c>
      <c r="R1222" s="19">
        <v>95</v>
      </c>
      <c r="S1222" s="19" t="str">
        <f t="shared" si="206"/>
        <v>Durmió en Ainsa</v>
      </c>
      <c r="T1222" s="19">
        <f t="shared" si="207"/>
        <v>1</v>
      </c>
      <c r="U1222" s="19" t="str">
        <f t="shared" si="208"/>
        <v>No Mostrar</v>
      </c>
      <c r="V1222" s="3" t="str">
        <f>VLOOKUP(A1222,INFO!$A:$C,3,0)</f>
        <v>EIBC3570</v>
      </c>
      <c r="W1222" s="3" t="str">
        <f>VLOOKUP(V1222,INFO!$C:$D,2,0)</f>
        <v>Camion</v>
      </c>
      <c r="X1222" s="17" t="str">
        <f>VLOOKUP(A1222,INFO!A:F,5,0)</f>
        <v>LOGÍSTICA</v>
      </c>
      <c r="Y1222" s="17" t="str">
        <f>VLOOKUP(A1222,INFO!A:F,6,0)</f>
        <v>Cristobal Murillo</v>
      </c>
    </row>
    <row r="1223" spans="1:25" x14ac:dyDescent="0.25">
      <c r="A1223" s="3" t="s">
        <v>53</v>
      </c>
      <c r="B1223" s="8">
        <v>2.8935185185185189E-4</v>
      </c>
      <c r="C1223" s="8">
        <v>0</v>
      </c>
      <c r="D1223" s="8">
        <v>0</v>
      </c>
      <c r="E1223" s="4">
        <v>0</v>
      </c>
      <c r="F1223" s="5">
        <v>0</v>
      </c>
      <c r="G1223" s="5">
        <v>0</v>
      </c>
      <c r="H1223" s="7" t="s">
        <v>24</v>
      </c>
      <c r="I1223" s="7" t="s">
        <v>24</v>
      </c>
      <c r="J1223" s="42">
        <v>43378.50304398148</v>
      </c>
      <c r="K1223" s="42">
        <v>43378.503333333334</v>
      </c>
      <c r="L1223" s="2">
        <v>43378</v>
      </c>
      <c r="M1223" s="6" t="str">
        <f t="shared" si="202"/>
        <v>octubre</v>
      </c>
      <c r="N1223" s="19">
        <f t="shared" si="203"/>
        <v>40</v>
      </c>
      <c r="O1223" s="7" t="str">
        <f t="shared" si="204"/>
        <v>viernes</v>
      </c>
      <c r="P1223" s="7">
        <f t="shared" si="205"/>
        <v>2018</v>
      </c>
      <c r="Q1223" s="3" t="str">
        <f>VLOOKUP(A1223,INFO!$A:$B,2,0)</f>
        <v>GUAYAQUIL</v>
      </c>
      <c r="R1223" s="19">
        <v>95</v>
      </c>
      <c r="S1223" s="19" t="str">
        <f t="shared" si="206"/>
        <v>Durmió en Ainsa</v>
      </c>
      <c r="T1223" s="19">
        <f t="shared" si="207"/>
        <v>1</v>
      </c>
      <c r="U1223" s="19" t="str">
        <f t="shared" si="208"/>
        <v>No Mostrar</v>
      </c>
      <c r="V1223" s="3" t="str">
        <f>VLOOKUP(A1223,INFO!$A:$C,3,0)</f>
        <v>EIBC3570</v>
      </c>
      <c r="W1223" s="3" t="str">
        <f>VLOOKUP(V1223,INFO!$C:$D,2,0)</f>
        <v>Camion</v>
      </c>
      <c r="X1223" s="17" t="str">
        <f>VLOOKUP(A1223,INFO!A:F,5,0)</f>
        <v>LOGÍSTICA</v>
      </c>
      <c r="Y1223" s="17" t="str">
        <f>VLOOKUP(A1223,INFO!A:F,6,0)</f>
        <v>Cristobal Murillo</v>
      </c>
    </row>
    <row r="1224" spans="1:25" x14ac:dyDescent="0.25">
      <c r="A1224" s="3" t="s">
        <v>53</v>
      </c>
      <c r="B1224" s="8">
        <v>2.8935185185185189E-4</v>
      </c>
      <c r="C1224" s="8">
        <v>0</v>
      </c>
      <c r="D1224" s="8">
        <v>0</v>
      </c>
      <c r="E1224" s="4">
        <v>0</v>
      </c>
      <c r="F1224" s="5">
        <v>0</v>
      </c>
      <c r="G1224" s="5">
        <v>0</v>
      </c>
      <c r="H1224" s="7" t="s">
        <v>24</v>
      </c>
      <c r="I1224" s="7" t="s">
        <v>24</v>
      </c>
      <c r="J1224" s="42">
        <v>43378.503391203703</v>
      </c>
      <c r="K1224" s="42">
        <v>43378.503680555557</v>
      </c>
      <c r="L1224" s="2">
        <v>43378</v>
      </c>
      <c r="M1224" s="6" t="str">
        <f t="shared" si="202"/>
        <v>octubre</v>
      </c>
      <c r="N1224" s="19">
        <f t="shared" si="203"/>
        <v>40</v>
      </c>
      <c r="O1224" s="7" t="str">
        <f t="shared" si="204"/>
        <v>viernes</v>
      </c>
      <c r="P1224" s="7">
        <f t="shared" si="205"/>
        <v>2018</v>
      </c>
      <c r="Q1224" s="3" t="str">
        <f>VLOOKUP(A1224,INFO!$A:$B,2,0)</f>
        <v>GUAYAQUIL</v>
      </c>
      <c r="R1224" s="19">
        <v>95</v>
      </c>
      <c r="S1224" s="19" t="str">
        <f t="shared" si="206"/>
        <v>Durmió en Ainsa</v>
      </c>
      <c r="T1224" s="19">
        <f t="shared" si="207"/>
        <v>1</v>
      </c>
      <c r="U1224" s="19" t="str">
        <f t="shared" si="208"/>
        <v>No Mostrar</v>
      </c>
      <c r="V1224" s="3" t="str">
        <f>VLOOKUP(A1224,INFO!$A:$C,3,0)</f>
        <v>EIBC3570</v>
      </c>
      <c r="W1224" s="3" t="str">
        <f>VLOOKUP(V1224,INFO!$C:$D,2,0)</f>
        <v>Camion</v>
      </c>
      <c r="X1224" s="17" t="str">
        <f>VLOOKUP(A1224,INFO!A:F,5,0)</f>
        <v>LOGÍSTICA</v>
      </c>
      <c r="Y1224" s="17" t="str">
        <f>VLOOKUP(A1224,INFO!A:F,6,0)</f>
        <v>Cristobal Murillo</v>
      </c>
    </row>
    <row r="1225" spans="1:25" x14ac:dyDescent="0.25">
      <c r="A1225" s="3" t="s">
        <v>4</v>
      </c>
      <c r="B1225" s="8">
        <v>9.5601851851851855E-3</v>
      </c>
      <c r="C1225" s="8">
        <v>9.2361111111111116E-3</v>
      </c>
      <c r="D1225" s="8">
        <v>0</v>
      </c>
      <c r="E1225" s="4">
        <v>5.29</v>
      </c>
      <c r="F1225" s="5">
        <v>44</v>
      </c>
      <c r="G1225" s="5">
        <v>23.05</v>
      </c>
      <c r="H1225" s="7" t="s">
        <v>177</v>
      </c>
      <c r="I1225" s="7" t="s">
        <v>1</v>
      </c>
      <c r="J1225" s="42">
        <v>43378.519016203703</v>
      </c>
      <c r="K1225" s="42">
        <v>43378.52857638889</v>
      </c>
      <c r="L1225" s="2">
        <v>43378</v>
      </c>
      <c r="M1225" s="6" t="str">
        <f t="shared" si="202"/>
        <v>octubre</v>
      </c>
      <c r="N1225" s="19">
        <f t="shared" si="203"/>
        <v>40</v>
      </c>
      <c r="O1225" s="7" t="str">
        <f t="shared" si="204"/>
        <v>viernes</v>
      </c>
      <c r="P1225" s="7">
        <f t="shared" si="205"/>
        <v>2018</v>
      </c>
      <c r="Q1225" s="3" t="str">
        <f>VLOOKUP(A1225,INFO!$A:$B,2,0)</f>
        <v>QUITO</v>
      </c>
      <c r="R1225" s="19">
        <v>95</v>
      </c>
      <c r="S1225" s="19" t="str">
        <f t="shared" si="206"/>
        <v>Avenida 10 De Agosto 30-106, Quito</v>
      </c>
      <c r="T1225" s="19">
        <f t="shared" si="207"/>
        <v>0</v>
      </c>
      <c r="U1225" s="19" t="str">
        <f t="shared" si="208"/>
        <v>Mostrar</v>
      </c>
      <c r="V1225" s="3" t="str">
        <f>VLOOKUP(A1225,INFO!$A:$C,3,0)</f>
        <v>HW228P</v>
      </c>
      <c r="W1225" s="3" t="str">
        <f>VLOOKUP(V1225,INFO!$C:$D,2,0)</f>
        <v>Motocicleta</v>
      </c>
      <c r="X1225" s="17" t="str">
        <f>VLOOKUP(A1225,INFO!A:F,5,0)</f>
        <v>SAT UIO</v>
      </c>
      <c r="Y1225" s="17" t="str">
        <f>VLOOKUP(A1225,INFO!A:F,6,0)</f>
        <v>Quito</v>
      </c>
    </row>
    <row r="1226" spans="1:25" x14ac:dyDescent="0.25">
      <c r="A1226" s="3" t="s">
        <v>78</v>
      </c>
      <c r="B1226" s="8">
        <v>3.9236111111111112E-3</v>
      </c>
      <c r="C1226" s="8">
        <v>3.9236111111111112E-3</v>
      </c>
      <c r="D1226" s="8">
        <v>0</v>
      </c>
      <c r="E1226" s="4">
        <v>2.4700000000000002</v>
      </c>
      <c r="F1226" s="5">
        <v>59</v>
      </c>
      <c r="G1226" s="5">
        <v>26.23</v>
      </c>
      <c r="H1226" s="7" t="s">
        <v>134</v>
      </c>
      <c r="I1226" s="7" t="s">
        <v>133</v>
      </c>
      <c r="J1226" s="42">
        <v>43378.531805555554</v>
      </c>
      <c r="K1226" s="42">
        <v>43378.535729166666</v>
      </c>
      <c r="L1226" s="2">
        <v>43378</v>
      </c>
      <c r="M1226" s="6" t="str">
        <f t="shared" si="202"/>
        <v>octubre</v>
      </c>
      <c r="N1226" s="19">
        <f t="shared" si="203"/>
        <v>40</v>
      </c>
      <c r="O1226" s="7" t="str">
        <f t="shared" si="204"/>
        <v>viernes</v>
      </c>
      <c r="P1226" s="7">
        <f t="shared" si="205"/>
        <v>2018</v>
      </c>
      <c r="Q1226" s="3" t="str">
        <f>VLOOKUP(A1226,INFO!$A:$B,2,0)</f>
        <v>GUAYAQUIL</v>
      </c>
      <c r="R1226" s="19">
        <v>95</v>
      </c>
      <c r="S1226" s="19" t="str">
        <f t="shared" si="206"/>
        <v>Avenida 38E, Guayaquil</v>
      </c>
      <c r="T1226" s="19">
        <f t="shared" si="207"/>
        <v>0</v>
      </c>
      <c r="U1226" s="19" t="str">
        <f t="shared" si="208"/>
        <v>Mostrar</v>
      </c>
      <c r="V1226" s="3" t="str">
        <f>VLOOKUP(A1226,INFO!$A:$C,3,0)</f>
        <v>II765J</v>
      </c>
      <c r="W1226" s="3" t="str">
        <f>VLOOKUP(V1226,INFO!$C:$D,2,0)</f>
        <v>Motocicleta</v>
      </c>
      <c r="X1226" s="17" t="str">
        <f>VLOOKUP(A1226,INFO!A:F,5,0)</f>
        <v>ADMINISTRACIÓN</v>
      </c>
      <c r="Y1226" s="17" t="str">
        <f>VLOOKUP(A1226,INFO!A:F,6,0)</f>
        <v xml:space="preserve">Byron </v>
      </c>
    </row>
    <row r="1227" spans="1:25" x14ac:dyDescent="0.25">
      <c r="A1227" s="3" t="s">
        <v>78</v>
      </c>
      <c r="B1227" s="8">
        <v>2.0833333333333333E-3</v>
      </c>
      <c r="C1227" s="8">
        <v>2.0833333333333333E-3</v>
      </c>
      <c r="D1227" s="8">
        <v>0</v>
      </c>
      <c r="E1227" s="4">
        <v>0.99</v>
      </c>
      <c r="F1227" s="5">
        <v>29</v>
      </c>
      <c r="G1227" s="5">
        <v>19.82</v>
      </c>
      <c r="H1227" s="7" t="s">
        <v>133</v>
      </c>
      <c r="I1227" s="7" t="s">
        <v>134</v>
      </c>
      <c r="J1227" s="42">
        <v>43378.549976851849</v>
      </c>
      <c r="K1227" s="42">
        <v>43378.552060185182</v>
      </c>
      <c r="L1227" s="2">
        <v>43378</v>
      </c>
      <c r="M1227" s="6" t="str">
        <f t="shared" si="202"/>
        <v>octubre</v>
      </c>
      <c r="N1227" s="19">
        <f t="shared" si="203"/>
        <v>40</v>
      </c>
      <c r="O1227" s="7" t="str">
        <f t="shared" si="204"/>
        <v>viernes</v>
      </c>
      <c r="P1227" s="7">
        <f t="shared" si="205"/>
        <v>2018</v>
      </c>
      <c r="Q1227" s="3" t="str">
        <f>VLOOKUP(A1227,INFO!$A:$B,2,0)</f>
        <v>GUAYAQUIL</v>
      </c>
      <c r="R1227" s="19">
        <v>95</v>
      </c>
      <c r="S1227" s="19" t="str">
        <f t="shared" si="206"/>
        <v>Camilo Ponce Enriquez, Guayaquil</v>
      </c>
      <c r="T1227" s="19">
        <f t="shared" si="207"/>
        <v>0</v>
      </c>
      <c r="U1227" s="19" t="str">
        <f t="shared" si="208"/>
        <v>Mostrar</v>
      </c>
      <c r="V1227" s="3" t="str">
        <f>VLOOKUP(A1227,INFO!$A:$C,3,0)</f>
        <v>II765J</v>
      </c>
      <c r="W1227" s="3" t="str">
        <f>VLOOKUP(V1227,INFO!$C:$D,2,0)</f>
        <v>Motocicleta</v>
      </c>
      <c r="X1227" s="17" t="str">
        <f>VLOOKUP(A1227,INFO!A:F,5,0)</f>
        <v>ADMINISTRACIÓN</v>
      </c>
      <c r="Y1227" s="17" t="str">
        <f>VLOOKUP(A1227,INFO!A:F,6,0)</f>
        <v xml:space="preserve">Byron </v>
      </c>
    </row>
    <row r="1228" spans="1:25" x14ac:dyDescent="0.25">
      <c r="A1228" s="3" t="s">
        <v>78</v>
      </c>
      <c r="B1228" s="8">
        <v>1.9791666666666668E-3</v>
      </c>
      <c r="C1228" s="8">
        <v>1.9791666666666668E-3</v>
      </c>
      <c r="D1228" s="8">
        <v>0</v>
      </c>
      <c r="E1228" s="4">
        <v>1.68</v>
      </c>
      <c r="F1228" s="5">
        <v>57</v>
      </c>
      <c r="G1228" s="5">
        <v>35.380000000000003</v>
      </c>
      <c r="H1228" s="7" t="s">
        <v>266</v>
      </c>
      <c r="I1228" s="7" t="s">
        <v>129</v>
      </c>
      <c r="J1228" s="42">
        <v>43378.620127314818</v>
      </c>
      <c r="K1228" s="42">
        <v>43378.622106481482</v>
      </c>
      <c r="L1228" s="2">
        <v>43378</v>
      </c>
      <c r="M1228" s="6" t="str">
        <f t="shared" si="202"/>
        <v>octubre</v>
      </c>
      <c r="N1228" s="19">
        <f t="shared" si="203"/>
        <v>40</v>
      </c>
      <c r="O1228" s="7" t="str">
        <f t="shared" si="204"/>
        <v>viernes</v>
      </c>
      <c r="P1228" s="7">
        <f t="shared" si="205"/>
        <v>2018</v>
      </c>
      <c r="Q1228" s="3" t="str">
        <f>VLOOKUP(A1228,INFO!$A:$B,2,0)</f>
        <v>GUAYAQUIL</v>
      </c>
      <c r="R1228" s="19">
        <v>95</v>
      </c>
      <c r="S1228" s="19" t="str">
        <f t="shared" si="206"/>
        <v>Avenida 39 No, Guayaquil</v>
      </c>
      <c r="T1228" s="19">
        <f t="shared" si="207"/>
        <v>0</v>
      </c>
      <c r="U1228" s="19" t="str">
        <f t="shared" si="208"/>
        <v>Mostrar</v>
      </c>
      <c r="V1228" s="3" t="str">
        <f>VLOOKUP(A1228,INFO!$A:$C,3,0)</f>
        <v>II765J</v>
      </c>
      <c r="W1228" s="3" t="str">
        <f>VLOOKUP(V1228,INFO!$C:$D,2,0)</f>
        <v>Motocicleta</v>
      </c>
      <c r="X1228" s="17" t="str">
        <f>VLOOKUP(A1228,INFO!A:F,5,0)</f>
        <v>ADMINISTRACIÓN</v>
      </c>
      <c r="Y1228" s="17" t="str">
        <f>VLOOKUP(A1228,INFO!A:F,6,0)</f>
        <v xml:space="preserve">Byron </v>
      </c>
    </row>
    <row r="1229" spans="1:25" x14ac:dyDescent="0.25">
      <c r="A1229" s="3" t="s">
        <v>78</v>
      </c>
      <c r="B1229" s="8">
        <v>6.3657407407407402E-4</v>
      </c>
      <c r="C1229" s="8">
        <v>6.3657407407407402E-4</v>
      </c>
      <c r="D1229" s="8">
        <v>0</v>
      </c>
      <c r="E1229" s="4">
        <v>0.16</v>
      </c>
      <c r="F1229" s="5">
        <v>14</v>
      </c>
      <c r="G1229" s="5">
        <v>10.41</v>
      </c>
      <c r="H1229" s="7" t="s">
        <v>129</v>
      </c>
      <c r="I1229" s="7" t="s">
        <v>129</v>
      </c>
      <c r="J1229" s="42">
        <v>43378.622581018521</v>
      </c>
      <c r="K1229" s="42">
        <v>43378.623217592591</v>
      </c>
      <c r="L1229" s="2">
        <v>43378</v>
      </c>
      <c r="M1229" s="6" t="str">
        <f t="shared" si="202"/>
        <v>octubre</v>
      </c>
      <c r="N1229" s="19">
        <f t="shared" si="203"/>
        <v>40</v>
      </c>
      <c r="O1229" s="7" t="str">
        <f t="shared" si="204"/>
        <v>viernes</v>
      </c>
      <c r="P1229" s="7">
        <f t="shared" si="205"/>
        <v>2018</v>
      </c>
      <c r="Q1229" s="3" t="str">
        <f>VLOOKUP(A1229,INFO!$A:$B,2,0)</f>
        <v>GUAYAQUIL</v>
      </c>
      <c r="R1229" s="19">
        <v>95</v>
      </c>
      <c r="S1229" s="19" t="str">
        <f t="shared" si="206"/>
        <v>Avenida 39 No, Guayaquil</v>
      </c>
      <c r="T1229" s="19">
        <f t="shared" si="207"/>
        <v>1</v>
      </c>
      <c r="U1229" s="19" t="str">
        <f t="shared" si="208"/>
        <v>Mostrar</v>
      </c>
      <c r="V1229" s="3" t="str">
        <f>VLOOKUP(A1229,INFO!$A:$C,3,0)</f>
        <v>II765J</v>
      </c>
      <c r="W1229" s="3" t="str">
        <f>VLOOKUP(V1229,INFO!$C:$D,2,0)</f>
        <v>Motocicleta</v>
      </c>
      <c r="X1229" s="17" t="str">
        <f>VLOOKUP(A1229,INFO!A:F,5,0)</f>
        <v>ADMINISTRACIÓN</v>
      </c>
      <c r="Y1229" s="17" t="str">
        <f>VLOOKUP(A1229,INFO!A:F,6,0)</f>
        <v xml:space="preserve">Byron </v>
      </c>
    </row>
    <row r="1230" spans="1:25" x14ac:dyDescent="0.25">
      <c r="A1230" s="3" t="s">
        <v>4</v>
      </c>
      <c r="B1230" s="8">
        <v>2.9629629629629628E-3</v>
      </c>
      <c r="C1230" s="8">
        <v>2.9629629629629628E-3</v>
      </c>
      <c r="D1230" s="8">
        <v>0</v>
      </c>
      <c r="E1230" s="4">
        <v>1.4</v>
      </c>
      <c r="F1230" s="5">
        <v>55</v>
      </c>
      <c r="G1230" s="5">
        <v>19.71</v>
      </c>
      <c r="H1230" s="7" t="s">
        <v>377</v>
      </c>
      <c r="I1230" s="7" t="s">
        <v>128</v>
      </c>
      <c r="J1230" s="42">
        <v>43378.644930555558</v>
      </c>
      <c r="K1230" s="42">
        <v>43378.647893518515</v>
      </c>
      <c r="L1230" s="2">
        <v>43378</v>
      </c>
      <c r="M1230" s="6" t="str">
        <f t="shared" si="202"/>
        <v>octubre</v>
      </c>
      <c r="N1230" s="19">
        <f t="shared" si="203"/>
        <v>40</v>
      </c>
      <c r="O1230" s="7" t="str">
        <f t="shared" si="204"/>
        <v>viernes</v>
      </c>
      <c r="P1230" s="7">
        <f t="shared" si="205"/>
        <v>2018</v>
      </c>
      <c r="Q1230" s="3" t="str">
        <f>VLOOKUP(A1230,INFO!$A:$B,2,0)</f>
        <v>QUITO</v>
      </c>
      <c r="R1230" s="19">
        <v>95</v>
      </c>
      <c r="S1230" s="19" t="str">
        <f t="shared" si="206"/>
        <v>Avenida 10 De Agosto 1-194, Quito</v>
      </c>
      <c r="T1230" s="19">
        <f t="shared" si="207"/>
        <v>0</v>
      </c>
      <c r="U1230" s="19" t="str">
        <f t="shared" si="208"/>
        <v>Mostrar</v>
      </c>
      <c r="V1230" s="3" t="str">
        <f>VLOOKUP(A1230,INFO!$A:$C,3,0)</f>
        <v>HW228P</v>
      </c>
      <c r="W1230" s="3" t="str">
        <f>VLOOKUP(V1230,INFO!$C:$D,2,0)</f>
        <v>Motocicleta</v>
      </c>
      <c r="X1230" s="17" t="str">
        <f>VLOOKUP(A1230,INFO!A:F,5,0)</f>
        <v>SAT UIO</v>
      </c>
      <c r="Y1230" s="17" t="str">
        <f>VLOOKUP(A1230,INFO!A:F,6,0)</f>
        <v>Quito</v>
      </c>
    </row>
    <row r="1231" spans="1:25" x14ac:dyDescent="0.25">
      <c r="A1231" s="3" t="s">
        <v>4</v>
      </c>
      <c r="B1231" s="8">
        <v>3.6689814814814814E-3</v>
      </c>
      <c r="C1231" s="8">
        <v>3.6689814814814814E-3</v>
      </c>
      <c r="D1231" s="8">
        <v>0</v>
      </c>
      <c r="E1231" s="4">
        <v>2.52</v>
      </c>
      <c r="F1231" s="5">
        <v>61</v>
      </c>
      <c r="G1231" s="5">
        <v>28.63</v>
      </c>
      <c r="H1231" s="7" t="s">
        <v>378</v>
      </c>
      <c r="I1231" s="7" t="s">
        <v>177</v>
      </c>
      <c r="J1231" s="42">
        <v>43378.665856481479</v>
      </c>
      <c r="K1231" s="42">
        <v>43378.669525462959</v>
      </c>
      <c r="L1231" s="2">
        <v>43378</v>
      </c>
      <c r="M1231" s="6" t="str">
        <f t="shared" si="202"/>
        <v>octubre</v>
      </c>
      <c r="N1231" s="19">
        <f t="shared" si="203"/>
        <v>40</v>
      </c>
      <c r="O1231" s="7" t="str">
        <f t="shared" si="204"/>
        <v>viernes</v>
      </c>
      <c r="P1231" s="7">
        <f t="shared" si="205"/>
        <v>2018</v>
      </c>
      <c r="Q1231" s="3" t="str">
        <f>VLOOKUP(A1231,INFO!$A:$B,2,0)</f>
        <v>QUITO</v>
      </c>
      <c r="R1231" s="19">
        <v>95</v>
      </c>
      <c r="S1231" s="19" t="str">
        <f t="shared" si="206"/>
        <v>O 3M, Quito</v>
      </c>
      <c r="T1231" s="19">
        <f t="shared" si="207"/>
        <v>0</v>
      </c>
      <c r="U1231" s="19" t="str">
        <f t="shared" si="208"/>
        <v>Mostrar</v>
      </c>
      <c r="V1231" s="3" t="str">
        <f>VLOOKUP(A1231,INFO!$A:$C,3,0)</f>
        <v>HW228P</v>
      </c>
      <c r="W1231" s="3" t="str">
        <f>VLOOKUP(V1231,INFO!$C:$D,2,0)</f>
        <v>Motocicleta</v>
      </c>
      <c r="X1231" s="17" t="str">
        <f>VLOOKUP(A1231,INFO!A:F,5,0)</f>
        <v>SAT UIO</v>
      </c>
      <c r="Y1231" s="17" t="str">
        <f>VLOOKUP(A1231,INFO!A:F,6,0)</f>
        <v>Quito</v>
      </c>
    </row>
    <row r="1232" spans="1:25" x14ac:dyDescent="0.25">
      <c r="A1232" s="3" t="s">
        <v>78</v>
      </c>
      <c r="B1232" s="8">
        <v>3.9236111111111112E-3</v>
      </c>
      <c r="C1232" s="8">
        <v>3.9236111111111112E-3</v>
      </c>
      <c r="D1232" s="8">
        <v>0</v>
      </c>
      <c r="E1232" s="4">
        <v>1.84</v>
      </c>
      <c r="F1232" s="5">
        <v>42</v>
      </c>
      <c r="G1232" s="5">
        <v>19.559999999999999</v>
      </c>
      <c r="H1232" s="7" t="s">
        <v>123</v>
      </c>
      <c r="I1232" s="7" t="s">
        <v>133</v>
      </c>
      <c r="J1232" s="42">
        <v>43378.69332175926</v>
      </c>
      <c r="K1232" s="42">
        <v>43378.697245370371</v>
      </c>
      <c r="L1232" s="2">
        <v>43378</v>
      </c>
      <c r="M1232" s="6" t="str">
        <f t="shared" si="202"/>
        <v>octubre</v>
      </c>
      <c r="N1232" s="19">
        <f t="shared" si="203"/>
        <v>40</v>
      </c>
      <c r="O1232" s="7" t="str">
        <f t="shared" si="204"/>
        <v>viernes</v>
      </c>
      <c r="P1232" s="7">
        <f t="shared" si="205"/>
        <v>2018</v>
      </c>
      <c r="Q1232" s="3" t="str">
        <f>VLOOKUP(A1232,INFO!$A:$B,2,0)</f>
        <v>GUAYAQUIL</v>
      </c>
      <c r="R1232" s="19">
        <v>95</v>
      </c>
      <c r="S1232" s="19" t="str">
        <f t="shared" si="206"/>
        <v>Avenida 38E, Guayaquil</v>
      </c>
      <c r="T1232" s="19">
        <f t="shared" si="207"/>
        <v>0</v>
      </c>
      <c r="U1232" s="19" t="str">
        <f t="shared" si="208"/>
        <v>Mostrar</v>
      </c>
      <c r="V1232" s="3" t="str">
        <f>VLOOKUP(A1232,INFO!$A:$C,3,0)</f>
        <v>II765J</v>
      </c>
      <c r="W1232" s="3" t="str">
        <f>VLOOKUP(V1232,INFO!$C:$D,2,0)</f>
        <v>Motocicleta</v>
      </c>
      <c r="X1232" s="17" t="str">
        <f>VLOOKUP(A1232,INFO!A:F,5,0)</f>
        <v>ADMINISTRACIÓN</v>
      </c>
      <c r="Y1232" s="17" t="str">
        <f>VLOOKUP(A1232,INFO!A:F,6,0)</f>
        <v xml:space="preserve">Byron </v>
      </c>
    </row>
    <row r="1233" spans="1:25" x14ac:dyDescent="0.25">
      <c r="A1233" s="3" t="s">
        <v>78</v>
      </c>
      <c r="B1233" s="8">
        <v>1.091435185185185E-2</v>
      </c>
      <c r="C1233" s="8">
        <v>1.091435185185185E-2</v>
      </c>
      <c r="D1233" s="8">
        <v>0</v>
      </c>
      <c r="E1233" s="4">
        <v>6.73</v>
      </c>
      <c r="F1233" s="5">
        <v>62</v>
      </c>
      <c r="G1233" s="5">
        <v>25.7</v>
      </c>
      <c r="H1233" s="7" t="s">
        <v>24</v>
      </c>
      <c r="I1233" s="7" t="s">
        <v>72</v>
      </c>
      <c r="J1233" s="42">
        <v>43378.709618055553</v>
      </c>
      <c r="K1233" s="42">
        <v>43378.720532407409</v>
      </c>
      <c r="L1233" s="2">
        <v>43378</v>
      </c>
      <c r="M1233" s="6" t="str">
        <f t="shared" si="202"/>
        <v>octubre</v>
      </c>
      <c r="N1233" s="19">
        <f t="shared" si="203"/>
        <v>40</v>
      </c>
      <c r="O1233" s="7" t="str">
        <f t="shared" si="204"/>
        <v>viernes</v>
      </c>
      <c r="P1233" s="7">
        <f t="shared" si="205"/>
        <v>2018</v>
      </c>
      <c r="Q1233" s="3" t="str">
        <f>VLOOKUP(A1233,INFO!$A:$B,2,0)</f>
        <v>GUAYAQUIL</v>
      </c>
      <c r="R1233" s="19">
        <v>95</v>
      </c>
      <c r="S1233" s="19" t="str">
        <f t="shared" si="206"/>
        <v>Durmió en Ainsa</v>
      </c>
      <c r="T1233" s="19">
        <f t="shared" si="207"/>
        <v>1</v>
      </c>
      <c r="U1233" s="19" t="str">
        <f t="shared" si="208"/>
        <v>Mostrar</v>
      </c>
      <c r="V1233" s="3" t="str">
        <f>VLOOKUP(A1233,INFO!$A:$C,3,0)</f>
        <v>II765J</v>
      </c>
      <c r="W1233" s="3" t="str">
        <f>VLOOKUP(V1233,INFO!$C:$D,2,0)</f>
        <v>Motocicleta</v>
      </c>
      <c r="X1233" s="17" t="str">
        <f>VLOOKUP(A1233,INFO!A:F,5,0)</f>
        <v>ADMINISTRACIÓN</v>
      </c>
      <c r="Y1233" s="17" t="str">
        <f>VLOOKUP(A1233,INFO!A:F,6,0)</f>
        <v xml:space="preserve">Byron </v>
      </c>
    </row>
    <row r="1234" spans="1:25" x14ac:dyDescent="0.25">
      <c r="A1234" s="3" t="s">
        <v>122</v>
      </c>
      <c r="B1234" s="8">
        <v>3.2407407407407406E-4</v>
      </c>
      <c r="C1234" s="8">
        <v>3.0092592592592595E-4</v>
      </c>
      <c r="D1234" s="8">
        <v>2.3148148148148147E-5</v>
      </c>
      <c r="E1234" s="4">
        <v>0.02</v>
      </c>
      <c r="F1234" s="5">
        <v>9</v>
      </c>
      <c r="G1234" s="5">
        <v>2.94</v>
      </c>
      <c r="H1234" s="7" t="s">
        <v>77</v>
      </c>
      <c r="I1234" s="7" t="s">
        <v>77</v>
      </c>
      <c r="J1234" s="42">
        <v>43378.799537037034</v>
      </c>
      <c r="K1234" s="42">
        <v>43378.799861111111</v>
      </c>
      <c r="L1234" s="2">
        <v>43378</v>
      </c>
      <c r="M1234" s="6" t="str">
        <f t="shared" si="202"/>
        <v>octubre</v>
      </c>
      <c r="N1234" s="19">
        <f t="shared" si="203"/>
        <v>40</v>
      </c>
      <c r="O1234" s="7" t="str">
        <f t="shared" si="204"/>
        <v>viernes</v>
      </c>
      <c r="P1234" s="7">
        <f t="shared" si="205"/>
        <v>2018</v>
      </c>
      <c r="Q1234" s="3" t="str">
        <f>VLOOKUP(A1234,INFO!$A:$B,2,0)</f>
        <v>GUAYAQUIL</v>
      </c>
      <c r="R1234" s="19">
        <v>95</v>
      </c>
      <c r="S1234" s="19" t="str">
        <f t="shared" si="206"/>
        <v>E25, Camilo Ponce Enríquez</v>
      </c>
      <c r="T1234" s="19">
        <f t="shared" si="207"/>
        <v>1</v>
      </c>
      <c r="U1234" s="19" t="str">
        <f t="shared" si="208"/>
        <v>Mostrar</v>
      </c>
      <c r="V1234" s="3" t="str">
        <f>VLOOKUP(A1234,INFO!$A:$C,3,0)</f>
        <v>EHCN0517</v>
      </c>
      <c r="W1234" s="3" t="str">
        <f>VLOOKUP(V1234,INFO!$C:$D,2,0)</f>
        <v>Camioneta</v>
      </c>
      <c r="X1234" s="17" t="str">
        <f>VLOOKUP(A1234,INFO!A:F,5,0)</f>
        <v>POSTVENTA</v>
      </c>
      <c r="Y1234" s="17" t="str">
        <f>VLOOKUP(A1234,INFO!A:F,6,0)</f>
        <v>Marcelo Murillo</v>
      </c>
    </row>
    <row r="1235" spans="1:25" x14ac:dyDescent="0.25">
      <c r="A1235" s="3" t="s">
        <v>74</v>
      </c>
      <c r="B1235" s="8">
        <v>3.4722222222222222E-5</v>
      </c>
      <c r="C1235" s="8">
        <v>0</v>
      </c>
      <c r="D1235" s="8">
        <v>3.4722222222222222E-5</v>
      </c>
      <c r="E1235" s="4">
        <v>0</v>
      </c>
      <c r="F1235" s="5">
        <v>0</v>
      </c>
      <c r="G1235" s="5">
        <v>0</v>
      </c>
      <c r="H1235" s="7" t="s">
        <v>77</v>
      </c>
      <c r="I1235" s="7" t="s">
        <v>77</v>
      </c>
      <c r="J1235" s="42">
        <v>43378.390162037038</v>
      </c>
      <c r="K1235" s="42">
        <v>43378.390196759261</v>
      </c>
      <c r="L1235" s="2">
        <v>43378</v>
      </c>
      <c r="M1235" s="6" t="str">
        <f t="shared" si="202"/>
        <v>octubre</v>
      </c>
      <c r="N1235" s="19">
        <f t="shared" si="203"/>
        <v>40</v>
      </c>
      <c r="O1235" s="7" t="str">
        <f t="shared" si="204"/>
        <v>viernes</v>
      </c>
      <c r="P1235" s="7">
        <f t="shared" si="205"/>
        <v>2018</v>
      </c>
      <c r="Q1235" s="3" t="str">
        <f>VLOOKUP(A1235,INFO!$A:$B,2,0)</f>
        <v>GUAYAQUIL</v>
      </c>
      <c r="R1235" s="19">
        <v>95</v>
      </c>
      <c r="S1235" s="19" t="str">
        <f t="shared" si="206"/>
        <v>E25, Camilo Ponce Enríquez</v>
      </c>
      <c r="T1235" s="19">
        <f t="shared" si="207"/>
        <v>1</v>
      </c>
      <c r="U1235" s="19" t="str">
        <f t="shared" si="208"/>
        <v>Mostrar</v>
      </c>
      <c r="V1235" s="3" t="str">
        <f>VLOOKUP(A1235,INFO!$A:$C,3,0)</f>
        <v>EGSI9191</v>
      </c>
      <c r="W1235" s="3" t="str">
        <f>VLOOKUP(V1235,INFO!$C:$D,2,0)</f>
        <v>Camioneta</v>
      </c>
      <c r="X1235" s="17" t="str">
        <f>VLOOKUP(A1235,INFO!A:F,5,0)</f>
        <v>POSTVENTA</v>
      </c>
      <c r="Y1235" s="17" t="str">
        <f>VLOOKUP(A1235,INFO!A:F,6,0)</f>
        <v>Patricio Olaya</v>
      </c>
    </row>
    <row r="1236" spans="1:25" x14ac:dyDescent="0.25">
      <c r="A1236" s="3" t="s">
        <v>53</v>
      </c>
      <c r="B1236" s="8">
        <v>7.175925925925927E-4</v>
      </c>
      <c r="C1236" s="8">
        <v>6.7129629629629625E-4</v>
      </c>
      <c r="D1236" s="8">
        <v>4.6296296296296294E-5</v>
      </c>
      <c r="E1236" s="4">
        <v>0.1</v>
      </c>
      <c r="F1236" s="5">
        <v>14</v>
      </c>
      <c r="G1236" s="5">
        <v>5.56</v>
      </c>
      <c r="H1236" s="7" t="s">
        <v>24</v>
      </c>
      <c r="I1236" s="7" t="s">
        <v>24</v>
      </c>
      <c r="J1236" s="42">
        <v>43378.452870370369</v>
      </c>
      <c r="K1236" s="42">
        <v>43378.453587962962</v>
      </c>
      <c r="L1236" s="2">
        <v>43378</v>
      </c>
      <c r="M1236" s="6" t="str">
        <f t="shared" si="202"/>
        <v>octubre</v>
      </c>
      <c r="N1236" s="19">
        <f t="shared" si="203"/>
        <v>40</v>
      </c>
      <c r="O1236" s="7" t="str">
        <f t="shared" si="204"/>
        <v>viernes</v>
      </c>
      <c r="P1236" s="7">
        <f t="shared" si="205"/>
        <v>2018</v>
      </c>
      <c r="Q1236" s="3" t="str">
        <f>VLOOKUP(A1236,INFO!$A:$B,2,0)</f>
        <v>GUAYAQUIL</v>
      </c>
      <c r="R1236" s="19">
        <v>95</v>
      </c>
      <c r="S1236" s="19" t="str">
        <f t="shared" si="206"/>
        <v>Durmió en Ainsa</v>
      </c>
      <c r="T1236" s="19">
        <f t="shared" si="207"/>
        <v>1</v>
      </c>
      <c r="U1236" s="19" t="str">
        <f t="shared" si="208"/>
        <v>Mostrar</v>
      </c>
      <c r="V1236" s="3" t="str">
        <f>VLOOKUP(A1236,INFO!$A:$C,3,0)</f>
        <v>EIBC3570</v>
      </c>
      <c r="W1236" s="3" t="str">
        <f>VLOOKUP(V1236,INFO!$C:$D,2,0)</f>
        <v>Camion</v>
      </c>
      <c r="X1236" s="17" t="str">
        <f>VLOOKUP(A1236,INFO!A:F,5,0)</f>
        <v>LOGÍSTICA</v>
      </c>
      <c r="Y1236" s="17" t="str">
        <f>VLOOKUP(A1236,INFO!A:F,6,0)</f>
        <v>Cristobal Murillo</v>
      </c>
    </row>
    <row r="1237" spans="1:25" x14ac:dyDescent="0.25">
      <c r="A1237" s="3" t="s">
        <v>39</v>
      </c>
      <c r="B1237" s="8">
        <v>2.9398148148148148E-3</v>
      </c>
      <c r="C1237" s="8">
        <v>2.8703703703703708E-3</v>
      </c>
      <c r="D1237" s="8">
        <v>6.9444444444444444E-5</v>
      </c>
      <c r="E1237" s="4">
        <v>0.56000000000000005</v>
      </c>
      <c r="F1237" s="5">
        <v>24</v>
      </c>
      <c r="G1237" s="5">
        <v>7.9</v>
      </c>
      <c r="H1237" s="7" t="s">
        <v>214</v>
      </c>
      <c r="I1237" s="7" t="s">
        <v>198</v>
      </c>
      <c r="J1237" s="42">
        <v>43378.75503472222</v>
      </c>
      <c r="K1237" s="42">
        <v>43378.757974537039</v>
      </c>
      <c r="L1237" s="2">
        <v>43378</v>
      </c>
      <c r="M1237" s="6" t="str">
        <f t="shared" si="202"/>
        <v>octubre</v>
      </c>
      <c r="N1237" s="19">
        <f t="shared" si="203"/>
        <v>40</v>
      </c>
      <c r="O1237" s="7" t="str">
        <f t="shared" si="204"/>
        <v>viernes</v>
      </c>
      <c r="P1237" s="7">
        <f t="shared" si="205"/>
        <v>2018</v>
      </c>
      <c r="Q1237" s="3" t="str">
        <f>VLOOKUP(A1237,INFO!$A:$B,2,0)</f>
        <v>GUAYAQUIL</v>
      </c>
      <c r="R1237" s="19">
        <v>95</v>
      </c>
      <c r="S1237" s="19" t="str">
        <f t="shared" si="206"/>
        <v>7, Guayaquil</v>
      </c>
      <c r="T1237" s="19">
        <f t="shared" si="207"/>
        <v>0</v>
      </c>
      <c r="U1237" s="19" t="str">
        <f t="shared" si="208"/>
        <v>Mostrar</v>
      </c>
      <c r="V1237" s="3" t="str">
        <f>VLOOKUP(A1237,INFO!$A:$C,3,0)</f>
        <v>EIBC3571</v>
      </c>
      <c r="W1237" s="3" t="str">
        <f>VLOOKUP(V1237,INFO!$C:$D,2,0)</f>
        <v>Camion</v>
      </c>
      <c r="X1237" s="17" t="str">
        <f>VLOOKUP(A1237,INFO!A:F,5,0)</f>
        <v>LOGÍSTICA</v>
      </c>
      <c r="Y1237" s="17" t="str">
        <f>VLOOKUP(A1237,INFO!A:F,6,0)</f>
        <v>Cristobal Murillo</v>
      </c>
    </row>
    <row r="1238" spans="1:25" x14ac:dyDescent="0.25">
      <c r="A1238" s="3" t="s">
        <v>53</v>
      </c>
      <c r="B1238" s="8">
        <v>4.5138888888888892E-4</v>
      </c>
      <c r="C1238" s="8">
        <v>2.7777777777777778E-4</v>
      </c>
      <c r="D1238" s="8">
        <v>1.7361111111111112E-4</v>
      </c>
      <c r="E1238" s="4">
        <v>7.0000000000000007E-2</v>
      </c>
      <c r="F1238" s="5">
        <v>12</v>
      </c>
      <c r="G1238" s="5">
        <v>6.43</v>
      </c>
      <c r="H1238" s="7" t="s">
        <v>24</v>
      </c>
      <c r="I1238" s="7" t="s">
        <v>24</v>
      </c>
      <c r="J1238" s="42">
        <v>43378.464386574073</v>
      </c>
      <c r="K1238" s="42">
        <v>43378.464837962965</v>
      </c>
      <c r="L1238" s="2">
        <v>43378</v>
      </c>
      <c r="M1238" s="6" t="str">
        <f t="shared" si="202"/>
        <v>octubre</v>
      </c>
      <c r="N1238" s="19">
        <f t="shared" si="203"/>
        <v>40</v>
      </c>
      <c r="O1238" s="7" t="str">
        <f t="shared" si="204"/>
        <v>viernes</v>
      </c>
      <c r="P1238" s="7">
        <f t="shared" si="205"/>
        <v>2018</v>
      </c>
      <c r="Q1238" s="3" t="str">
        <f>VLOOKUP(A1238,INFO!$A:$B,2,0)</f>
        <v>GUAYAQUIL</v>
      </c>
      <c r="R1238" s="19">
        <v>95</v>
      </c>
      <c r="S1238" s="19" t="str">
        <f t="shared" si="206"/>
        <v>Durmió en Ainsa</v>
      </c>
      <c r="T1238" s="19">
        <f t="shared" si="207"/>
        <v>1</v>
      </c>
      <c r="U1238" s="19" t="str">
        <f t="shared" si="208"/>
        <v>Mostrar</v>
      </c>
      <c r="V1238" s="3" t="str">
        <f>VLOOKUP(A1238,INFO!$A:$C,3,0)</f>
        <v>EIBC3570</v>
      </c>
      <c r="W1238" s="3" t="str">
        <f>VLOOKUP(V1238,INFO!$C:$D,2,0)</f>
        <v>Camion</v>
      </c>
      <c r="X1238" s="17" t="str">
        <f>VLOOKUP(A1238,INFO!A:F,5,0)</f>
        <v>LOGÍSTICA</v>
      </c>
      <c r="Y1238" s="17" t="str">
        <f>VLOOKUP(A1238,INFO!A:F,6,0)</f>
        <v>Cristobal Murillo</v>
      </c>
    </row>
    <row r="1239" spans="1:25" x14ac:dyDescent="0.25">
      <c r="A1239" s="3" t="s">
        <v>39</v>
      </c>
      <c r="B1239" s="8">
        <v>1.9675925925925926E-4</v>
      </c>
      <c r="C1239" s="8">
        <v>0</v>
      </c>
      <c r="D1239" s="8">
        <v>1.9675925925925926E-4</v>
      </c>
      <c r="E1239" s="4">
        <v>0</v>
      </c>
      <c r="F1239" s="5">
        <v>0</v>
      </c>
      <c r="G1239" s="5">
        <v>0.56999999999999995</v>
      </c>
      <c r="H1239" s="7" t="s">
        <v>198</v>
      </c>
      <c r="I1239" s="7" t="s">
        <v>198</v>
      </c>
      <c r="J1239" s="42">
        <v>43378.649907407409</v>
      </c>
      <c r="K1239" s="42">
        <v>43378.650104166663</v>
      </c>
      <c r="L1239" s="2">
        <v>43378</v>
      </c>
      <c r="M1239" s="6" t="str">
        <f t="shared" si="202"/>
        <v>octubre</v>
      </c>
      <c r="N1239" s="19">
        <f t="shared" si="203"/>
        <v>40</v>
      </c>
      <c r="O1239" s="7" t="str">
        <f t="shared" si="204"/>
        <v>viernes</v>
      </c>
      <c r="P1239" s="7">
        <f t="shared" si="205"/>
        <v>2018</v>
      </c>
      <c r="Q1239" s="3" t="str">
        <f>VLOOKUP(A1239,INFO!$A:$B,2,0)</f>
        <v>GUAYAQUIL</v>
      </c>
      <c r="R1239" s="19">
        <v>95</v>
      </c>
      <c r="S1239" s="19" t="str">
        <f t="shared" si="206"/>
        <v>7, Guayaquil</v>
      </c>
      <c r="T1239" s="19">
        <f t="shared" si="207"/>
        <v>1</v>
      </c>
      <c r="U1239" s="19" t="str">
        <f t="shared" si="208"/>
        <v>Mostrar</v>
      </c>
      <c r="V1239" s="3" t="str">
        <f>VLOOKUP(A1239,INFO!$A:$C,3,0)</f>
        <v>EIBC3571</v>
      </c>
      <c r="W1239" s="3" t="str">
        <f>VLOOKUP(V1239,INFO!$C:$D,2,0)</f>
        <v>Camion</v>
      </c>
      <c r="X1239" s="17" t="str">
        <f>VLOOKUP(A1239,INFO!A:F,5,0)</f>
        <v>LOGÍSTICA</v>
      </c>
      <c r="Y1239" s="17" t="str">
        <f>VLOOKUP(A1239,INFO!A:F,6,0)</f>
        <v>Cristobal Murillo</v>
      </c>
    </row>
    <row r="1240" spans="1:25" x14ac:dyDescent="0.25">
      <c r="A1240" s="3" t="s">
        <v>122</v>
      </c>
      <c r="B1240" s="8">
        <v>2.0833333333333335E-4</v>
      </c>
      <c r="C1240" s="8">
        <v>0</v>
      </c>
      <c r="D1240" s="8">
        <v>2.0833333333333335E-4</v>
      </c>
      <c r="E1240" s="4">
        <v>0</v>
      </c>
      <c r="F1240" s="5">
        <v>0</v>
      </c>
      <c r="G1240" s="5">
        <v>0</v>
      </c>
      <c r="H1240" s="7" t="s">
        <v>194</v>
      </c>
      <c r="I1240" s="7" t="s">
        <v>194</v>
      </c>
      <c r="J1240" s="42">
        <v>43378.910520833335</v>
      </c>
      <c r="K1240" s="42">
        <v>43378.910729166666</v>
      </c>
      <c r="L1240" s="2">
        <v>43378</v>
      </c>
      <c r="M1240" s="6" t="str">
        <f t="shared" si="202"/>
        <v>octubre</v>
      </c>
      <c r="N1240" s="19">
        <f t="shared" si="203"/>
        <v>40</v>
      </c>
      <c r="O1240" s="7" t="str">
        <f t="shared" si="204"/>
        <v>viernes</v>
      </c>
      <c r="P1240" s="7">
        <f t="shared" si="205"/>
        <v>2018</v>
      </c>
      <c r="Q1240" s="3" t="str">
        <f>VLOOKUP(A1240,INFO!$A:$B,2,0)</f>
        <v>GUAYAQUIL</v>
      </c>
      <c r="R1240" s="19">
        <v>95</v>
      </c>
      <c r="S1240" s="19" t="str">
        <f t="shared" si="206"/>
        <v>E49, Eloy Alfaro</v>
      </c>
      <c r="T1240" s="19">
        <f t="shared" si="207"/>
        <v>1</v>
      </c>
      <c r="U1240" s="19" t="str">
        <f t="shared" si="208"/>
        <v>Mostrar</v>
      </c>
      <c r="V1240" s="3" t="str">
        <f>VLOOKUP(A1240,INFO!$A:$C,3,0)</f>
        <v>EHCN0517</v>
      </c>
      <c r="W1240" s="3" t="str">
        <f>VLOOKUP(V1240,INFO!$C:$D,2,0)</f>
        <v>Camioneta</v>
      </c>
      <c r="X1240" s="17" t="str">
        <f>VLOOKUP(A1240,INFO!A:F,5,0)</f>
        <v>POSTVENTA</v>
      </c>
      <c r="Y1240" s="17" t="str">
        <f>VLOOKUP(A1240,INFO!A:F,6,0)</f>
        <v>Marcelo Murillo</v>
      </c>
    </row>
    <row r="1241" spans="1:25" x14ac:dyDescent="0.25">
      <c r="A1241" s="3" t="s">
        <v>78</v>
      </c>
      <c r="B1241" s="8">
        <v>3.3217592592592591E-3</v>
      </c>
      <c r="C1241" s="8">
        <v>3.1018518518518522E-3</v>
      </c>
      <c r="D1241" s="8">
        <v>2.199074074074074E-4</v>
      </c>
      <c r="E1241" s="4">
        <v>2.09</v>
      </c>
      <c r="F1241" s="5">
        <v>51</v>
      </c>
      <c r="G1241" s="5">
        <v>26.23</v>
      </c>
      <c r="H1241" s="7" t="s">
        <v>134</v>
      </c>
      <c r="I1241" s="7" t="s">
        <v>123</v>
      </c>
      <c r="J1241" s="42">
        <v>43378.688576388886</v>
      </c>
      <c r="K1241" s="42">
        <v>43378.69189814815</v>
      </c>
      <c r="L1241" s="2">
        <v>43378</v>
      </c>
      <c r="M1241" s="6" t="str">
        <f t="shared" si="202"/>
        <v>octubre</v>
      </c>
      <c r="N1241" s="19">
        <f t="shared" si="203"/>
        <v>40</v>
      </c>
      <c r="O1241" s="7" t="str">
        <f t="shared" si="204"/>
        <v>viernes</v>
      </c>
      <c r="P1241" s="7">
        <f t="shared" si="205"/>
        <v>2018</v>
      </c>
      <c r="Q1241" s="3" t="str">
        <f>VLOOKUP(A1241,INFO!$A:$B,2,0)</f>
        <v>GUAYAQUIL</v>
      </c>
      <c r="R1241" s="19">
        <v>95</v>
      </c>
      <c r="S1241" s="19" t="str">
        <f t="shared" si="206"/>
        <v>Avenida 37, Guayaquil</v>
      </c>
      <c r="T1241" s="19">
        <f t="shared" si="207"/>
        <v>0</v>
      </c>
      <c r="U1241" s="19" t="str">
        <f t="shared" si="208"/>
        <v>Mostrar</v>
      </c>
      <c r="V1241" s="3" t="str">
        <f>VLOOKUP(A1241,INFO!$A:$C,3,0)</f>
        <v>II765J</v>
      </c>
      <c r="W1241" s="3" t="str">
        <f>VLOOKUP(V1241,INFO!$C:$D,2,0)</f>
        <v>Motocicleta</v>
      </c>
      <c r="X1241" s="17" t="str">
        <f>VLOOKUP(A1241,INFO!A:F,5,0)</f>
        <v>ADMINISTRACIÓN</v>
      </c>
      <c r="Y1241" s="17" t="str">
        <f>VLOOKUP(A1241,INFO!A:F,6,0)</f>
        <v xml:space="preserve">Byron </v>
      </c>
    </row>
    <row r="1242" spans="1:25" x14ac:dyDescent="0.25">
      <c r="A1242" s="3" t="s">
        <v>39</v>
      </c>
      <c r="B1242" s="8">
        <v>2.5462962962962961E-4</v>
      </c>
      <c r="C1242" s="8">
        <v>0</v>
      </c>
      <c r="D1242" s="8">
        <v>2.5462962962962961E-4</v>
      </c>
      <c r="E1242" s="4">
        <v>0.01</v>
      </c>
      <c r="F1242" s="5">
        <v>0</v>
      </c>
      <c r="G1242" s="5">
        <v>1.06</v>
      </c>
      <c r="H1242" s="7" t="s">
        <v>379</v>
      </c>
      <c r="I1242" s="7" t="s">
        <v>379</v>
      </c>
      <c r="J1242" s="42">
        <v>43378.347928240742</v>
      </c>
      <c r="K1242" s="42">
        <v>43378.348182870373</v>
      </c>
      <c r="L1242" s="2">
        <v>43378</v>
      </c>
      <c r="M1242" s="6" t="str">
        <f t="shared" si="202"/>
        <v>octubre</v>
      </c>
      <c r="N1242" s="19">
        <f t="shared" si="203"/>
        <v>40</v>
      </c>
      <c r="O1242" s="7" t="str">
        <f t="shared" si="204"/>
        <v>viernes</v>
      </c>
      <c r="P1242" s="7">
        <f t="shared" si="205"/>
        <v>2018</v>
      </c>
      <c r="Q1242" s="3" t="str">
        <f>VLOOKUP(A1242,INFO!$A:$B,2,0)</f>
        <v>GUAYAQUIL</v>
      </c>
      <c r="R1242" s="19">
        <v>95</v>
      </c>
      <c r="S1242" s="19" t="str">
        <f t="shared" si="206"/>
        <v>Francisco Illescas Barreiro, Guayaquil</v>
      </c>
      <c r="T1242" s="19">
        <f t="shared" si="207"/>
        <v>1</v>
      </c>
      <c r="U1242" s="19" t="str">
        <f t="shared" si="208"/>
        <v>Mostrar</v>
      </c>
      <c r="V1242" s="3" t="str">
        <f>VLOOKUP(A1242,INFO!$A:$C,3,0)</f>
        <v>EIBC3571</v>
      </c>
      <c r="W1242" s="3" t="str">
        <f>VLOOKUP(V1242,INFO!$C:$D,2,0)</f>
        <v>Camion</v>
      </c>
      <c r="X1242" s="17" t="str">
        <f>VLOOKUP(A1242,INFO!A:F,5,0)</f>
        <v>LOGÍSTICA</v>
      </c>
      <c r="Y1242" s="17" t="str">
        <f>VLOOKUP(A1242,INFO!A:F,6,0)</f>
        <v>Cristobal Murillo</v>
      </c>
    </row>
    <row r="1243" spans="1:25" x14ac:dyDescent="0.25">
      <c r="A1243" s="3" t="s">
        <v>4</v>
      </c>
      <c r="B1243" s="8">
        <v>1.2384259259259258E-3</v>
      </c>
      <c r="C1243" s="8">
        <v>9.2592592592592585E-4</v>
      </c>
      <c r="D1243" s="8">
        <v>3.1250000000000001E-4</v>
      </c>
      <c r="E1243" s="4">
        <v>0.76</v>
      </c>
      <c r="F1243" s="5">
        <v>46</v>
      </c>
      <c r="G1243" s="5">
        <v>25.46</v>
      </c>
      <c r="H1243" s="7" t="s">
        <v>1</v>
      </c>
      <c r="I1243" s="7" t="s">
        <v>345</v>
      </c>
      <c r="J1243" s="42">
        <v>43378.357037037036</v>
      </c>
      <c r="K1243" s="42">
        <v>43378.358275462961</v>
      </c>
      <c r="L1243" s="2">
        <v>43378</v>
      </c>
      <c r="M1243" s="6" t="str">
        <f t="shared" si="202"/>
        <v>octubre</v>
      </c>
      <c r="N1243" s="19">
        <f t="shared" si="203"/>
        <v>40</v>
      </c>
      <c r="O1243" s="7" t="str">
        <f t="shared" si="204"/>
        <v>viernes</v>
      </c>
      <c r="P1243" s="7">
        <f t="shared" si="205"/>
        <v>2018</v>
      </c>
      <c r="Q1243" s="3" t="str">
        <f>VLOOKUP(A1243,INFO!$A:$B,2,0)</f>
        <v>QUITO</v>
      </c>
      <c r="R1243" s="19">
        <v>95</v>
      </c>
      <c r="S1243" s="19" t="str">
        <f t="shared" si="206"/>
        <v>Avenida 10 De Agosto 2-128, Quito</v>
      </c>
      <c r="T1243" s="19">
        <f t="shared" si="207"/>
        <v>0</v>
      </c>
      <c r="U1243" s="19" t="str">
        <f t="shared" si="208"/>
        <v>Mostrar</v>
      </c>
      <c r="V1243" s="3" t="str">
        <f>VLOOKUP(A1243,INFO!$A:$C,3,0)</f>
        <v>HW228P</v>
      </c>
      <c r="W1243" s="3" t="str">
        <f>VLOOKUP(V1243,INFO!$C:$D,2,0)</f>
        <v>Motocicleta</v>
      </c>
      <c r="X1243" s="17" t="str">
        <f>VLOOKUP(A1243,INFO!A:F,5,0)</f>
        <v>SAT UIO</v>
      </c>
      <c r="Y1243" s="17" t="str">
        <f>VLOOKUP(A1243,INFO!A:F,6,0)</f>
        <v>Quito</v>
      </c>
    </row>
    <row r="1244" spans="1:25" x14ac:dyDescent="0.25">
      <c r="A1244" s="3" t="s">
        <v>53</v>
      </c>
      <c r="B1244" s="8">
        <v>3.3217592592592591E-3</v>
      </c>
      <c r="C1244" s="8">
        <v>2.9976851851851848E-3</v>
      </c>
      <c r="D1244" s="8">
        <v>3.2407407407407406E-4</v>
      </c>
      <c r="E1244" s="4">
        <v>0.74</v>
      </c>
      <c r="F1244" s="5">
        <v>40</v>
      </c>
      <c r="G1244" s="5">
        <v>9.27</v>
      </c>
      <c r="H1244" s="7" t="s">
        <v>24</v>
      </c>
      <c r="I1244" s="7" t="s">
        <v>24</v>
      </c>
      <c r="J1244" s="42">
        <v>43378.396377314813</v>
      </c>
      <c r="K1244" s="42">
        <v>43378.399699074071</v>
      </c>
      <c r="L1244" s="2">
        <v>43378</v>
      </c>
      <c r="M1244" s="6" t="str">
        <f t="shared" si="202"/>
        <v>octubre</v>
      </c>
      <c r="N1244" s="19">
        <f t="shared" si="203"/>
        <v>40</v>
      </c>
      <c r="O1244" s="7" t="str">
        <f t="shared" si="204"/>
        <v>viernes</v>
      </c>
      <c r="P1244" s="7">
        <f t="shared" si="205"/>
        <v>2018</v>
      </c>
      <c r="Q1244" s="3" t="str">
        <f>VLOOKUP(A1244,INFO!$A:$B,2,0)</f>
        <v>GUAYAQUIL</v>
      </c>
      <c r="R1244" s="19">
        <v>95</v>
      </c>
      <c r="S1244" s="19" t="str">
        <f t="shared" si="206"/>
        <v>Durmió en Ainsa</v>
      </c>
      <c r="T1244" s="19">
        <f t="shared" si="207"/>
        <v>1</v>
      </c>
      <c r="U1244" s="19" t="str">
        <f t="shared" si="208"/>
        <v>Mostrar</v>
      </c>
      <c r="V1244" s="3" t="str">
        <f>VLOOKUP(A1244,INFO!$A:$C,3,0)</f>
        <v>EIBC3570</v>
      </c>
      <c r="W1244" s="3" t="str">
        <f>VLOOKUP(V1244,INFO!$C:$D,2,0)</f>
        <v>Camion</v>
      </c>
      <c r="X1244" s="17" t="str">
        <f>VLOOKUP(A1244,INFO!A:F,5,0)</f>
        <v>LOGÍSTICA</v>
      </c>
      <c r="Y1244" s="17" t="str">
        <f>VLOOKUP(A1244,INFO!A:F,6,0)</f>
        <v>Cristobal Murillo</v>
      </c>
    </row>
    <row r="1245" spans="1:25" x14ac:dyDescent="0.25">
      <c r="A1245" s="3" t="s">
        <v>53</v>
      </c>
      <c r="B1245" s="8">
        <v>9.9537037037037042E-4</v>
      </c>
      <c r="C1245" s="8">
        <v>6.7129629629629625E-4</v>
      </c>
      <c r="D1245" s="8">
        <v>3.2407407407407406E-4</v>
      </c>
      <c r="E1245" s="4">
        <v>0.1</v>
      </c>
      <c r="F1245" s="5">
        <v>12</v>
      </c>
      <c r="G1245" s="5">
        <v>4.18</v>
      </c>
      <c r="H1245" s="7" t="s">
        <v>24</v>
      </c>
      <c r="I1245" s="7" t="s">
        <v>24</v>
      </c>
      <c r="J1245" s="42">
        <v>43378.593784722223</v>
      </c>
      <c r="K1245" s="42">
        <v>43378.594780092593</v>
      </c>
      <c r="L1245" s="2">
        <v>43378</v>
      </c>
      <c r="M1245" s="6" t="str">
        <f t="shared" si="202"/>
        <v>octubre</v>
      </c>
      <c r="N1245" s="19">
        <f t="shared" si="203"/>
        <v>40</v>
      </c>
      <c r="O1245" s="7" t="str">
        <f t="shared" si="204"/>
        <v>viernes</v>
      </c>
      <c r="P1245" s="7">
        <f t="shared" si="205"/>
        <v>2018</v>
      </c>
      <c r="Q1245" s="3" t="str">
        <f>VLOOKUP(A1245,INFO!$A:$B,2,0)</f>
        <v>GUAYAQUIL</v>
      </c>
      <c r="R1245" s="19">
        <v>95</v>
      </c>
      <c r="S1245" s="19" t="str">
        <f t="shared" si="206"/>
        <v>Durmió en Ainsa</v>
      </c>
      <c r="T1245" s="19">
        <f t="shared" si="207"/>
        <v>1</v>
      </c>
      <c r="U1245" s="19" t="str">
        <f t="shared" si="208"/>
        <v>Mostrar</v>
      </c>
      <c r="V1245" s="3" t="str">
        <f>VLOOKUP(A1245,INFO!$A:$C,3,0)</f>
        <v>EIBC3570</v>
      </c>
      <c r="W1245" s="3" t="str">
        <f>VLOOKUP(V1245,INFO!$C:$D,2,0)</f>
        <v>Camion</v>
      </c>
      <c r="X1245" s="17" t="str">
        <f>VLOOKUP(A1245,INFO!A:F,5,0)</f>
        <v>LOGÍSTICA</v>
      </c>
      <c r="Y1245" s="17" t="str">
        <f>VLOOKUP(A1245,INFO!A:F,6,0)</f>
        <v>Cristobal Murillo</v>
      </c>
    </row>
    <row r="1246" spans="1:25" x14ac:dyDescent="0.25">
      <c r="A1246" s="3" t="s">
        <v>39</v>
      </c>
      <c r="B1246" s="8">
        <v>4.4675925925925933E-3</v>
      </c>
      <c r="C1246" s="8">
        <v>4.1435185185185186E-3</v>
      </c>
      <c r="D1246" s="8">
        <v>3.2407407407407406E-4</v>
      </c>
      <c r="E1246" s="4">
        <v>2.64</v>
      </c>
      <c r="F1246" s="5">
        <v>42</v>
      </c>
      <c r="G1246" s="5">
        <v>24.65</v>
      </c>
      <c r="H1246" s="7" t="s">
        <v>380</v>
      </c>
      <c r="I1246" s="7" t="s">
        <v>198</v>
      </c>
      <c r="J1246" s="42">
        <v>43378.644756944443</v>
      </c>
      <c r="K1246" s="42">
        <v>43378.649224537039</v>
      </c>
      <c r="L1246" s="2">
        <v>43378</v>
      </c>
      <c r="M1246" s="6" t="str">
        <f t="shared" si="202"/>
        <v>octubre</v>
      </c>
      <c r="N1246" s="19">
        <f t="shared" si="203"/>
        <v>40</v>
      </c>
      <c r="O1246" s="7" t="str">
        <f t="shared" si="204"/>
        <v>viernes</v>
      </c>
      <c r="P1246" s="7">
        <f t="shared" si="205"/>
        <v>2018</v>
      </c>
      <c r="Q1246" s="3" t="str">
        <f>VLOOKUP(A1246,INFO!$A:$B,2,0)</f>
        <v>GUAYAQUIL</v>
      </c>
      <c r="R1246" s="19">
        <v>95</v>
      </c>
      <c r="S1246" s="19" t="str">
        <f t="shared" si="206"/>
        <v>7, Guayaquil</v>
      </c>
      <c r="T1246" s="19">
        <f t="shared" si="207"/>
        <v>0</v>
      </c>
      <c r="U1246" s="19" t="str">
        <f t="shared" si="208"/>
        <v>Mostrar</v>
      </c>
      <c r="V1246" s="3" t="str">
        <f>VLOOKUP(A1246,INFO!$A:$C,3,0)</f>
        <v>EIBC3571</v>
      </c>
      <c r="W1246" s="3" t="str">
        <f>VLOOKUP(V1246,INFO!$C:$D,2,0)</f>
        <v>Camion</v>
      </c>
      <c r="X1246" s="17" t="str">
        <f>VLOOKUP(A1246,INFO!A:F,5,0)</f>
        <v>LOGÍSTICA</v>
      </c>
      <c r="Y1246" s="17" t="str">
        <f>VLOOKUP(A1246,INFO!A:F,6,0)</f>
        <v>Cristobal Murillo</v>
      </c>
    </row>
    <row r="1247" spans="1:25" x14ac:dyDescent="0.25">
      <c r="A1247" s="3" t="s">
        <v>122</v>
      </c>
      <c r="B1247" s="8">
        <v>2.5115740740740741E-3</v>
      </c>
      <c r="C1247" s="8">
        <v>2.1643518518518518E-3</v>
      </c>
      <c r="D1247" s="8">
        <v>3.4722222222222224E-4</v>
      </c>
      <c r="E1247" s="4">
        <v>1.1000000000000001</v>
      </c>
      <c r="F1247" s="5">
        <v>40</v>
      </c>
      <c r="G1247" s="5">
        <v>18.2</v>
      </c>
      <c r="H1247" s="7" t="s">
        <v>77</v>
      </c>
      <c r="I1247" s="7" t="s">
        <v>77</v>
      </c>
      <c r="J1247" s="42">
        <v>43378.297013888892</v>
      </c>
      <c r="K1247" s="42">
        <v>43378.299525462964</v>
      </c>
      <c r="L1247" s="2">
        <v>43378</v>
      </c>
      <c r="M1247" s="6" t="str">
        <f t="shared" si="202"/>
        <v>octubre</v>
      </c>
      <c r="N1247" s="19">
        <f t="shared" si="203"/>
        <v>40</v>
      </c>
      <c r="O1247" s="7" t="str">
        <f t="shared" si="204"/>
        <v>viernes</v>
      </c>
      <c r="P1247" s="7">
        <f t="shared" si="205"/>
        <v>2018</v>
      </c>
      <c r="Q1247" s="3" t="str">
        <f>VLOOKUP(A1247,INFO!$A:$B,2,0)</f>
        <v>GUAYAQUIL</v>
      </c>
      <c r="R1247" s="19">
        <v>95</v>
      </c>
      <c r="S1247" s="19" t="str">
        <f t="shared" si="206"/>
        <v>E25, Camilo Ponce Enríquez</v>
      </c>
      <c r="T1247" s="19">
        <f t="shared" si="207"/>
        <v>1</v>
      </c>
      <c r="U1247" s="19" t="str">
        <f t="shared" si="208"/>
        <v>Mostrar</v>
      </c>
      <c r="V1247" s="3" t="str">
        <f>VLOOKUP(A1247,INFO!$A:$C,3,0)</f>
        <v>EHCN0517</v>
      </c>
      <c r="W1247" s="3" t="str">
        <f>VLOOKUP(V1247,INFO!$C:$D,2,0)</f>
        <v>Camioneta</v>
      </c>
      <c r="X1247" s="17" t="str">
        <f>VLOOKUP(A1247,INFO!A:F,5,0)</f>
        <v>POSTVENTA</v>
      </c>
      <c r="Y1247" s="17" t="str">
        <f>VLOOKUP(A1247,INFO!A:F,6,0)</f>
        <v>Marcelo Murillo</v>
      </c>
    </row>
    <row r="1248" spans="1:25" x14ac:dyDescent="0.25">
      <c r="A1248" s="3" t="s">
        <v>122</v>
      </c>
      <c r="B1248" s="8">
        <v>3.4722222222222224E-4</v>
      </c>
      <c r="C1248" s="8">
        <v>0</v>
      </c>
      <c r="D1248" s="8">
        <v>3.4722222222222224E-4</v>
      </c>
      <c r="E1248" s="4">
        <v>0.01</v>
      </c>
      <c r="F1248" s="5">
        <v>0</v>
      </c>
      <c r="G1248" s="5">
        <v>0.9</v>
      </c>
      <c r="H1248" s="7" t="s">
        <v>77</v>
      </c>
      <c r="I1248" s="7" t="s">
        <v>77</v>
      </c>
      <c r="J1248" s="42">
        <v>43378.299803240741</v>
      </c>
      <c r="K1248" s="42">
        <v>43378.300150462965</v>
      </c>
      <c r="L1248" s="2">
        <v>43378</v>
      </c>
      <c r="M1248" s="6" t="str">
        <f t="shared" si="202"/>
        <v>octubre</v>
      </c>
      <c r="N1248" s="19">
        <f t="shared" si="203"/>
        <v>40</v>
      </c>
      <c r="O1248" s="7" t="str">
        <f t="shared" si="204"/>
        <v>viernes</v>
      </c>
      <c r="P1248" s="7">
        <f t="shared" si="205"/>
        <v>2018</v>
      </c>
      <c r="Q1248" s="3" t="str">
        <f>VLOOKUP(A1248,INFO!$A:$B,2,0)</f>
        <v>GUAYAQUIL</v>
      </c>
      <c r="R1248" s="19">
        <v>95</v>
      </c>
      <c r="S1248" s="19" t="str">
        <f t="shared" si="206"/>
        <v>E25, Camilo Ponce Enríquez</v>
      </c>
      <c r="T1248" s="19">
        <f t="shared" si="207"/>
        <v>1</v>
      </c>
      <c r="U1248" s="19" t="str">
        <f t="shared" si="208"/>
        <v>Mostrar</v>
      </c>
      <c r="V1248" s="3" t="str">
        <f>VLOOKUP(A1248,INFO!$A:$C,3,0)</f>
        <v>EHCN0517</v>
      </c>
      <c r="W1248" s="3" t="str">
        <f>VLOOKUP(V1248,INFO!$C:$D,2,0)</f>
        <v>Camioneta</v>
      </c>
      <c r="X1248" s="17" t="str">
        <f>VLOOKUP(A1248,INFO!A:F,5,0)</f>
        <v>POSTVENTA</v>
      </c>
      <c r="Y1248" s="17" t="str">
        <f>VLOOKUP(A1248,INFO!A:F,6,0)</f>
        <v>Marcelo Murillo</v>
      </c>
    </row>
    <row r="1249" spans="1:25" x14ac:dyDescent="0.25">
      <c r="A1249" s="3" t="s">
        <v>78</v>
      </c>
      <c r="B1249" s="8">
        <v>7.3842592592592597E-3</v>
      </c>
      <c r="C1249" s="8">
        <v>7.037037037037037E-3</v>
      </c>
      <c r="D1249" s="8">
        <v>3.4722222222222224E-4</v>
      </c>
      <c r="E1249" s="4">
        <v>4.8499999999999996</v>
      </c>
      <c r="F1249" s="5">
        <v>50</v>
      </c>
      <c r="G1249" s="5">
        <v>27.37</v>
      </c>
      <c r="H1249" s="7" t="s">
        <v>351</v>
      </c>
      <c r="I1249" s="7" t="s">
        <v>24</v>
      </c>
      <c r="J1249" s="42">
        <v>43378.463738425926</v>
      </c>
      <c r="K1249" s="42">
        <v>43378.471122685187</v>
      </c>
      <c r="L1249" s="2">
        <v>43378</v>
      </c>
      <c r="M1249" s="6" t="str">
        <f t="shared" si="202"/>
        <v>octubre</v>
      </c>
      <c r="N1249" s="19">
        <f t="shared" si="203"/>
        <v>40</v>
      </c>
      <c r="O1249" s="7" t="str">
        <f t="shared" si="204"/>
        <v>viernes</v>
      </c>
      <c r="P1249" s="7">
        <f t="shared" si="205"/>
        <v>2018</v>
      </c>
      <c r="Q1249" s="3" t="str">
        <f>VLOOKUP(A1249,INFO!$A:$B,2,0)</f>
        <v>GUAYAQUIL</v>
      </c>
      <c r="R1249" s="19">
        <v>95</v>
      </c>
      <c r="S1249" s="19" t="str">
        <f t="shared" si="206"/>
        <v>Avenida 40 No, Guayaquil</v>
      </c>
      <c r="T1249" s="19">
        <f t="shared" si="207"/>
        <v>0</v>
      </c>
      <c r="U1249" s="19" t="str">
        <f t="shared" si="208"/>
        <v>Mostrar</v>
      </c>
      <c r="V1249" s="3" t="str">
        <f>VLOOKUP(A1249,INFO!$A:$C,3,0)</f>
        <v>II765J</v>
      </c>
      <c r="W1249" s="3" t="str">
        <f>VLOOKUP(V1249,INFO!$C:$D,2,0)</f>
        <v>Motocicleta</v>
      </c>
      <c r="X1249" s="17" t="str">
        <f>VLOOKUP(A1249,INFO!A:F,5,0)</f>
        <v>ADMINISTRACIÓN</v>
      </c>
      <c r="Y1249" s="17" t="str">
        <f>VLOOKUP(A1249,INFO!A:F,6,0)</f>
        <v xml:space="preserve">Byron </v>
      </c>
    </row>
    <row r="1250" spans="1:25" x14ac:dyDescent="0.25">
      <c r="A1250" s="3" t="s">
        <v>78</v>
      </c>
      <c r="B1250" s="8">
        <v>7.037037037037037E-3</v>
      </c>
      <c r="C1250" s="8">
        <v>6.6898148148148142E-3</v>
      </c>
      <c r="D1250" s="8">
        <v>3.4722222222222224E-4</v>
      </c>
      <c r="E1250" s="4">
        <v>4.0199999999999996</v>
      </c>
      <c r="F1250" s="5">
        <v>57</v>
      </c>
      <c r="G1250" s="5">
        <v>23.82</v>
      </c>
      <c r="H1250" s="7" t="s">
        <v>24</v>
      </c>
      <c r="I1250" s="7" t="s">
        <v>134</v>
      </c>
      <c r="J1250" s="42">
        <v>43378.473703703705</v>
      </c>
      <c r="K1250" s="42">
        <v>43378.480740740742</v>
      </c>
      <c r="L1250" s="2">
        <v>43378</v>
      </c>
      <c r="M1250" s="6" t="str">
        <f t="shared" si="202"/>
        <v>octubre</v>
      </c>
      <c r="N1250" s="19">
        <f t="shared" si="203"/>
        <v>40</v>
      </c>
      <c r="O1250" s="7" t="str">
        <f t="shared" si="204"/>
        <v>viernes</v>
      </c>
      <c r="P1250" s="7">
        <f t="shared" si="205"/>
        <v>2018</v>
      </c>
      <c r="Q1250" s="3" t="str">
        <f>VLOOKUP(A1250,INFO!$A:$B,2,0)</f>
        <v>GUAYAQUIL</v>
      </c>
      <c r="R1250" s="19">
        <v>95</v>
      </c>
      <c r="S1250" s="19" t="str">
        <f t="shared" si="206"/>
        <v>Camilo Ponce Enriquez, Guayaquil</v>
      </c>
      <c r="T1250" s="19">
        <f t="shared" si="207"/>
        <v>1</v>
      </c>
      <c r="U1250" s="19" t="str">
        <f t="shared" si="208"/>
        <v>Mostrar</v>
      </c>
      <c r="V1250" s="3" t="str">
        <f>VLOOKUP(A1250,INFO!$A:$C,3,0)</f>
        <v>II765J</v>
      </c>
      <c r="W1250" s="3" t="str">
        <f>VLOOKUP(V1250,INFO!$C:$D,2,0)</f>
        <v>Motocicleta</v>
      </c>
      <c r="X1250" s="17" t="str">
        <f>VLOOKUP(A1250,INFO!A:F,5,0)</f>
        <v>ADMINISTRACIÓN</v>
      </c>
      <c r="Y1250" s="17" t="str">
        <f>VLOOKUP(A1250,INFO!A:F,6,0)</f>
        <v xml:space="preserve">Byron </v>
      </c>
    </row>
    <row r="1251" spans="1:25" x14ac:dyDescent="0.25">
      <c r="A1251" s="3" t="s">
        <v>78</v>
      </c>
      <c r="B1251" s="8">
        <v>4.9537037037037041E-3</v>
      </c>
      <c r="C1251" s="8">
        <v>4.6064814814814814E-3</v>
      </c>
      <c r="D1251" s="8">
        <v>3.4722222222222224E-4</v>
      </c>
      <c r="E1251" s="4">
        <v>2.95</v>
      </c>
      <c r="F1251" s="5">
        <v>51</v>
      </c>
      <c r="G1251" s="5">
        <v>24.83</v>
      </c>
      <c r="H1251" s="7" t="s">
        <v>134</v>
      </c>
      <c r="I1251" s="7" t="s">
        <v>24</v>
      </c>
      <c r="J1251" s="42">
        <v>43378.559733796297</v>
      </c>
      <c r="K1251" s="42">
        <v>43378.564687500002</v>
      </c>
      <c r="L1251" s="2">
        <v>43378</v>
      </c>
      <c r="M1251" s="6" t="str">
        <f t="shared" si="202"/>
        <v>octubre</v>
      </c>
      <c r="N1251" s="19">
        <f t="shared" si="203"/>
        <v>40</v>
      </c>
      <c r="O1251" s="7" t="str">
        <f t="shared" si="204"/>
        <v>viernes</v>
      </c>
      <c r="P1251" s="7">
        <f t="shared" si="205"/>
        <v>2018</v>
      </c>
      <c r="Q1251" s="3" t="str">
        <f>VLOOKUP(A1251,INFO!$A:$B,2,0)</f>
        <v>GUAYAQUIL</v>
      </c>
      <c r="R1251" s="19">
        <v>95</v>
      </c>
      <c r="S1251" s="19" t="str">
        <f t="shared" si="206"/>
        <v>Avenida 40 No, Guayaquil</v>
      </c>
      <c r="T1251" s="19">
        <f t="shared" si="207"/>
        <v>0</v>
      </c>
      <c r="U1251" s="19" t="str">
        <f t="shared" si="208"/>
        <v>Mostrar</v>
      </c>
      <c r="V1251" s="3" t="str">
        <f>VLOOKUP(A1251,INFO!$A:$C,3,0)</f>
        <v>II765J</v>
      </c>
      <c r="W1251" s="3" t="str">
        <f>VLOOKUP(V1251,INFO!$C:$D,2,0)</f>
        <v>Motocicleta</v>
      </c>
      <c r="X1251" s="17" t="str">
        <f>VLOOKUP(A1251,INFO!A:F,5,0)</f>
        <v>ADMINISTRACIÓN</v>
      </c>
      <c r="Y1251" s="17" t="str">
        <f>VLOOKUP(A1251,INFO!A:F,6,0)</f>
        <v xml:space="preserve">Byron </v>
      </c>
    </row>
    <row r="1252" spans="1:25" x14ac:dyDescent="0.25">
      <c r="A1252" s="3" t="s">
        <v>68</v>
      </c>
      <c r="B1252" s="8">
        <v>1.909722222222222E-2</v>
      </c>
      <c r="C1252" s="8">
        <v>1.8749999999999999E-2</v>
      </c>
      <c r="D1252" s="8">
        <v>3.4722222222222224E-4</v>
      </c>
      <c r="E1252" s="4">
        <v>27.4</v>
      </c>
      <c r="F1252" s="5">
        <v>107</v>
      </c>
      <c r="G1252" s="5">
        <v>59.78</v>
      </c>
      <c r="H1252" s="7" t="s">
        <v>72</v>
      </c>
      <c r="I1252" s="7" t="s">
        <v>190</v>
      </c>
      <c r="J1252" s="42">
        <v>43378.607870370368</v>
      </c>
      <c r="K1252" s="42">
        <v>43378.626967592594</v>
      </c>
      <c r="L1252" s="2">
        <v>43378</v>
      </c>
      <c r="M1252" s="6" t="str">
        <f t="shared" si="202"/>
        <v>octubre</v>
      </c>
      <c r="N1252" s="19">
        <f t="shared" si="203"/>
        <v>40</v>
      </c>
      <c r="O1252" s="7" t="str">
        <f t="shared" si="204"/>
        <v>viernes</v>
      </c>
      <c r="P1252" s="7">
        <f t="shared" si="205"/>
        <v>2018</v>
      </c>
      <c r="Q1252" s="3" t="str">
        <f>VLOOKUP(A1252,INFO!$A:$B,2,0)</f>
        <v>QUITO</v>
      </c>
      <c r="R1252" s="19">
        <v>95</v>
      </c>
      <c r="S1252" s="19" t="str">
        <f t="shared" si="206"/>
        <v>E40, Guayaquil</v>
      </c>
      <c r="T1252" s="19">
        <f t="shared" si="207"/>
        <v>1</v>
      </c>
      <c r="U1252" s="19" t="str">
        <f t="shared" si="208"/>
        <v>Mostrar</v>
      </c>
      <c r="V1252" s="3" t="str">
        <f>VLOOKUP(A1252,INFO!$A:$C,3,0)</f>
        <v>EGSK6338</v>
      </c>
      <c r="W1252" s="3" t="str">
        <f>VLOOKUP(V1252,INFO!$C:$D,2,0)</f>
        <v>Automovil</v>
      </c>
      <c r="X1252" s="17" t="str">
        <f>VLOOKUP(A1252,INFO!A:F,5,0)</f>
        <v>VENTAS</v>
      </c>
      <c r="Y1252" s="17" t="str">
        <f>VLOOKUP(A1252,INFO!A:F,6,0)</f>
        <v>Josue Guillen</v>
      </c>
    </row>
    <row r="1253" spans="1:25" x14ac:dyDescent="0.25">
      <c r="A1253" s="3" t="s">
        <v>78</v>
      </c>
      <c r="B1253" s="8">
        <v>1.4409722222222221E-2</v>
      </c>
      <c r="C1253" s="8">
        <v>1.40625E-2</v>
      </c>
      <c r="D1253" s="8">
        <v>3.4722222222222224E-4</v>
      </c>
      <c r="E1253" s="4">
        <v>8.68</v>
      </c>
      <c r="F1253" s="5">
        <v>64</v>
      </c>
      <c r="G1253" s="5">
        <v>25.09</v>
      </c>
      <c r="H1253" s="7" t="s">
        <v>147</v>
      </c>
      <c r="I1253" s="7" t="s">
        <v>134</v>
      </c>
      <c r="J1253" s="42">
        <v>43378.654872685183</v>
      </c>
      <c r="K1253" s="42">
        <v>43378.669282407405</v>
      </c>
      <c r="L1253" s="2">
        <v>43378</v>
      </c>
      <c r="M1253" s="6" t="str">
        <f t="shared" si="202"/>
        <v>octubre</v>
      </c>
      <c r="N1253" s="19">
        <f t="shared" si="203"/>
        <v>40</v>
      </c>
      <c r="O1253" s="7" t="str">
        <f t="shared" si="204"/>
        <v>viernes</v>
      </c>
      <c r="P1253" s="7">
        <f t="shared" si="205"/>
        <v>2018</v>
      </c>
      <c r="Q1253" s="3" t="str">
        <f>VLOOKUP(A1253,INFO!$A:$B,2,0)</f>
        <v>GUAYAQUIL</v>
      </c>
      <c r="R1253" s="19">
        <v>95</v>
      </c>
      <c r="S1253" s="19" t="str">
        <f t="shared" si="206"/>
        <v>Camilo Ponce Enriquez, Guayaquil</v>
      </c>
      <c r="T1253" s="19">
        <f t="shared" si="207"/>
        <v>0</v>
      </c>
      <c r="U1253" s="19" t="str">
        <f t="shared" si="208"/>
        <v>Mostrar</v>
      </c>
      <c r="V1253" s="3" t="str">
        <f>VLOOKUP(A1253,INFO!$A:$C,3,0)</f>
        <v>II765J</v>
      </c>
      <c r="W1253" s="3" t="str">
        <f>VLOOKUP(V1253,INFO!$C:$D,2,0)</f>
        <v>Motocicleta</v>
      </c>
      <c r="X1253" s="17" t="str">
        <f>VLOOKUP(A1253,INFO!A:F,5,0)</f>
        <v>ADMINISTRACIÓN</v>
      </c>
      <c r="Y1253" s="17" t="str">
        <f>VLOOKUP(A1253,INFO!A:F,6,0)</f>
        <v xml:space="preserve">Byron </v>
      </c>
    </row>
    <row r="1254" spans="1:25" x14ac:dyDescent="0.25">
      <c r="A1254" s="3" t="s">
        <v>64</v>
      </c>
      <c r="B1254" s="8">
        <v>3.1597222222222222E-3</v>
      </c>
      <c r="C1254" s="8">
        <v>2.7893518518518519E-3</v>
      </c>
      <c r="D1254" s="8">
        <v>3.7037037037037035E-4</v>
      </c>
      <c r="E1254" s="4">
        <v>1.1100000000000001</v>
      </c>
      <c r="F1254" s="5">
        <v>33</v>
      </c>
      <c r="G1254" s="5">
        <v>14.64</v>
      </c>
      <c r="H1254" s="7" t="s">
        <v>136</v>
      </c>
      <c r="I1254" s="7" t="s">
        <v>381</v>
      </c>
      <c r="J1254" s="42">
        <v>43378.48773148148</v>
      </c>
      <c r="K1254" s="42">
        <v>43378.490891203706</v>
      </c>
      <c r="L1254" s="2">
        <v>43378</v>
      </c>
      <c r="M1254" s="6" t="str">
        <f t="shared" si="202"/>
        <v>octubre</v>
      </c>
      <c r="N1254" s="19">
        <f t="shared" si="203"/>
        <v>40</v>
      </c>
      <c r="O1254" s="7" t="str">
        <f t="shared" si="204"/>
        <v>viernes</v>
      </c>
      <c r="P1254" s="7">
        <f t="shared" si="205"/>
        <v>2018</v>
      </c>
      <c r="Q1254" s="3" t="str">
        <f>VLOOKUP(A1254,INFO!$A:$B,2,0)</f>
        <v>GUAYAQUIL</v>
      </c>
      <c r="R1254" s="19">
        <v>95</v>
      </c>
      <c r="S1254" s="19" t="str">
        <f t="shared" si="206"/>
        <v>Calle 32 Se, Guayaquil</v>
      </c>
      <c r="T1254" s="19">
        <f t="shared" si="207"/>
        <v>0</v>
      </c>
      <c r="U1254" s="19" t="str">
        <f t="shared" si="208"/>
        <v>Mostrar</v>
      </c>
      <c r="V1254" s="3" t="str">
        <f>VLOOKUP(A1254,INFO!$A:$C,3,0)</f>
        <v>EPCW5709</v>
      </c>
      <c r="W1254" s="3" t="str">
        <f>VLOOKUP(V1254,INFO!$C:$D,2,0)</f>
        <v>Camioneta</v>
      </c>
      <c r="X1254" s="17" t="str">
        <f>VLOOKUP(A1254,INFO!A:F,5,0)</f>
        <v>VENTAS</v>
      </c>
      <c r="Y1254" s="17" t="str">
        <f>VLOOKUP(A1254,INFO!A:F,6,0)</f>
        <v>Proyectos</v>
      </c>
    </row>
    <row r="1255" spans="1:25" x14ac:dyDescent="0.25">
      <c r="A1255" s="3" t="s">
        <v>78</v>
      </c>
      <c r="B1255" s="8">
        <v>7.037037037037037E-3</v>
      </c>
      <c r="C1255" s="8">
        <v>6.6550925925925935E-3</v>
      </c>
      <c r="D1255" s="8">
        <v>3.8194444444444446E-4</v>
      </c>
      <c r="E1255" s="4">
        <v>4.9000000000000004</v>
      </c>
      <c r="F1255" s="5">
        <v>61</v>
      </c>
      <c r="G1255" s="5">
        <v>28.99</v>
      </c>
      <c r="H1255" s="7" t="s">
        <v>72</v>
      </c>
      <c r="I1255" s="7" t="s">
        <v>129</v>
      </c>
      <c r="J1255" s="42">
        <v>43378.391701388886</v>
      </c>
      <c r="K1255" s="42">
        <v>43378.398738425924</v>
      </c>
      <c r="L1255" s="2">
        <v>43378</v>
      </c>
      <c r="M1255" s="6" t="str">
        <f t="shared" si="202"/>
        <v>octubre</v>
      </c>
      <c r="N1255" s="19">
        <f t="shared" si="203"/>
        <v>40</v>
      </c>
      <c r="O1255" s="7" t="str">
        <f t="shared" si="204"/>
        <v>viernes</v>
      </c>
      <c r="P1255" s="7">
        <f t="shared" si="205"/>
        <v>2018</v>
      </c>
      <c r="Q1255" s="3" t="str">
        <f>VLOOKUP(A1255,INFO!$A:$B,2,0)</f>
        <v>GUAYAQUIL</v>
      </c>
      <c r="R1255" s="19">
        <v>95</v>
      </c>
      <c r="S1255" s="19" t="str">
        <f t="shared" si="206"/>
        <v>Avenida 39 No, Guayaquil</v>
      </c>
      <c r="T1255" s="19">
        <f t="shared" si="207"/>
        <v>1</v>
      </c>
      <c r="U1255" s="19" t="str">
        <f t="shared" si="208"/>
        <v>Mostrar</v>
      </c>
      <c r="V1255" s="3" t="str">
        <f>VLOOKUP(A1255,INFO!$A:$C,3,0)</f>
        <v>II765J</v>
      </c>
      <c r="W1255" s="3" t="str">
        <f>VLOOKUP(V1255,INFO!$C:$D,2,0)</f>
        <v>Motocicleta</v>
      </c>
      <c r="X1255" s="17" t="str">
        <f>VLOOKUP(A1255,INFO!A:F,5,0)</f>
        <v>ADMINISTRACIÓN</v>
      </c>
      <c r="Y1255" s="17" t="str">
        <f>VLOOKUP(A1255,INFO!A:F,6,0)</f>
        <v xml:space="preserve">Byron </v>
      </c>
    </row>
    <row r="1256" spans="1:25" x14ac:dyDescent="0.25">
      <c r="A1256" s="3" t="s">
        <v>39</v>
      </c>
      <c r="B1256" s="8">
        <v>3.8194444444444446E-4</v>
      </c>
      <c r="C1256" s="8">
        <v>0</v>
      </c>
      <c r="D1256" s="8">
        <v>3.8194444444444446E-4</v>
      </c>
      <c r="E1256" s="4">
        <v>0</v>
      </c>
      <c r="F1256" s="5">
        <v>0</v>
      </c>
      <c r="G1256" s="5">
        <v>0.18</v>
      </c>
      <c r="H1256" s="7" t="s">
        <v>380</v>
      </c>
      <c r="I1256" s="7" t="s">
        <v>380</v>
      </c>
      <c r="J1256" s="42">
        <v>43378.499166666668</v>
      </c>
      <c r="K1256" s="42">
        <v>43378.499548611115</v>
      </c>
      <c r="L1256" s="2">
        <v>43378</v>
      </c>
      <c r="M1256" s="6" t="str">
        <f t="shared" si="202"/>
        <v>octubre</v>
      </c>
      <c r="N1256" s="19">
        <f t="shared" si="203"/>
        <v>40</v>
      </c>
      <c r="O1256" s="7" t="str">
        <f t="shared" si="204"/>
        <v>viernes</v>
      </c>
      <c r="P1256" s="7">
        <f t="shared" si="205"/>
        <v>2018</v>
      </c>
      <c r="Q1256" s="3" t="str">
        <f>VLOOKUP(A1256,INFO!$A:$B,2,0)</f>
        <v>GUAYAQUIL</v>
      </c>
      <c r="R1256" s="19">
        <v>95</v>
      </c>
      <c r="S1256" s="19" t="str">
        <f t="shared" si="206"/>
        <v>Avenida Miguel Alcivar, Guayaquil</v>
      </c>
      <c r="T1256" s="19">
        <f t="shared" si="207"/>
        <v>1</v>
      </c>
      <c r="U1256" s="19" t="str">
        <f t="shared" si="208"/>
        <v>Mostrar</v>
      </c>
      <c r="V1256" s="3" t="str">
        <f>VLOOKUP(A1256,INFO!$A:$C,3,0)</f>
        <v>EIBC3571</v>
      </c>
      <c r="W1256" s="3" t="str">
        <f>VLOOKUP(V1256,INFO!$C:$D,2,0)</f>
        <v>Camion</v>
      </c>
      <c r="X1256" s="17" t="str">
        <f>VLOOKUP(A1256,INFO!A:F,5,0)</f>
        <v>LOGÍSTICA</v>
      </c>
      <c r="Y1256" s="17" t="str">
        <f>VLOOKUP(A1256,INFO!A:F,6,0)</f>
        <v>Cristobal Murillo</v>
      </c>
    </row>
    <row r="1257" spans="1:25" x14ac:dyDescent="0.25">
      <c r="A1257" s="3" t="s">
        <v>39</v>
      </c>
      <c r="B1257" s="8">
        <v>1.1689814814814816E-3</v>
      </c>
      <c r="C1257" s="8">
        <v>6.7129629629629625E-4</v>
      </c>
      <c r="D1257" s="8">
        <v>4.9768518518518521E-4</v>
      </c>
      <c r="E1257" s="4">
        <v>0.05</v>
      </c>
      <c r="F1257" s="5">
        <v>5</v>
      </c>
      <c r="G1257" s="5">
        <v>1.84</v>
      </c>
      <c r="H1257" s="7" t="s">
        <v>380</v>
      </c>
      <c r="I1257" s="7" t="s">
        <v>380</v>
      </c>
      <c r="J1257" s="42">
        <v>43378.496423611112</v>
      </c>
      <c r="K1257" s="42">
        <v>43378.49759259259</v>
      </c>
      <c r="L1257" s="2">
        <v>43378</v>
      </c>
      <c r="M1257" s="6" t="str">
        <f t="shared" si="202"/>
        <v>octubre</v>
      </c>
      <c r="N1257" s="19">
        <f t="shared" si="203"/>
        <v>40</v>
      </c>
      <c r="O1257" s="7" t="str">
        <f t="shared" si="204"/>
        <v>viernes</v>
      </c>
      <c r="P1257" s="7">
        <f t="shared" si="205"/>
        <v>2018</v>
      </c>
      <c r="Q1257" s="3" t="str">
        <f>VLOOKUP(A1257,INFO!$A:$B,2,0)</f>
        <v>GUAYAQUIL</v>
      </c>
      <c r="R1257" s="19">
        <v>95</v>
      </c>
      <c r="S1257" s="19" t="str">
        <f t="shared" si="206"/>
        <v>Avenida Miguel Alcivar, Guayaquil</v>
      </c>
      <c r="T1257" s="19">
        <f t="shared" si="207"/>
        <v>1</v>
      </c>
      <c r="U1257" s="19" t="str">
        <f t="shared" si="208"/>
        <v>Mostrar</v>
      </c>
      <c r="V1257" s="3" t="str">
        <f>VLOOKUP(A1257,INFO!$A:$C,3,0)</f>
        <v>EIBC3571</v>
      </c>
      <c r="W1257" s="3" t="str">
        <f>VLOOKUP(V1257,INFO!$C:$D,2,0)</f>
        <v>Camion</v>
      </c>
      <c r="X1257" s="17" t="str">
        <f>VLOOKUP(A1257,INFO!A:F,5,0)</f>
        <v>LOGÍSTICA</v>
      </c>
      <c r="Y1257" s="17" t="str">
        <f>VLOOKUP(A1257,INFO!A:F,6,0)</f>
        <v>Cristobal Murillo</v>
      </c>
    </row>
    <row r="1258" spans="1:25" x14ac:dyDescent="0.25">
      <c r="A1258" s="3" t="s">
        <v>25</v>
      </c>
      <c r="B1258" s="8">
        <v>8.1018518518518514E-3</v>
      </c>
      <c r="C1258" s="8">
        <v>7.6041666666666662E-3</v>
      </c>
      <c r="D1258" s="8">
        <v>4.9768518518518521E-4</v>
      </c>
      <c r="E1258" s="4">
        <v>2.74</v>
      </c>
      <c r="F1258" s="5">
        <v>29</v>
      </c>
      <c r="G1258" s="5">
        <v>14.11</v>
      </c>
      <c r="H1258" s="7" t="s">
        <v>325</v>
      </c>
      <c r="I1258" s="7" t="s">
        <v>325</v>
      </c>
      <c r="J1258" s="42">
        <v>43378.918032407404</v>
      </c>
      <c r="K1258" s="42">
        <v>43378.926134259258</v>
      </c>
      <c r="L1258" s="2">
        <v>43378</v>
      </c>
      <c r="M1258" s="6" t="str">
        <f t="shared" si="202"/>
        <v>octubre</v>
      </c>
      <c r="N1258" s="19">
        <f t="shared" si="203"/>
        <v>40</v>
      </c>
      <c r="O1258" s="7" t="str">
        <f t="shared" si="204"/>
        <v>viernes</v>
      </c>
      <c r="P1258" s="7">
        <f t="shared" si="205"/>
        <v>2018</v>
      </c>
      <c r="Q1258" s="3" t="str">
        <f>VLOOKUP(A1258,INFO!$A:$B,2,0)</f>
        <v>GUAYAQUIL</v>
      </c>
      <c r="R1258" s="19">
        <v>95</v>
      </c>
      <c r="S1258" s="19" t="str">
        <f t="shared" si="206"/>
        <v>Marcelino Mariduena</v>
      </c>
      <c r="T1258" s="19">
        <f t="shared" si="207"/>
        <v>1</v>
      </c>
      <c r="U1258" s="19" t="str">
        <f t="shared" si="208"/>
        <v>Mostrar</v>
      </c>
      <c r="V1258" s="3" t="str">
        <f>VLOOKUP(A1258,INFO!$A:$C,3,0)</f>
        <v>EGSF6046</v>
      </c>
      <c r="W1258" s="3" t="str">
        <f>VLOOKUP(V1258,INFO!$C:$D,2,0)</f>
        <v>Camioneta</v>
      </c>
      <c r="X1258" s="17" t="str">
        <f>VLOOKUP(A1258,INFO!A:F,5,0)</f>
        <v>POSTVENTA</v>
      </c>
      <c r="Y1258" s="17" t="str">
        <f>VLOOKUP(A1258,INFO!A:F,6,0)</f>
        <v>Kevin Perez</v>
      </c>
    </row>
    <row r="1259" spans="1:25" x14ac:dyDescent="0.25">
      <c r="A1259" s="3" t="s">
        <v>68</v>
      </c>
      <c r="B1259" s="8">
        <v>7.4189814814814813E-3</v>
      </c>
      <c r="C1259" s="8">
        <v>6.8981481481481489E-3</v>
      </c>
      <c r="D1259" s="8">
        <v>5.2083333333333333E-4</v>
      </c>
      <c r="E1259" s="4">
        <v>4.34</v>
      </c>
      <c r="F1259" s="5">
        <v>57</v>
      </c>
      <c r="G1259" s="5">
        <v>24.37</v>
      </c>
      <c r="H1259" s="7" t="s">
        <v>72</v>
      </c>
      <c r="I1259" s="7" t="s">
        <v>72</v>
      </c>
      <c r="J1259" s="42">
        <v>43378.596516203703</v>
      </c>
      <c r="K1259" s="42">
        <v>43378.603935185187</v>
      </c>
      <c r="L1259" s="2">
        <v>43378</v>
      </c>
      <c r="M1259" s="6" t="str">
        <f t="shared" si="202"/>
        <v>octubre</v>
      </c>
      <c r="N1259" s="19">
        <f t="shared" si="203"/>
        <v>40</v>
      </c>
      <c r="O1259" s="7" t="str">
        <f t="shared" si="204"/>
        <v>viernes</v>
      </c>
      <c r="P1259" s="7">
        <f t="shared" si="205"/>
        <v>2018</v>
      </c>
      <c r="Q1259" s="3" t="str">
        <f>VLOOKUP(A1259,INFO!$A:$B,2,0)</f>
        <v>QUITO</v>
      </c>
      <c r="R1259" s="19">
        <v>95</v>
      </c>
      <c r="S1259" s="19" t="str">
        <f t="shared" si="206"/>
        <v>Durmió en Ainsa</v>
      </c>
      <c r="T1259" s="19">
        <f t="shared" si="207"/>
        <v>1</v>
      </c>
      <c r="U1259" s="19" t="str">
        <f t="shared" si="208"/>
        <v>Mostrar</v>
      </c>
      <c r="V1259" s="3" t="str">
        <f>VLOOKUP(A1259,INFO!$A:$C,3,0)</f>
        <v>EGSK6338</v>
      </c>
      <c r="W1259" s="3" t="str">
        <f>VLOOKUP(V1259,INFO!$C:$D,2,0)</f>
        <v>Automovil</v>
      </c>
      <c r="X1259" s="17" t="str">
        <f>VLOOKUP(A1259,INFO!A:F,5,0)</f>
        <v>VENTAS</v>
      </c>
      <c r="Y1259" s="17" t="str">
        <f>VLOOKUP(A1259,INFO!A:F,6,0)</f>
        <v>Josue Guillen</v>
      </c>
    </row>
    <row r="1260" spans="1:25" x14ac:dyDescent="0.25">
      <c r="A1260" s="3" t="s">
        <v>78</v>
      </c>
      <c r="B1260" s="8">
        <v>4.0509259259259257E-3</v>
      </c>
      <c r="C1260" s="8">
        <v>3.3564814814814811E-3</v>
      </c>
      <c r="D1260" s="8">
        <v>6.9444444444444447E-4</v>
      </c>
      <c r="E1260" s="4">
        <v>1.93</v>
      </c>
      <c r="F1260" s="5">
        <v>51</v>
      </c>
      <c r="G1260" s="5">
        <v>19.88</v>
      </c>
      <c r="H1260" s="7" t="s">
        <v>72</v>
      </c>
      <c r="I1260" s="7" t="s">
        <v>171</v>
      </c>
      <c r="J1260" s="42">
        <v>43378.423460648148</v>
      </c>
      <c r="K1260" s="42">
        <v>43378.427511574075</v>
      </c>
      <c r="L1260" s="2">
        <v>43378</v>
      </c>
      <c r="M1260" s="6" t="str">
        <f t="shared" si="202"/>
        <v>octubre</v>
      </c>
      <c r="N1260" s="19">
        <f t="shared" si="203"/>
        <v>40</v>
      </c>
      <c r="O1260" s="7" t="str">
        <f t="shared" si="204"/>
        <v>viernes</v>
      </c>
      <c r="P1260" s="7">
        <f t="shared" si="205"/>
        <v>2018</v>
      </c>
      <c r="Q1260" s="3" t="str">
        <f>VLOOKUP(A1260,INFO!$A:$B,2,0)</f>
        <v>GUAYAQUIL</v>
      </c>
      <c r="R1260" s="19">
        <v>95</v>
      </c>
      <c r="S1260" s="19" t="str">
        <f t="shared" si="206"/>
        <v>Benjamin Carrión, Guayaquil</v>
      </c>
      <c r="T1260" s="19">
        <f t="shared" si="207"/>
        <v>1</v>
      </c>
      <c r="U1260" s="19" t="str">
        <f t="shared" si="208"/>
        <v>Mostrar</v>
      </c>
      <c r="V1260" s="3" t="str">
        <f>VLOOKUP(A1260,INFO!$A:$C,3,0)</f>
        <v>II765J</v>
      </c>
      <c r="W1260" s="3" t="str">
        <f>VLOOKUP(V1260,INFO!$C:$D,2,0)</f>
        <v>Motocicleta</v>
      </c>
      <c r="X1260" s="17" t="str">
        <f>VLOOKUP(A1260,INFO!A:F,5,0)</f>
        <v>ADMINISTRACIÓN</v>
      </c>
      <c r="Y1260" s="17" t="str">
        <f>VLOOKUP(A1260,INFO!A:F,6,0)</f>
        <v xml:space="preserve">Byron </v>
      </c>
    </row>
    <row r="1261" spans="1:25" x14ac:dyDescent="0.25">
      <c r="A1261" s="3" t="s">
        <v>78</v>
      </c>
      <c r="B1261" s="8">
        <v>1.5300925925925926E-2</v>
      </c>
      <c r="C1261" s="8">
        <v>1.4606481481481482E-2</v>
      </c>
      <c r="D1261" s="8">
        <v>6.9444444444444447E-4</v>
      </c>
      <c r="E1261" s="4">
        <v>12.79</v>
      </c>
      <c r="F1261" s="5">
        <v>70</v>
      </c>
      <c r="G1261" s="5">
        <v>34.82</v>
      </c>
      <c r="H1261" s="7" t="s">
        <v>171</v>
      </c>
      <c r="I1261" s="7" t="s">
        <v>351</v>
      </c>
      <c r="J1261" s="42">
        <v>43378.448125000003</v>
      </c>
      <c r="K1261" s="42">
        <v>43378.463425925926</v>
      </c>
      <c r="L1261" s="2">
        <v>43378</v>
      </c>
      <c r="M1261" s="6" t="str">
        <f t="shared" si="202"/>
        <v>octubre</v>
      </c>
      <c r="N1261" s="19">
        <f t="shared" si="203"/>
        <v>40</v>
      </c>
      <c r="O1261" s="7" t="str">
        <f t="shared" si="204"/>
        <v>viernes</v>
      </c>
      <c r="P1261" s="7">
        <f t="shared" si="205"/>
        <v>2018</v>
      </c>
      <c r="Q1261" s="3" t="str">
        <f>VLOOKUP(A1261,INFO!$A:$B,2,0)</f>
        <v>GUAYAQUIL</v>
      </c>
      <c r="R1261" s="19">
        <v>95</v>
      </c>
      <c r="S1261" s="19" t="str">
        <f t="shared" si="206"/>
        <v>Manuela Garaycoa De Calderon, Guayaquil</v>
      </c>
      <c r="T1261" s="19">
        <f t="shared" si="207"/>
        <v>0</v>
      </c>
      <c r="U1261" s="19" t="str">
        <f t="shared" si="208"/>
        <v>Mostrar</v>
      </c>
      <c r="V1261" s="3" t="str">
        <f>VLOOKUP(A1261,INFO!$A:$C,3,0)</f>
        <v>II765J</v>
      </c>
      <c r="W1261" s="3" t="str">
        <f>VLOOKUP(V1261,INFO!$C:$D,2,0)</f>
        <v>Motocicleta</v>
      </c>
      <c r="X1261" s="17" t="str">
        <f>VLOOKUP(A1261,INFO!A:F,5,0)</f>
        <v>ADMINISTRACIÓN</v>
      </c>
      <c r="Y1261" s="17" t="str">
        <f>VLOOKUP(A1261,INFO!A:F,6,0)</f>
        <v xml:space="preserve">Byron </v>
      </c>
    </row>
    <row r="1262" spans="1:25" x14ac:dyDescent="0.25">
      <c r="A1262" s="3" t="s">
        <v>74</v>
      </c>
      <c r="B1262" s="8">
        <v>2.0949074074074073E-3</v>
      </c>
      <c r="C1262" s="8">
        <v>1.4004629629629629E-3</v>
      </c>
      <c r="D1262" s="8">
        <v>6.9444444444444447E-4</v>
      </c>
      <c r="E1262" s="4">
        <v>0.42</v>
      </c>
      <c r="F1262" s="5">
        <v>5</v>
      </c>
      <c r="G1262" s="5">
        <v>8.2799999999999994</v>
      </c>
      <c r="H1262" s="7" t="s">
        <v>209</v>
      </c>
      <c r="I1262" s="7" t="s">
        <v>209</v>
      </c>
      <c r="J1262" s="42">
        <v>43378.594525462962</v>
      </c>
      <c r="K1262" s="42">
        <v>43378.596620370372</v>
      </c>
      <c r="L1262" s="2">
        <v>43378</v>
      </c>
      <c r="M1262" s="6" t="str">
        <f t="shared" si="202"/>
        <v>octubre</v>
      </c>
      <c r="N1262" s="19">
        <f t="shared" si="203"/>
        <v>40</v>
      </c>
      <c r="O1262" s="7" t="str">
        <f t="shared" si="204"/>
        <v>viernes</v>
      </c>
      <c r="P1262" s="7">
        <f t="shared" si="205"/>
        <v>2018</v>
      </c>
      <c r="Q1262" s="3" t="str">
        <f>VLOOKUP(A1262,INFO!$A:$B,2,0)</f>
        <v>GUAYAQUIL</v>
      </c>
      <c r="R1262" s="19">
        <v>95</v>
      </c>
      <c r="S1262" s="19" t="str">
        <f t="shared" si="206"/>
        <v>Gena</v>
      </c>
      <c r="T1262" s="19">
        <f t="shared" si="207"/>
        <v>1</v>
      </c>
      <c r="U1262" s="19" t="str">
        <f t="shared" si="208"/>
        <v>Mostrar</v>
      </c>
      <c r="V1262" s="3" t="str">
        <f>VLOOKUP(A1262,INFO!$A:$C,3,0)</f>
        <v>EGSI9191</v>
      </c>
      <c r="W1262" s="3" t="str">
        <f>VLOOKUP(V1262,INFO!$C:$D,2,0)</f>
        <v>Camioneta</v>
      </c>
      <c r="X1262" s="17" t="str">
        <f>VLOOKUP(A1262,INFO!A:F,5,0)</f>
        <v>POSTVENTA</v>
      </c>
      <c r="Y1262" s="17" t="str">
        <f>VLOOKUP(A1262,INFO!A:F,6,0)</f>
        <v>Patricio Olaya</v>
      </c>
    </row>
    <row r="1263" spans="1:25" x14ac:dyDescent="0.25">
      <c r="A1263" s="3" t="s">
        <v>4</v>
      </c>
      <c r="B1263" s="8">
        <v>5.9837962962962961E-3</v>
      </c>
      <c r="C1263" s="8">
        <v>5.2893518518518515E-3</v>
      </c>
      <c r="D1263" s="8">
        <v>6.9444444444444447E-4</v>
      </c>
      <c r="E1263" s="4">
        <v>2.29</v>
      </c>
      <c r="F1263" s="5">
        <v>48</v>
      </c>
      <c r="G1263" s="5">
        <v>15.96</v>
      </c>
      <c r="H1263" s="7" t="s">
        <v>382</v>
      </c>
      <c r="I1263" s="7" t="s">
        <v>383</v>
      </c>
      <c r="J1263" s="42">
        <v>43378.615104166667</v>
      </c>
      <c r="K1263" s="42">
        <v>43378.621087962965</v>
      </c>
      <c r="L1263" s="2">
        <v>43378</v>
      </c>
      <c r="M1263" s="6" t="str">
        <f t="shared" si="202"/>
        <v>octubre</v>
      </c>
      <c r="N1263" s="19">
        <f t="shared" si="203"/>
        <v>40</v>
      </c>
      <c r="O1263" s="7" t="str">
        <f t="shared" si="204"/>
        <v>viernes</v>
      </c>
      <c r="P1263" s="7">
        <f t="shared" si="205"/>
        <v>2018</v>
      </c>
      <c r="Q1263" s="3" t="str">
        <f>VLOOKUP(A1263,INFO!$A:$B,2,0)</f>
        <v>QUITO</v>
      </c>
      <c r="R1263" s="19">
        <v>95</v>
      </c>
      <c r="S1263" s="19" t="str">
        <f t="shared" si="206"/>
        <v>Avenida Amazonas 2-188, Quito</v>
      </c>
      <c r="T1263" s="19">
        <f t="shared" si="207"/>
        <v>0</v>
      </c>
      <c r="U1263" s="19" t="str">
        <f t="shared" si="208"/>
        <v>Mostrar</v>
      </c>
      <c r="V1263" s="3" t="str">
        <f>VLOOKUP(A1263,INFO!$A:$C,3,0)</f>
        <v>HW228P</v>
      </c>
      <c r="W1263" s="3" t="str">
        <f>VLOOKUP(V1263,INFO!$C:$D,2,0)</f>
        <v>Motocicleta</v>
      </c>
      <c r="X1263" s="17" t="str">
        <f>VLOOKUP(A1263,INFO!A:F,5,0)</f>
        <v>SAT UIO</v>
      </c>
      <c r="Y1263" s="17" t="str">
        <f>VLOOKUP(A1263,INFO!A:F,6,0)</f>
        <v>Quito</v>
      </c>
    </row>
    <row r="1264" spans="1:25" x14ac:dyDescent="0.25">
      <c r="A1264" s="3" t="s">
        <v>53</v>
      </c>
      <c r="B1264" s="8">
        <v>4.7916666666666672E-3</v>
      </c>
      <c r="C1264" s="8">
        <v>4.0972222222222226E-3</v>
      </c>
      <c r="D1264" s="8">
        <v>6.9444444444444447E-4</v>
      </c>
      <c r="E1264" s="4">
        <v>1.56</v>
      </c>
      <c r="F1264" s="5">
        <v>50</v>
      </c>
      <c r="G1264" s="5">
        <v>13.54</v>
      </c>
      <c r="H1264" s="7" t="s">
        <v>71</v>
      </c>
      <c r="I1264" s="7" t="s">
        <v>171</v>
      </c>
      <c r="J1264" s="42">
        <v>43378.631701388891</v>
      </c>
      <c r="K1264" s="42">
        <v>43378.636493055557</v>
      </c>
      <c r="L1264" s="2">
        <v>43378</v>
      </c>
      <c r="M1264" s="6" t="str">
        <f t="shared" si="202"/>
        <v>octubre</v>
      </c>
      <c r="N1264" s="19">
        <f t="shared" si="203"/>
        <v>40</v>
      </c>
      <c r="O1264" s="7" t="str">
        <f t="shared" si="204"/>
        <v>viernes</v>
      </c>
      <c r="P1264" s="7">
        <f t="shared" si="205"/>
        <v>2018</v>
      </c>
      <c r="Q1264" s="3" t="str">
        <f>VLOOKUP(A1264,INFO!$A:$B,2,0)</f>
        <v>GUAYAQUIL</v>
      </c>
      <c r="R1264" s="19">
        <v>95</v>
      </c>
      <c r="S1264" s="19" t="str">
        <f t="shared" si="206"/>
        <v>Benjamin Carrión, Guayaquil</v>
      </c>
      <c r="T1264" s="19">
        <f t="shared" si="207"/>
        <v>0</v>
      </c>
      <c r="U1264" s="19" t="str">
        <f t="shared" si="208"/>
        <v>Mostrar</v>
      </c>
      <c r="V1264" s="3" t="str">
        <f>VLOOKUP(A1264,INFO!$A:$C,3,0)</f>
        <v>EIBC3570</v>
      </c>
      <c r="W1264" s="3" t="str">
        <f>VLOOKUP(V1264,INFO!$C:$D,2,0)</f>
        <v>Camion</v>
      </c>
      <c r="X1264" s="17" t="str">
        <f>VLOOKUP(A1264,INFO!A:F,5,0)</f>
        <v>LOGÍSTICA</v>
      </c>
      <c r="Y1264" s="17" t="str">
        <f>VLOOKUP(A1264,INFO!A:F,6,0)</f>
        <v>Cristobal Murillo</v>
      </c>
    </row>
    <row r="1265" spans="1:25" x14ac:dyDescent="0.25">
      <c r="A1265" s="3" t="s">
        <v>70</v>
      </c>
      <c r="B1265" s="8">
        <v>1.087962962962963E-2</v>
      </c>
      <c r="C1265" s="8">
        <v>1.0185185185185184E-2</v>
      </c>
      <c r="D1265" s="8">
        <v>6.9444444444444447E-4</v>
      </c>
      <c r="E1265" s="4">
        <v>5.05</v>
      </c>
      <c r="F1265" s="5">
        <v>74</v>
      </c>
      <c r="G1265" s="5">
        <v>19.329999999999998</v>
      </c>
      <c r="H1265" s="7" t="s">
        <v>384</v>
      </c>
      <c r="I1265" s="7" t="s">
        <v>72</v>
      </c>
      <c r="J1265" s="42">
        <v>43378.693668981483</v>
      </c>
      <c r="K1265" s="42">
        <v>43378.704548611109</v>
      </c>
      <c r="L1265" s="2">
        <v>43378</v>
      </c>
      <c r="M1265" s="6" t="str">
        <f t="shared" si="202"/>
        <v>octubre</v>
      </c>
      <c r="N1265" s="19">
        <f t="shared" si="203"/>
        <v>40</v>
      </c>
      <c r="O1265" s="7" t="str">
        <f t="shared" si="204"/>
        <v>viernes</v>
      </c>
      <c r="P1265" s="7">
        <f t="shared" si="205"/>
        <v>2018</v>
      </c>
      <c r="Q1265" s="3" t="str">
        <f>VLOOKUP(A1265,INFO!$A:$B,2,0)</f>
        <v>QUITO</v>
      </c>
      <c r="R1265" s="19">
        <v>95</v>
      </c>
      <c r="S1265" s="19" t="str">
        <f t="shared" si="206"/>
        <v>Avenida Juan Tanca Marengo, Guayaquil</v>
      </c>
      <c r="T1265" s="19">
        <f t="shared" si="207"/>
        <v>0</v>
      </c>
      <c r="U1265" s="19" t="str">
        <f t="shared" si="208"/>
        <v>Mostrar</v>
      </c>
      <c r="V1265" s="3" t="str">
        <f>VLOOKUP(A1265,INFO!$A:$C,3,0)</f>
        <v>EPCZ3313</v>
      </c>
      <c r="W1265" s="3" t="str">
        <f>VLOOKUP(V1265,INFO!$C:$D,2,0)</f>
        <v>Automovil</v>
      </c>
      <c r="X1265" s="17" t="str">
        <f>VLOOKUP(A1265,INFO!A:F,5,0)</f>
        <v>VENTAS</v>
      </c>
      <c r="Y1265" s="17" t="str">
        <f>VLOOKUP(A1265,INFO!A:F,6,0)</f>
        <v>Fernando Maldonado</v>
      </c>
    </row>
    <row r="1266" spans="1:25" x14ac:dyDescent="0.25">
      <c r="A1266" s="3" t="s">
        <v>78</v>
      </c>
      <c r="B1266" s="8">
        <v>7.7083333333333335E-3</v>
      </c>
      <c r="C1266" s="8">
        <v>7.013888888888889E-3</v>
      </c>
      <c r="D1266" s="8">
        <v>6.9444444444444447E-4</v>
      </c>
      <c r="E1266" s="4">
        <v>3.33</v>
      </c>
      <c r="F1266" s="5">
        <v>51</v>
      </c>
      <c r="G1266" s="5">
        <v>17.98</v>
      </c>
      <c r="H1266" s="7" t="s">
        <v>72</v>
      </c>
      <c r="I1266" s="7" t="s">
        <v>72</v>
      </c>
      <c r="J1266" s="42">
        <v>43378.724282407406</v>
      </c>
      <c r="K1266" s="42">
        <v>43378.731990740744</v>
      </c>
      <c r="L1266" s="2">
        <v>43378</v>
      </c>
      <c r="M1266" s="6" t="str">
        <f t="shared" si="202"/>
        <v>octubre</v>
      </c>
      <c r="N1266" s="19">
        <f t="shared" si="203"/>
        <v>40</v>
      </c>
      <c r="O1266" s="7" t="str">
        <f t="shared" si="204"/>
        <v>viernes</v>
      </c>
      <c r="P1266" s="7">
        <f t="shared" si="205"/>
        <v>2018</v>
      </c>
      <c r="Q1266" s="3" t="str">
        <f>VLOOKUP(A1266,INFO!$A:$B,2,0)</f>
        <v>GUAYAQUIL</v>
      </c>
      <c r="R1266" s="19">
        <v>95</v>
      </c>
      <c r="S1266" s="19" t="str">
        <f t="shared" si="206"/>
        <v>Durmió en Ainsa</v>
      </c>
      <c r="T1266" s="19">
        <f t="shared" si="207"/>
        <v>1</v>
      </c>
      <c r="U1266" s="19" t="str">
        <f t="shared" si="208"/>
        <v>Mostrar</v>
      </c>
      <c r="V1266" s="3" t="str">
        <f>VLOOKUP(A1266,INFO!$A:$C,3,0)</f>
        <v>II765J</v>
      </c>
      <c r="W1266" s="3" t="str">
        <f>VLOOKUP(V1266,INFO!$C:$D,2,0)</f>
        <v>Motocicleta</v>
      </c>
      <c r="X1266" s="17" t="str">
        <f>VLOOKUP(A1266,INFO!A:F,5,0)</f>
        <v>ADMINISTRACIÓN</v>
      </c>
      <c r="Y1266" s="17" t="str">
        <f>VLOOKUP(A1266,INFO!A:F,6,0)</f>
        <v xml:space="preserve">Byron </v>
      </c>
    </row>
    <row r="1267" spans="1:25" x14ac:dyDescent="0.25">
      <c r="A1267" s="3" t="s">
        <v>122</v>
      </c>
      <c r="B1267" s="8">
        <v>1.7997685185185186E-2</v>
      </c>
      <c r="C1267" s="8">
        <v>1.7291666666666667E-2</v>
      </c>
      <c r="D1267" s="8">
        <v>7.0601851851851847E-4</v>
      </c>
      <c r="E1267" s="4">
        <v>15.21</v>
      </c>
      <c r="F1267" s="5">
        <v>70</v>
      </c>
      <c r="G1267" s="5">
        <v>35.200000000000003</v>
      </c>
      <c r="H1267" s="7" t="s">
        <v>254</v>
      </c>
      <c r="I1267" s="7" t="s">
        <v>77</v>
      </c>
      <c r="J1267" s="42">
        <v>43378.256030092591</v>
      </c>
      <c r="K1267" s="42">
        <v>43378.274027777778</v>
      </c>
      <c r="L1267" s="2">
        <v>43378</v>
      </c>
      <c r="M1267" s="6" t="str">
        <f t="shared" si="202"/>
        <v>octubre</v>
      </c>
      <c r="N1267" s="19">
        <f t="shared" si="203"/>
        <v>40</v>
      </c>
      <c r="O1267" s="7" t="str">
        <f t="shared" si="204"/>
        <v>viernes</v>
      </c>
      <c r="P1267" s="7">
        <f t="shared" si="205"/>
        <v>2018</v>
      </c>
      <c r="Q1267" s="3" t="str">
        <f>VLOOKUP(A1267,INFO!$A:$B,2,0)</f>
        <v>GUAYAQUIL</v>
      </c>
      <c r="R1267" s="19">
        <v>95</v>
      </c>
      <c r="S1267" s="19" t="str">
        <f t="shared" si="206"/>
        <v>E25, Camilo Ponce Enríquez</v>
      </c>
      <c r="T1267" s="19">
        <f t="shared" si="207"/>
        <v>0</v>
      </c>
      <c r="U1267" s="19" t="str">
        <f t="shared" si="208"/>
        <v>Mostrar</v>
      </c>
      <c r="V1267" s="3" t="str">
        <f>VLOOKUP(A1267,INFO!$A:$C,3,0)</f>
        <v>EHCN0517</v>
      </c>
      <c r="W1267" s="3" t="str">
        <f>VLOOKUP(V1267,INFO!$C:$D,2,0)</f>
        <v>Camioneta</v>
      </c>
      <c r="X1267" s="17" t="str">
        <f>VLOOKUP(A1267,INFO!A:F,5,0)</f>
        <v>POSTVENTA</v>
      </c>
      <c r="Y1267" s="17" t="str">
        <f>VLOOKUP(A1267,INFO!A:F,6,0)</f>
        <v>Marcelo Murillo</v>
      </c>
    </row>
    <row r="1268" spans="1:25" x14ac:dyDescent="0.25">
      <c r="A1268" s="3" t="s">
        <v>64</v>
      </c>
      <c r="B1268" s="8">
        <v>3.6342592592592594E-3</v>
      </c>
      <c r="C1268" s="8">
        <v>2.7893518518518519E-3</v>
      </c>
      <c r="D1268" s="8">
        <v>8.449074074074075E-4</v>
      </c>
      <c r="E1268" s="4">
        <v>1.1499999999999999</v>
      </c>
      <c r="F1268" s="5">
        <v>40</v>
      </c>
      <c r="G1268" s="5">
        <v>13.18</v>
      </c>
      <c r="H1268" s="7" t="s">
        <v>381</v>
      </c>
      <c r="I1268" s="7" t="s">
        <v>136</v>
      </c>
      <c r="J1268" s="42">
        <v>43378.495243055557</v>
      </c>
      <c r="K1268" s="42">
        <v>43378.498877314814</v>
      </c>
      <c r="L1268" s="2">
        <v>43378</v>
      </c>
      <c r="M1268" s="6" t="str">
        <f t="shared" si="202"/>
        <v>octubre</v>
      </c>
      <c r="N1268" s="19">
        <f t="shared" si="203"/>
        <v>40</v>
      </c>
      <c r="O1268" s="7" t="str">
        <f t="shared" si="204"/>
        <v>viernes</v>
      </c>
      <c r="P1268" s="7">
        <f t="shared" si="205"/>
        <v>2018</v>
      </c>
      <c r="Q1268" s="3" t="str">
        <f>VLOOKUP(A1268,INFO!$A:$B,2,0)</f>
        <v>GUAYAQUIL</v>
      </c>
      <c r="R1268" s="19">
        <v>95</v>
      </c>
      <c r="S1268" s="19" t="str">
        <f t="shared" si="206"/>
        <v>Francisco Robles, Guayaquil</v>
      </c>
      <c r="T1268" s="19">
        <f t="shared" si="207"/>
        <v>0</v>
      </c>
      <c r="U1268" s="19" t="str">
        <f t="shared" si="208"/>
        <v>Mostrar</v>
      </c>
      <c r="V1268" s="3" t="str">
        <f>VLOOKUP(A1268,INFO!$A:$C,3,0)</f>
        <v>EPCW5709</v>
      </c>
      <c r="W1268" s="3" t="str">
        <f>VLOOKUP(V1268,INFO!$C:$D,2,0)</f>
        <v>Camioneta</v>
      </c>
      <c r="X1268" s="17" t="str">
        <f>VLOOKUP(A1268,INFO!A:F,5,0)</f>
        <v>VENTAS</v>
      </c>
      <c r="Y1268" s="17" t="str">
        <f>VLOOKUP(A1268,INFO!A:F,6,0)</f>
        <v>Proyectos</v>
      </c>
    </row>
    <row r="1269" spans="1:25" x14ac:dyDescent="0.25">
      <c r="A1269" s="3" t="s">
        <v>4</v>
      </c>
      <c r="B1269" s="8">
        <v>1.230324074074074E-2</v>
      </c>
      <c r="C1269" s="8">
        <v>1.1087962962962964E-2</v>
      </c>
      <c r="D1269" s="8">
        <v>8.9120370370370362E-4</v>
      </c>
      <c r="E1269" s="4">
        <v>9.24</v>
      </c>
      <c r="F1269" s="5">
        <v>72</v>
      </c>
      <c r="G1269" s="5">
        <v>31.29</v>
      </c>
      <c r="H1269" s="7" t="s">
        <v>1</v>
      </c>
      <c r="I1269" s="7" t="s">
        <v>354</v>
      </c>
      <c r="J1269" s="42">
        <v>43378.593680555554</v>
      </c>
      <c r="K1269" s="42">
        <v>43378.605983796297</v>
      </c>
      <c r="L1269" s="2">
        <v>43378</v>
      </c>
      <c r="M1269" s="6" t="str">
        <f t="shared" si="202"/>
        <v>octubre</v>
      </c>
      <c r="N1269" s="19">
        <f t="shared" si="203"/>
        <v>40</v>
      </c>
      <c r="O1269" s="7" t="str">
        <f t="shared" si="204"/>
        <v>viernes</v>
      </c>
      <c r="P1269" s="7">
        <f t="shared" si="205"/>
        <v>2018</v>
      </c>
      <c r="Q1269" s="3" t="str">
        <f>VLOOKUP(A1269,INFO!$A:$B,2,0)</f>
        <v>QUITO</v>
      </c>
      <c r="R1269" s="19">
        <v>95</v>
      </c>
      <c r="S1269" s="19" t="str">
        <f t="shared" si="206"/>
        <v>Bélgica 2-124, Quito</v>
      </c>
      <c r="T1269" s="19">
        <f t="shared" si="207"/>
        <v>0</v>
      </c>
      <c r="U1269" s="19" t="str">
        <f t="shared" si="208"/>
        <v>Mostrar</v>
      </c>
      <c r="V1269" s="3" t="str">
        <f>VLOOKUP(A1269,INFO!$A:$C,3,0)</f>
        <v>HW228P</v>
      </c>
      <c r="W1269" s="3" t="str">
        <f>VLOOKUP(V1269,INFO!$C:$D,2,0)</f>
        <v>Motocicleta</v>
      </c>
      <c r="X1269" s="17" t="str">
        <f>VLOOKUP(A1269,INFO!A:F,5,0)</f>
        <v>SAT UIO</v>
      </c>
      <c r="Y1269" s="17" t="str">
        <f>VLOOKUP(A1269,INFO!A:F,6,0)</f>
        <v>Quito</v>
      </c>
    </row>
    <row r="1270" spans="1:25" x14ac:dyDescent="0.25">
      <c r="A1270" s="3" t="s">
        <v>68</v>
      </c>
      <c r="B1270" s="8">
        <v>4.1898148148148146E-3</v>
      </c>
      <c r="C1270" s="8">
        <v>3.2291666666666666E-3</v>
      </c>
      <c r="D1270" s="8">
        <v>9.6064814814814808E-4</v>
      </c>
      <c r="E1270" s="4">
        <v>0.63</v>
      </c>
      <c r="F1270" s="5">
        <v>27</v>
      </c>
      <c r="G1270" s="5">
        <v>6.29</v>
      </c>
      <c r="H1270" s="7" t="s">
        <v>137</v>
      </c>
      <c r="I1270" s="7" t="s">
        <v>72</v>
      </c>
      <c r="J1270" s="42">
        <v>43378.569421296299</v>
      </c>
      <c r="K1270" s="42">
        <v>43378.573611111111</v>
      </c>
      <c r="L1270" s="2">
        <v>43378</v>
      </c>
      <c r="M1270" s="6" t="str">
        <f t="shared" si="202"/>
        <v>octubre</v>
      </c>
      <c r="N1270" s="19">
        <f t="shared" si="203"/>
        <v>40</v>
      </c>
      <c r="O1270" s="7" t="str">
        <f t="shared" si="204"/>
        <v>viernes</v>
      </c>
      <c r="P1270" s="7">
        <f t="shared" si="205"/>
        <v>2018</v>
      </c>
      <c r="Q1270" s="3" t="str">
        <f>VLOOKUP(A1270,INFO!$A:$B,2,0)</f>
        <v>QUITO</v>
      </c>
      <c r="R1270" s="19">
        <v>95</v>
      </c>
      <c r="S1270" s="19" t="str">
        <f t="shared" si="206"/>
        <v>Avenida Juan Tanca Marengo, Guayaquil</v>
      </c>
      <c r="T1270" s="19">
        <f t="shared" si="207"/>
        <v>0</v>
      </c>
      <c r="U1270" s="19" t="str">
        <f t="shared" si="208"/>
        <v>Mostrar</v>
      </c>
      <c r="V1270" s="3" t="str">
        <f>VLOOKUP(A1270,INFO!$A:$C,3,0)</f>
        <v>EGSK6338</v>
      </c>
      <c r="W1270" s="3" t="str">
        <f>VLOOKUP(V1270,INFO!$C:$D,2,0)</f>
        <v>Automovil</v>
      </c>
      <c r="X1270" s="17" t="str">
        <f>VLOOKUP(A1270,INFO!A:F,5,0)</f>
        <v>VENTAS</v>
      </c>
      <c r="Y1270" s="17" t="str">
        <f>VLOOKUP(A1270,INFO!A:F,6,0)</f>
        <v>Josue Guillen</v>
      </c>
    </row>
    <row r="1271" spans="1:25" x14ac:dyDescent="0.25">
      <c r="A1271" s="3" t="s">
        <v>25</v>
      </c>
      <c r="B1271" s="8">
        <v>7.5810185185185182E-3</v>
      </c>
      <c r="C1271" s="8">
        <v>6.5624999999999998E-3</v>
      </c>
      <c r="D1271" s="8">
        <v>1.0185185185185186E-3</v>
      </c>
      <c r="E1271" s="4">
        <v>2.77</v>
      </c>
      <c r="F1271" s="5">
        <v>40</v>
      </c>
      <c r="G1271" s="5">
        <v>15.2</v>
      </c>
      <c r="H1271" s="7" t="s">
        <v>325</v>
      </c>
      <c r="I1271" s="7" t="s">
        <v>325</v>
      </c>
      <c r="J1271" s="42">
        <v>43378.881203703706</v>
      </c>
      <c r="K1271" s="42">
        <v>43378.888784722221</v>
      </c>
      <c r="L1271" s="2">
        <v>43378</v>
      </c>
      <c r="M1271" s="6" t="str">
        <f t="shared" si="202"/>
        <v>octubre</v>
      </c>
      <c r="N1271" s="19">
        <f t="shared" si="203"/>
        <v>40</v>
      </c>
      <c r="O1271" s="7" t="str">
        <f t="shared" si="204"/>
        <v>viernes</v>
      </c>
      <c r="P1271" s="7">
        <f t="shared" si="205"/>
        <v>2018</v>
      </c>
      <c r="Q1271" s="3" t="str">
        <f>VLOOKUP(A1271,INFO!$A:$B,2,0)</f>
        <v>GUAYAQUIL</v>
      </c>
      <c r="R1271" s="19">
        <v>95</v>
      </c>
      <c r="S1271" s="19" t="str">
        <f t="shared" si="206"/>
        <v>Marcelino Mariduena</v>
      </c>
      <c r="T1271" s="19">
        <f t="shared" si="207"/>
        <v>1</v>
      </c>
      <c r="U1271" s="19" t="str">
        <f t="shared" si="208"/>
        <v>Mostrar</v>
      </c>
      <c r="V1271" s="3" t="str">
        <f>VLOOKUP(A1271,INFO!$A:$C,3,0)</f>
        <v>EGSF6046</v>
      </c>
      <c r="W1271" s="3" t="str">
        <f>VLOOKUP(V1271,INFO!$C:$D,2,0)</f>
        <v>Camioneta</v>
      </c>
      <c r="X1271" s="17" t="str">
        <f>VLOOKUP(A1271,INFO!A:F,5,0)</f>
        <v>POSTVENTA</v>
      </c>
      <c r="Y1271" s="17" t="str">
        <f>VLOOKUP(A1271,INFO!A:F,6,0)</f>
        <v>Kevin Perez</v>
      </c>
    </row>
    <row r="1272" spans="1:25" x14ac:dyDescent="0.25">
      <c r="A1272" s="3" t="s">
        <v>68</v>
      </c>
      <c r="B1272" s="8">
        <v>1.0300925925925927E-2</v>
      </c>
      <c r="C1272" s="8">
        <v>9.2708333333333341E-3</v>
      </c>
      <c r="D1272" s="8">
        <v>1.0300925925925926E-3</v>
      </c>
      <c r="E1272" s="4">
        <v>6.48</v>
      </c>
      <c r="F1272" s="5">
        <v>77</v>
      </c>
      <c r="G1272" s="5">
        <v>26.22</v>
      </c>
      <c r="H1272" s="7" t="s">
        <v>72</v>
      </c>
      <c r="I1272" s="7" t="s">
        <v>150</v>
      </c>
      <c r="J1272" s="42">
        <v>43378.402499999997</v>
      </c>
      <c r="K1272" s="42">
        <v>43378.412800925929</v>
      </c>
      <c r="L1272" s="2">
        <v>43378</v>
      </c>
      <c r="M1272" s="6" t="str">
        <f t="shared" si="202"/>
        <v>octubre</v>
      </c>
      <c r="N1272" s="19">
        <f t="shared" si="203"/>
        <v>40</v>
      </c>
      <c r="O1272" s="7" t="str">
        <f t="shared" si="204"/>
        <v>viernes</v>
      </c>
      <c r="P1272" s="7">
        <f t="shared" si="205"/>
        <v>2018</v>
      </c>
      <c r="Q1272" s="3" t="str">
        <f>VLOOKUP(A1272,INFO!$A:$B,2,0)</f>
        <v>QUITO</v>
      </c>
      <c r="R1272" s="19">
        <v>95</v>
      </c>
      <c r="S1272" s="19" t="str">
        <f t="shared" si="206"/>
        <v>1 Pasaje 15 A S-O, Guayaquil</v>
      </c>
      <c r="T1272" s="19">
        <f t="shared" si="207"/>
        <v>1</v>
      </c>
      <c r="U1272" s="19" t="str">
        <f t="shared" si="208"/>
        <v>Mostrar</v>
      </c>
      <c r="V1272" s="3" t="str">
        <f>VLOOKUP(A1272,INFO!$A:$C,3,0)</f>
        <v>EGSK6338</v>
      </c>
      <c r="W1272" s="3" t="str">
        <f>VLOOKUP(V1272,INFO!$C:$D,2,0)</f>
        <v>Automovil</v>
      </c>
      <c r="X1272" s="17" t="str">
        <f>VLOOKUP(A1272,INFO!A:F,5,0)</f>
        <v>VENTAS</v>
      </c>
      <c r="Y1272" s="17" t="str">
        <f>VLOOKUP(A1272,INFO!A:F,6,0)</f>
        <v>Josue Guillen</v>
      </c>
    </row>
    <row r="1273" spans="1:25" x14ac:dyDescent="0.25">
      <c r="A1273" s="3" t="s">
        <v>78</v>
      </c>
      <c r="B1273" s="8">
        <v>1.0011574074074074E-2</v>
      </c>
      <c r="C1273" s="8">
        <v>8.9699074074074073E-3</v>
      </c>
      <c r="D1273" s="8">
        <v>1.0416666666666667E-3</v>
      </c>
      <c r="E1273" s="4">
        <v>6.24</v>
      </c>
      <c r="F1273" s="5">
        <v>62</v>
      </c>
      <c r="G1273" s="5">
        <v>25.98</v>
      </c>
      <c r="H1273" s="7" t="s">
        <v>129</v>
      </c>
      <c r="I1273" s="7" t="s">
        <v>72</v>
      </c>
      <c r="J1273" s="42">
        <v>43378.412453703706</v>
      </c>
      <c r="K1273" s="42">
        <v>43378.422465277778</v>
      </c>
      <c r="L1273" s="2">
        <v>43378</v>
      </c>
      <c r="M1273" s="6" t="str">
        <f t="shared" si="202"/>
        <v>octubre</v>
      </c>
      <c r="N1273" s="19">
        <f t="shared" si="203"/>
        <v>40</v>
      </c>
      <c r="O1273" s="7" t="str">
        <f t="shared" si="204"/>
        <v>viernes</v>
      </c>
      <c r="P1273" s="7">
        <f t="shared" si="205"/>
        <v>2018</v>
      </c>
      <c r="Q1273" s="3" t="str">
        <f>VLOOKUP(A1273,INFO!$A:$B,2,0)</f>
        <v>GUAYAQUIL</v>
      </c>
      <c r="R1273" s="19">
        <v>95</v>
      </c>
      <c r="S1273" s="19" t="str">
        <f t="shared" si="206"/>
        <v>Avenida Juan Tanca Marengo, Guayaquil</v>
      </c>
      <c r="T1273" s="19">
        <f t="shared" si="207"/>
        <v>0</v>
      </c>
      <c r="U1273" s="19" t="str">
        <f t="shared" si="208"/>
        <v>Mostrar</v>
      </c>
      <c r="V1273" s="3" t="str">
        <f>VLOOKUP(A1273,INFO!$A:$C,3,0)</f>
        <v>II765J</v>
      </c>
      <c r="W1273" s="3" t="str">
        <f>VLOOKUP(V1273,INFO!$C:$D,2,0)</f>
        <v>Motocicleta</v>
      </c>
      <c r="X1273" s="17" t="str">
        <f>VLOOKUP(A1273,INFO!A:F,5,0)</f>
        <v>ADMINISTRACIÓN</v>
      </c>
      <c r="Y1273" s="17" t="str">
        <f>VLOOKUP(A1273,INFO!A:F,6,0)</f>
        <v xml:space="preserve">Byron </v>
      </c>
    </row>
    <row r="1274" spans="1:25" x14ac:dyDescent="0.25">
      <c r="A1274" s="3" t="s">
        <v>78</v>
      </c>
      <c r="B1274" s="8">
        <v>1.525462962962963E-2</v>
      </c>
      <c r="C1274" s="8">
        <v>1.4212962962962962E-2</v>
      </c>
      <c r="D1274" s="8">
        <v>1.0416666666666667E-3</v>
      </c>
      <c r="E1274" s="4">
        <v>9.94</v>
      </c>
      <c r="F1274" s="5">
        <v>62</v>
      </c>
      <c r="G1274" s="5">
        <v>27.16</v>
      </c>
      <c r="H1274" s="7" t="s">
        <v>24</v>
      </c>
      <c r="I1274" s="7" t="s">
        <v>72</v>
      </c>
      <c r="J1274" s="42">
        <v>43378.571863425925</v>
      </c>
      <c r="K1274" s="42">
        <v>43378.587118055555</v>
      </c>
      <c r="L1274" s="2">
        <v>43378</v>
      </c>
      <c r="M1274" s="6" t="str">
        <f t="shared" si="202"/>
        <v>octubre</v>
      </c>
      <c r="N1274" s="19">
        <f t="shared" si="203"/>
        <v>40</v>
      </c>
      <c r="O1274" s="7" t="str">
        <f t="shared" si="204"/>
        <v>viernes</v>
      </c>
      <c r="P1274" s="7">
        <f t="shared" si="205"/>
        <v>2018</v>
      </c>
      <c r="Q1274" s="3" t="str">
        <f>VLOOKUP(A1274,INFO!$A:$B,2,0)</f>
        <v>GUAYAQUIL</v>
      </c>
      <c r="R1274" s="19">
        <v>95</v>
      </c>
      <c r="S1274" s="19" t="str">
        <f t="shared" si="206"/>
        <v>Durmió en Ainsa</v>
      </c>
      <c r="T1274" s="19">
        <f t="shared" si="207"/>
        <v>1</v>
      </c>
      <c r="U1274" s="19" t="str">
        <f t="shared" si="208"/>
        <v>Mostrar</v>
      </c>
      <c r="V1274" s="3" t="str">
        <f>VLOOKUP(A1274,INFO!$A:$C,3,0)</f>
        <v>II765J</v>
      </c>
      <c r="W1274" s="3" t="str">
        <f>VLOOKUP(V1274,INFO!$C:$D,2,0)</f>
        <v>Motocicleta</v>
      </c>
      <c r="X1274" s="17" t="str">
        <f>VLOOKUP(A1274,INFO!A:F,5,0)</f>
        <v>ADMINISTRACIÓN</v>
      </c>
      <c r="Y1274" s="17" t="str">
        <f>VLOOKUP(A1274,INFO!A:F,6,0)</f>
        <v xml:space="preserve">Byron </v>
      </c>
    </row>
    <row r="1275" spans="1:25" x14ac:dyDescent="0.25">
      <c r="A1275" s="3" t="s">
        <v>4</v>
      </c>
      <c r="B1275" s="8">
        <v>8.6574074074074071E-3</v>
      </c>
      <c r="C1275" s="8">
        <v>7.5810185185185182E-3</v>
      </c>
      <c r="D1275" s="8">
        <v>1.0763888888888889E-3</v>
      </c>
      <c r="E1275" s="4">
        <v>4.58</v>
      </c>
      <c r="F1275" s="5">
        <v>61</v>
      </c>
      <c r="G1275" s="5">
        <v>22.02</v>
      </c>
      <c r="H1275" s="7" t="s">
        <v>383</v>
      </c>
      <c r="I1275" s="7" t="s">
        <v>377</v>
      </c>
      <c r="J1275" s="42">
        <v>43378.634143518517</v>
      </c>
      <c r="K1275" s="42">
        <v>43378.642800925925</v>
      </c>
      <c r="L1275" s="2">
        <v>43378</v>
      </c>
      <c r="M1275" s="6" t="str">
        <f t="shared" si="202"/>
        <v>octubre</v>
      </c>
      <c r="N1275" s="19">
        <f t="shared" si="203"/>
        <v>40</v>
      </c>
      <c r="O1275" s="7" t="str">
        <f t="shared" si="204"/>
        <v>viernes</v>
      </c>
      <c r="P1275" s="7">
        <f t="shared" si="205"/>
        <v>2018</v>
      </c>
      <c r="Q1275" s="3" t="str">
        <f>VLOOKUP(A1275,INFO!$A:$B,2,0)</f>
        <v>QUITO</v>
      </c>
      <c r="R1275" s="19">
        <v>95</v>
      </c>
      <c r="S1275" s="19" t="str">
        <f t="shared" si="206"/>
        <v>Avenida 6 De Diciembre 2-104, Quito</v>
      </c>
      <c r="T1275" s="19">
        <f t="shared" si="207"/>
        <v>0</v>
      </c>
      <c r="U1275" s="19" t="str">
        <f t="shared" si="208"/>
        <v>Mostrar</v>
      </c>
      <c r="V1275" s="3" t="str">
        <f>VLOOKUP(A1275,INFO!$A:$C,3,0)</f>
        <v>HW228P</v>
      </c>
      <c r="W1275" s="3" t="str">
        <f>VLOOKUP(V1275,INFO!$C:$D,2,0)</f>
        <v>Motocicleta</v>
      </c>
      <c r="X1275" s="17" t="str">
        <f>VLOOKUP(A1275,INFO!A:F,5,0)</f>
        <v>SAT UIO</v>
      </c>
      <c r="Y1275" s="17" t="str">
        <f>VLOOKUP(A1275,INFO!A:F,6,0)</f>
        <v>Quito</v>
      </c>
    </row>
    <row r="1276" spans="1:25" x14ac:dyDescent="0.25">
      <c r="A1276" s="3" t="s">
        <v>74</v>
      </c>
      <c r="B1276" s="8">
        <v>1.0995370370370371E-3</v>
      </c>
      <c r="C1276" s="8">
        <v>0</v>
      </c>
      <c r="D1276" s="8">
        <v>1.0995370370370371E-3</v>
      </c>
      <c r="E1276" s="4">
        <v>0</v>
      </c>
      <c r="F1276" s="5">
        <v>0</v>
      </c>
      <c r="G1276" s="5">
        <v>0</v>
      </c>
      <c r="H1276" s="7" t="s">
        <v>77</v>
      </c>
      <c r="I1276" s="7" t="s">
        <v>77</v>
      </c>
      <c r="J1276" s="42">
        <v>43378.38894675926</v>
      </c>
      <c r="K1276" s="42">
        <v>43378.390046296299</v>
      </c>
      <c r="L1276" s="2">
        <v>43378</v>
      </c>
      <c r="M1276" s="6" t="str">
        <f t="shared" si="202"/>
        <v>octubre</v>
      </c>
      <c r="N1276" s="19">
        <f t="shared" si="203"/>
        <v>40</v>
      </c>
      <c r="O1276" s="7" t="str">
        <f t="shared" si="204"/>
        <v>viernes</v>
      </c>
      <c r="P1276" s="7">
        <f t="shared" si="205"/>
        <v>2018</v>
      </c>
      <c r="Q1276" s="3" t="str">
        <f>VLOOKUP(A1276,INFO!$A:$B,2,0)</f>
        <v>GUAYAQUIL</v>
      </c>
      <c r="R1276" s="19">
        <v>95</v>
      </c>
      <c r="S1276" s="19" t="str">
        <f t="shared" si="206"/>
        <v>E25, Camilo Ponce Enríquez</v>
      </c>
      <c r="T1276" s="19">
        <f t="shared" si="207"/>
        <v>1</v>
      </c>
      <c r="U1276" s="19" t="str">
        <f t="shared" si="208"/>
        <v>Mostrar</v>
      </c>
      <c r="V1276" s="3" t="str">
        <f>VLOOKUP(A1276,INFO!$A:$C,3,0)</f>
        <v>EGSI9191</v>
      </c>
      <c r="W1276" s="3" t="str">
        <f>VLOOKUP(V1276,INFO!$C:$D,2,0)</f>
        <v>Camioneta</v>
      </c>
      <c r="X1276" s="17" t="str">
        <f>VLOOKUP(A1276,INFO!A:F,5,0)</f>
        <v>POSTVENTA</v>
      </c>
      <c r="Y1276" s="17" t="str">
        <f>VLOOKUP(A1276,INFO!A:F,6,0)</f>
        <v>Patricio Olaya</v>
      </c>
    </row>
    <row r="1277" spans="1:25" x14ac:dyDescent="0.25">
      <c r="A1277" s="3" t="s">
        <v>39</v>
      </c>
      <c r="B1277" s="8">
        <v>1.1805555555555556E-3</v>
      </c>
      <c r="C1277" s="8">
        <v>0</v>
      </c>
      <c r="D1277" s="8">
        <v>1.1805555555555556E-3</v>
      </c>
      <c r="E1277" s="4">
        <v>0.02</v>
      </c>
      <c r="F1277" s="5">
        <v>1</v>
      </c>
      <c r="G1277" s="5">
        <v>0.78</v>
      </c>
      <c r="H1277" s="7" t="s">
        <v>380</v>
      </c>
      <c r="I1277" s="7" t="s">
        <v>380</v>
      </c>
      <c r="J1277" s="42">
        <v>43378.595034722224</v>
      </c>
      <c r="K1277" s="42">
        <v>43378.596215277779</v>
      </c>
      <c r="L1277" s="2">
        <v>43378</v>
      </c>
      <c r="M1277" s="6" t="str">
        <f t="shared" si="202"/>
        <v>octubre</v>
      </c>
      <c r="N1277" s="19">
        <f t="shared" si="203"/>
        <v>40</v>
      </c>
      <c r="O1277" s="7" t="str">
        <f t="shared" si="204"/>
        <v>viernes</v>
      </c>
      <c r="P1277" s="7">
        <f t="shared" si="205"/>
        <v>2018</v>
      </c>
      <c r="Q1277" s="3" t="str">
        <f>VLOOKUP(A1277,INFO!$A:$B,2,0)</f>
        <v>GUAYAQUIL</v>
      </c>
      <c r="R1277" s="19">
        <v>95</v>
      </c>
      <c r="S1277" s="19" t="str">
        <f t="shared" si="206"/>
        <v>Avenida Miguel Alcivar, Guayaquil</v>
      </c>
      <c r="T1277" s="19">
        <f t="shared" si="207"/>
        <v>1</v>
      </c>
      <c r="U1277" s="19" t="str">
        <f t="shared" si="208"/>
        <v>Mostrar</v>
      </c>
      <c r="V1277" s="3" t="str">
        <f>VLOOKUP(A1277,INFO!$A:$C,3,0)</f>
        <v>EIBC3571</v>
      </c>
      <c r="W1277" s="3" t="str">
        <f>VLOOKUP(V1277,INFO!$C:$D,2,0)</f>
        <v>Camion</v>
      </c>
      <c r="X1277" s="17" t="str">
        <f>VLOOKUP(A1277,INFO!A:F,5,0)</f>
        <v>LOGÍSTICA</v>
      </c>
      <c r="Y1277" s="17" t="str">
        <f>VLOOKUP(A1277,INFO!A:F,6,0)</f>
        <v>Cristobal Murillo</v>
      </c>
    </row>
    <row r="1278" spans="1:25" x14ac:dyDescent="0.25">
      <c r="A1278" s="3" t="s">
        <v>73</v>
      </c>
      <c r="B1278" s="8">
        <v>1.2870370370370372E-2</v>
      </c>
      <c r="C1278" s="8">
        <v>1.1550925925925925E-2</v>
      </c>
      <c r="D1278" s="8">
        <v>1.3194444444444443E-3</v>
      </c>
      <c r="E1278" s="4">
        <v>8.9499999999999993</v>
      </c>
      <c r="F1278" s="5">
        <v>83</v>
      </c>
      <c r="G1278" s="5">
        <v>28.96</v>
      </c>
      <c r="H1278" s="7" t="s">
        <v>72</v>
      </c>
      <c r="I1278" s="7" t="s">
        <v>207</v>
      </c>
      <c r="J1278" s="42">
        <v>43378.066620370373</v>
      </c>
      <c r="K1278" s="42">
        <v>43378.07949074074</v>
      </c>
      <c r="L1278" s="2">
        <v>43378</v>
      </c>
      <c r="M1278" s="6" t="str">
        <f t="shared" si="202"/>
        <v>octubre</v>
      </c>
      <c r="N1278" s="19">
        <f t="shared" si="203"/>
        <v>40</v>
      </c>
      <c r="O1278" s="7" t="str">
        <f t="shared" si="204"/>
        <v>viernes</v>
      </c>
      <c r="P1278" s="7">
        <f t="shared" si="205"/>
        <v>2018</v>
      </c>
      <c r="Q1278" s="3" t="str">
        <f>VLOOKUP(A1278,INFO!$A:$B,2,0)</f>
        <v>GUAYAQUIL</v>
      </c>
      <c r="R1278" s="19">
        <v>95</v>
      </c>
      <c r="S1278" s="19" t="str">
        <f t="shared" si="206"/>
        <v>38C No, Guayaquil</v>
      </c>
      <c r="T1278" s="19">
        <f t="shared" si="207"/>
        <v>1</v>
      </c>
      <c r="U1278" s="19" t="str">
        <f t="shared" si="208"/>
        <v>Mostrar</v>
      </c>
      <c r="V1278" s="3" t="str">
        <f>VLOOKUP(A1278,INFO!$A:$C,3,0)</f>
        <v>EGSG9568</v>
      </c>
      <c r="W1278" s="3" t="str">
        <f>VLOOKUP(V1278,INFO!$C:$D,2,0)</f>
        <v>Camioneta</v>
      </c>
      <c r="X1278" s="17" t="str">
        <f>VLOOKUP(A1278,INFO!A:F,5,0)</f>
        <v>ADMINISTRACIÓN</v>
      </c>
      <c r="Y1278" s="17" t="str">
        <f>VLOOKUP(A1278,INFO!A:F,6,0)</f>
        <v>Alejandro Adrian</v>
      </c>
    </row>
    <row r="1279" spans="1:25" x14ac:dyDescent="0.25">
      <c r="A1279" s="3" t="s">
        <v>4</v>
      </c>
      <c r="B1279" s="8">
        <v>9.9768518518518531E-3</v>
      </c>
      <c r="C1279" s="8">
        <v>8.5300925925925926E-3</v>
      </c>
      <c r="D1279" s="8">
        <v>1.3541666666666667E-3</v>
      </c>
      <c r="E1279" s="4">
        <v>5.35</v>
      </c>
      <c r="F1279" s="5">
        <v>42</v>
      </c>
      <c r="G1279" s="5">
        <v>22.35</v>
      </c>
      <c r="H1279" s="7" t="s">
        <v>177</v>
      </c>
      <c r="I1279" s="7" t="s">
        <v>1</v>
      </c>
      <c r="J1279" s="42">
        <v>43378.724814814814</v>
      </c>
      <c r="K1279" s="42">
        <v>43378.734791666669</v>
      </c>
      <c r="L1279" s="2">
        <v>43378</v>
      </c>
      <c r="M1279" s="6" t="str">
        <f t="shared" si="202"/>
        <v>octubre</v>
      </c>
      <c r="N1279" s="19">
        <f t="shared" si="203"/>
        <v>40</v>
      </c>
      <c r="O1279" s="7" t="str">
        <f t="shared" si="204"/>
        <v>viernes</v>
      </c>
      <c r="P1279" s="7">
        <f t="shared" si="205"/>
        <v>2018</v>
      </c>
      <c r="Q1279" s="3" t="str">
        <f>VLOOKUP(A1279,INFO!$A:$B,2,0)</f>
        <v>QUITO</v>
      </c>
      <c r="R1279" s="19">
        <v>95</v>
      </c>
      <c r="S1279" s="19" t="str">
        <f t="shared" si="206"/>
        <v>Avenida 10 De Agosto 30-106, Quito</v>
      </c>
      <c r="T1279" s="19">
        <f t="shared" si="207"/>
        <v>0</v>
      </c>
      <c r="U1279" s="19" t="str">
        <f t="shared" si="208"/>
        <v>Mostrar</v>
      </c>
      <c r="V1279" s="3" t="str">
        <f>VLOOKUP(A1279,INFO!$A:$C,3,0)</f>
        <v>HW228P</v>
      </c>
      <c r="W1279" s="3" t="str">
        <f>VLOOKUP(V1279,INFO!$C:$D,2,0)</f>
        <v>Motocicleta</v>
      </c>
      <c r="X1279" s="17" t="str">
        <f>VLOOKUP(A1279,INFO!A:F,5,0)</f>
        <v>SAT UIO</v>
      </c>
      <c r="Y1279" s="17" t="str">
        <f>VLOOKUP(A1279,INFO!A:F,6,0)</f>
        <v>Quito</v>
      </c>
    </row>
    <row r="1280" spans="1:25" x14ac:dyDescent="0.25">
      <c r="A1280" s="3" t="s">
        <v>78</v>
      </c>
      <c r="B1280" s="8">
        <v>1.1180555555555556E-2</v>
      </c>
      <c r="C1280" s="8">
        <v>9.7916666666666655E-3</v>
      </c>
      <c r="D1280" s="8">
        <v>1.3888888888888889E-3</v>
      </c>
      <c r="E1280" s="4">
        <v>5.68</v>
      </c>
      <c r="F1280" s="5">
        <v>62</v>
      </c>
      <c r="G1280" s="5">
        <v>21.18</v>
      </c>
      <c r="H1280" s="7" t="s">
        <v>72</v>
      </c>
      <c r="I1280" s="7" t="s">
        <v>266</v>
      </c>
      <c r="J1280" s="42">
        <v>43378.60664351852</v>
      </c>
      <c r="K1280" s="42">
        <v>43378.617824074077</v>
      </c>
      <c r="L1280" s="2">
        <v>43378</v>
      </c>
      <c r="M1280" s="6" t="str">
        <f t="shared" ref="M1280:M1343" si="209">TEXT(L1280,"mmmm")</f>
        <v>octubre</v>
      </c>
      <c r="N1280" s="19">
        <f t="shared" ref="N1280:N1343" si="210">IF(O1280="domingo",WEEKNUM(L1280)-1,WEEKNUM(L1280))</f>
        <v>40</v>
      </c>
      <c r="O1280" s="7" t="str">
        <f t="shared" ref="O1280:O1343" si="211">TEXT(L1280,"dddd")</f>
        <v>viernes</v>
      </c>
      <c r="P1280" s="7">
        <f t="shared" ref="P1280:P1343" si="212">YEAR(L1280)</f>
        <v>2018</v>
      </c>
      <c r="Q1280" s="3" t="str">
        <f>VLOOKUP(A1280,INFO!$A:$B,2,0)</f>
        <v>GUAYAQUIL</v>
      </c>
      <c r="R1280" s="19">
        <v>95</v>
      </c>
      <c r="S1280" s="19" t="str">
        <f t="shared" si="206"/>
        <v>18I No, Guayaquil</v>
      </c>
      <c r="T1280" s="19">
        <f t="shared" si="207"/>
        <v>1</v>
      </c>
      <c r="U1280" s="19" t="str">
        <f t="shared" si="208"/>
        <v>Mostrar</v>
      </c>
      <c r="V1280" s="3" t="str">
        <f>VLOOKUP(A1280,INFO!$A:$C,3,0)</f>
        <v>II765J</v>
      </c>
      <c r="W1280" s="3" t="str">
        <f>VLOOKUP(V1280,INFO!$C:$D,2,0)</f>
        <v>Motocicleta</v>
      </c>
      <c r="X1280" s="17" t="str">
        <f>VLOOKUP(A1280,INFO!A:F,5,0)</f>
        <v>ADMINISTRACIÓN</v>
      </c>
      <c r="Y1280" s="17" t="str">
        <f>VLOOKUP(A1280,INFO!A:F,6,0)</f>
        <v xml:space="preserve">Byron </v>
      </c>
    </row>
    <row r="1281" spans="1:25" x14ac:dyDescent="0.25">
      <c r="A1281" s="3" t="s">
        <v>78</v>
      </c>
      <c r="B1281" s="8">
        <v>1.40625E-2</v>
      </c>
      <c r="C1281" s="8">
        <v>1.2673611111111109E-2</v>
      </c>
      <c r="D1281" s="8">
        <v>1.3888888888888889E-3</v>
      </c>
      <c r="E1281" s="4">
        <v>4.49</v>
      </c>
      <c r="F1281" s="5">
        <v>51</v>
      </c>
      <c r="G1281" s="5">
        <v>13.31</v>
      </c>
      <c r="H1281" s="7" t="s">
        <v>129</v>
      </c>
      <c r="I1281" s="7" t="s">
        <v>147</v>
      </c>
      <c r="J1281" s="42">
        <v>43378.626574074071</v>
      </c>
      <c r="K1281" s="42">
        <v>43378.640636574077</v>
      </c>
      <c r="L1281" s="2">
        <v>43378</v>
      </c>
      <c r="M1281" s="6" t="str">
        <f t="shared" si="209"/>
        <v>octubre</v>
      </c>
      <c r="N1281" s="19">
        <f t="shared" si="210"/>
        <v>40</v>
      </c>
      <c r="O1281" s="7" t="str">
        <f t="shared" si="211"/>
        <v>viernes</v>
      </c>
      <c r="P1281" s="7">
        <f t="shared" si="212"/>
        <v>2018</v>
      </c>
      <c r="Q1281" s="3" t="str">
        <f>VLOOKUP(A1281,INFO!$A:$B,2,0)</f>
        <v>GUAYAQUIL</v>
      </c>
      <c r="R1281" s="19">
        <v>95</v>
      </c>
      <c r="S1281" s="19" t="str">
        <f t="shared" si="206"/>
        <v>Carlos Julio Arosemena, Guayaquil</v>
      </c>
      <c r="T1281" s="19">
        <f t="shared" si="207"/>
        <v>0</v>
      </c>
      <c r="U1281" s="19" t="str">
        <f t="shared" si="208"/>
        <v>Mostrar</v>
      </c>
      <c r="V1281" s="3" t="str">
        <f>VLOOKUP(A1281,INFO!$A:$C,3,0)</f>
        <v>II765J</v>
      </c>
      <c r="W1281" s="3" t="str">
        <f>VLOOKUP(V1281,INFO!$C:$D,2,0)</f>
        <v>Motocicleta</v>
      </c>
      <c r="X1281" s="17" t="str">
        <f>VLOOKUP(A1281,INFO!A:F,5,0)</f>
        <v>ADMINISTRACIÓN</v>
      </c>
      <c r="Y1281" s="17" t="str">
        <f>VLOOKUP(A1281,INFO!A:F,6,0)</f>
        <v xml:space="preserve">Byron </v>
      </c>
    </row>
    <row r="1282" spans="1:25" x14ac:dyDescent="0.25">
      <c r="A1282" s="3" t="s">
        <v>78</v>
      </c>
      <c r="B1282" s="8">
        <v>7.8009259259259256E-3</v>
      </c>
      <c r="C1282" s="8">
        <v>6.4004629629629628E-3</v>
      </c>
      <c r="D1282" s="8">
        <v>1.4004629629629629E-3</v>
      </c>
      <c r="E1282" s="4">
        <v>2.61</v>
      </c>
      <c r="F1282" s="5">
        <v>48</v>
      </c>
      <c r="G1282" s="5">
        <v>13.96</v>
      </c>
      <c r="H1282" s="7" t="s">
        <v>133</v>
      </c>
      <c r="I1282" s="7" t="s">
        <v>24</v>
      </c>
      <c r="J1282" s="42">
        <v>43378.698182870372</v>
      </c>
      <c r="K1282" s="42">
        <v>43378.705983796295</v>
      </c>
      <c r="L1282" s="2">
        <v>43378</v>
      </c>
      <c r="M1282" s="6" t="str">
        <f t="shared" si="209"/>
        <v>octubre</v>
      </c>
      <c r="N1282" s="19">
        <f t="shared" si="210"/>
        <v>40</v>
      </c>
      <c r="O1282" s="7" t="str">
        <f t="shared" si="211"/>
        <v>viernes</v>
      </c>
      <c r="P1282" s="7">
        <f t="shared" si="212"/>
        <v>2018</v>
      </c>
      <c r="Q1282" s="3" t="str">
        <f>VLOOKUP(A1282,INFO!$A:$B,2,0)</f>
        <v>GUAYAQUIL</v>
      </c>
      <c r="R1282" s="19">
        <v>95</v>
      </c>
      <c r="S1282" s="19" t="str">
        <f t="shared" ref="S1282:S1345" si="213">IF(AND(T1282=1,OR(I1282=$Z$2,I1282=$Z$3)),$Z$4,I1282)</f>
        <v>Avenida 40 No, Guayaquil</v>
      </c>
      <c r="T1282" s="19">
        <f t="shared" ref="T1282:T1345" si="214">IF(OR(H1282=I1282,H1282=$Z$2,H1282=$Z$3),1,0)</f>
        <v>0</v>
      </c>
      <c r="U1282" s="19" t="str">
        <f t="shared" ref="U1282:U1345" si="215">IF(AND(C1282=$AA$2,D1282=$AA$2),"No Mostrar","Mostrar")</f>
        <v>Mostrar</v>
      </c>
      <c r="V1282" s="3" t="str">
        <f>VLOOKUP(A1282,INFO!$A:$C,3,0)</f>
        <v>II765J</v>
      </c>
      <c r="W1282" s="3" t="str">
        <f>VLOOKUP(V1282,INFO!$C:$D,2,0)</f>
        <v>Motocicleta</v>
      </c>
      <c r="X1282" s="17" t="str">
        <f>VLOOKUP(A1282,INFO!A:F,5,0)</f>
        <v>ADMINISTRACIÓN</v>
      </c>
      <c r="Y1282" s="17" t="str">
        <f>VLOOKUP(A1282,INFO!A:F,6,0)</f>
        <v xml:space="preserve">Byron </v>
      </c>
    </row>
    <row r="1283" spans="1:25" x14ac:dyDescent="0.25">
      <c r="A1283" s="3" t="s">
        <v>122</v>
      </c>
      <c r="B1283" s="8">
        <v>4.2002314814814812E-2</v>
      </c>
      <c r="C1283" s="8">
        <v>4.0567129629629627E-2</v>
      </c>
      <c r="D1283" s="8">
        <v>1.4351851851851854E-3</v>
      </c>
      <c r="E1283" s="4">
        <v>68.98</v>
      </c>
      <c r="F1283" s="5">
        <v>122</v>
      </c>
      <c r="G1283" s="5">
        <v>68.430000000000007</v>
      </c>
      <c r="H1283" s="7" t="s">
        <v>315</v>
      </c>
      <c r="I1283" s="7" t="s">
        <v>194</v>
      </c>
      <c r="J1283" s="42">
        <v>43378.868356481478</v>
      </c>
      <c r="K1283" s="42">
        <v>43378.910358796296</v>
      </c>
      <c r="L1283" s="2">
        <v>43378</v>
      </c>
      <c r="M1283" s="6" t="str">
        <f t="shared" si="209"/>
        <v>octubre</v>
      </c>
      <c r="N1283" s="19">
        <f t="shared" si="210"/>
        <v>40</v>
      </c>
      <c r="O1283" s="7" t="str">
        <f t="shared" si="211"/>
        <v>viernes</v>
      </c>
      <c r="P1283" s="7">
        <f t="shared" si="212"/>
        <v>2018</v>
      </c>
      <c r="Q1283" s="3" t="str">
        <f>VLOOKUP(A1283,INFO!$A:$B,2,0)</f>
        <v>GUAYAQUIL</v>
      </c>
      <c r="R1283" s="19">
        <v>95</v>
      </c>
      <c r="S1283" s="19" t="str">
        <f t="shared" si="213"/>
        <v>E49, Eloy Alfaro</v>
      </c>
      <c r="T1283" s="19">
        <f t="shared" si="214"/>
        <v>0</v>
      </c>
      <c r="U1283" s="19" t="str">
        <f t="shared" si="215"/>
        <v>Mostrar</v>
      </c>
      <c r="V1283" s="3" t="str">
        <f>VLOOKUP(A1283,INFO!$A:$C,3,0)</f>
        <v>EHCN0517</v>
      </c>
      <c r="W1283" s="3" t="str">
        <f>VLOOKUP(V1283,INFO!$C:$D,2,0)</f>
        <v>Camioneta</v>
      </c>
      <c r="X1283" s="17" t="str">
        <f>VLOOKUP(A1283,INFO!A:F,5,0)</f>
        <v>POSTVENTA</v>
      </c>
      <c r="Y1283" s="17" t="str">
        <f>VLOOKUP(A1283,INFO!A:F,6,0)</f>
        <v>Marcelo Murillo</v>
      </c>
    </row>
    <row r="1284" spans="1:25" x14ac:dyDescent="0.25">
      <c r="A1284" s="3" t="s">
        <v>36</v>
      </c>
      <c r="B1284" s="8">
        <v>1.3784722222222224E-2</v>
      </c>
      <c r="C1284" s="8">
        <v>1.230324074074074E-2</v>
      </c>
      <c r="D1284" s="8">
        <v>1.4814814814814814E-3</v>
      </c>
      <c r="E1284" s="4">
        <v>9.69</v>
      </c>
      <c r="F1284" s="5">
        <v>62</v>
      </c>
      <c r="G1284" s="5">
        <v>29.29</v>
      </c>
      <c r="H1284" s="7" t="s">
        <v>264</v>
      </c>
      <c r="I1284" s="7" t="s">
        <v>24</v>
      </c>
      <c r="J1284" s="42">
        <v>43378.526597222219</v>
      </c>
      <c r="K1284" s="42">
        <v>43378.540381944447</v>
      </c>
      <c r="L1284" s="2">
        <v>43378</v>
      </c>
      <c r="M1284" s="6" t="str">
        <f t="shared" si="209"/>
        <v>octubre</v>
      </c>
      <c r="N1284" s="19">
        <f t="shared" si="210"/>
        <v>40</v>
      </c>
      <c r="O1284" s="7" t="str">
        <f t="shared" si="211"/>
        <v>viernes</v>
      </c>
      <c r="P1284" s="7">
        <f t="shared" si="212"/>
        <v>2018</v>
      </c>
      <c r="Q1284" s="3" t="str">
        <f>VLOOKUP(A1284,INFO!$A:$B,2,0)</f>
        <v>GUAYAQUIL</v>
      </c>
      <c r="R1284" s="19">
        <v>95</v>
      </c>
      <c r="S1284" s="19" t="str">
        <f t="shared" si="213"/>
        <v>Avenida 40 No, Guayaquil</v>
      </c>
      <c r="T1284" s="19">
        <f t="shared" si="214"/>
        <v>0</v>
      </c>
      <c r="U1284" s="19" t="str">
        <f t="shared" si="215"/>
        <v>Mostrar</v>
      </c>
      <c r="V1284" s="3" t="str">
        <f>VLOOKUP(A1284,INFO!$A:$C,3,0)</f>
        <v>EPCA4311</v>
      </c>
      <c r="W1284" s="3" t="str">
        <f>VLOOKUP(V1284,INFO!$C:$D,2,0)</f>
        <v>Plataforma</v>
      </c>
      <c r="X1284" s="17" t="str">
        <f>VLOOKUP(A1284,INFO!A:F,5,0)</f>
        <v>LOGÍSTICA</v>
      </c>
      <c r="Y1284" s="17" t="str">
        <f>VLOOKUP(A1284,INFO!A:F,6,0)</f>
        <v>Cristobal Murillo</v>
      </c>
    </row>
    <row r="1285" spans="1:25" x14ac:dyDescent="0.25">
      <c r="A1285" s="3" t="s">
        <v>39</v>
      </c>
      <c r="B1285" s="8">
        <v>3.7962962962962963E-3</v>
      </c>
      <c r="C1285" s="8">
        <v>2.2222222222222222E-3</v>
      </c>
      <c r="D1285" s="8">
        <v>1.5740740740740741E-3</v>
      </c>
      <c r="E1285" s="4">
        <v>0.63</v>
      </c>
      <c r="F1285" s="5">
        <v>22</v>
      </c>
      <c r="G1285" s="5">
        <v>6.89</v>
      </c>
      <c r="H1285" s="7" t="s">
        <v>331</v>
      </c>
      <c r="I1285" s="7" t="s">
        <v>253</v>
      </c>
      <c r="J1285" s="42">
        <v>43378.763379629629</v>
      </c>
      <c r="K1285" s="42">
        <v>43378.767175925925</v>
      </c>
      <c r="L1285" s="2">
        <v>43378</v>
      </c>
      <c r="M1285" s="6" t="str">
        <f t="shared" si="209"/>
        <v>octubre</v>
      </c>
      <c r="N1285" s="19">
        <f t="shared" si="210"/>
        <v>40</v>
      </c>
      <c r="O1285" s="7" t="str">
        <f t="shared" si="211"/>
        <v>viernes</v>
      </c>
      <c r="P1285" s="7">
        <f t="shared" si="212"/>
        <v>2018</v>
      </c>
      <c r="Q1285" s="3" t="str">
        <f>VLOOKUP(A1285,INFO!$A:$B,2,0)</f>
        <v>GUAYAQUIL</v>
      </c>
      <c r="R1285" s="19">
        <v>95</v>
      </c>
      <c r="S1285" s="19" t="str">
        <f t="shared" si="213"/>
        <v>Abel Romero Castillo, Guayaquil</v>
      </c>
      <c r="T1285" s="19">
        <f t="shared" si="214"/>
        <v>0</v>
      </c>
      <c r="U1285" s="19" t="str">
        <f t="shared" si="215"/>
        <v>Mostrar</v>
      </c>
      <c r="V1285" s="3" t="str">
        <f>VLOOKUP(A1285,INFO!$A:$C,3,0)</f>
        <v>EIBC3571</v>
      </c>
      <c r="W1285" s="3" t="str">
        <f>VLOOKUP(V1285,INFO!$C:$D,2,0)</f>
        <v>Camion</v>
      </c>
      <c r="X1285" s="17" t="str">
        <f>VLOOKUP(A1285,INFO!A:F,5,0)</f>
        <v>LOGÍSTICA</v>
      </c>
      <c r="Y1285" s="17" t="str">
        <f>VLOOKUP(A1285,INFO!A:F,6,0)</f>
        <v>Cristobal Murillo</v>
      </c>
    </row>
    <row r="1286" spans="1:25" x14ac:dyDescent="0.25">
      <c r="A1286" s="3" t="s">
        <v>51</v>
      </c>
      <c r="B1286" s="8">
        <v>2.3726851851851851E-3</v>
      </c>
      <c r="C1286" s="8">
        <v>6.4814814814814813E-4</v>
      </c>
      <c r="D1286" s="8">
        <v>1.7245370370370372E-3</v>
      </c>
      <c r="E1286" s="4">
        <v>0.1</v>
      </c>
      <c r="F1286" s="5">
        <v>24</v>
      </c>
      <c r="G1286" s="5">
        <v>1.71</v>
      </c>
      <c r="H1286" s="7" t="s">
        <v>18</v>
      </c>
      <c r="I1286" s="7" t="s">
        <v>1</v>
      </c>
      <c r="J1286" s="42">
        <v>43378.744340277779</v>
      </c>
      <c r="K1286" s="42">
        <v>43378.746712962966</v>
      </c>
      <c r="L1286" s="2">
        <v>43378</v>
      </c>
      <c r="M1286" s="6" t="str">
        <f t="shared" si="209"/>
        <v>octubre</v>
      </c>
      <c r="N1286" s="19">
        <f t="shared" si="210"/>
        <v>40</v>
      </c>
      <c r="O1286" s="7" t="str">
        <f t="shared" si="211"/>
        <v>viernes</v>
      </c>
      <c r="P1286" s="7">
        <f t="shared" si="212"/>
        <v>2018</v>
      </c>
      <c r="Q1286" s="3" t="str">
        <f>VLOOKUP(A1286,INFO!$A:$B,2,0)</f>
        <v>QUITO</v>
      </c>
      <c r="R1286" s="19">
        <v>95</v>
      </c>
      <c r="S1286" s="19" t="str">
        <f t="shared" si="213"/>
        <v>Avenida 10 De Agosto 30-106, Quito</v>
      </c>
      <c r="T1286" s="19">
        <f t="shared" si="214"/>
        <v>0</v>
      </c>
      <c r="U1286" s="19" t="str">
        <f t="shared" si="215"/>
        <v>Mostrar</v>
      </c>
      <c r="V1286" s="3" t="str">
        <f>VLOOKUP(A1286,INFO!$A:$C,3,0)</f>
        <v>EPCT8869</v>
      </c>
      <c r="W1286" s="3" t="str">
        <f>VLOOKUP(V1286,INFO!$C:$D,2,0)</f>
        <v>Camioneta</v>
      </c>
      <c r="X1286" s="17" t="str">
        <f>VLOOKUP(A1286,INFO!A:F,5,0)</f>
        <v>SAT UIO</v>
      </c>
      <c r="Y1286" s="17" t="str">
        <f>VLOOKUP(A1286,INFO!A:F,6,0)</f>
        <v>Norberto Congo</v>
      </c>
    </row>
    <row r="1287" spans="1:25" x14ac:dyDescent="0.25">
      <c r="A1287" s="3" t="s">
        <v>53</v>
      </c>
      <c r="B1287" s="8">
        <v>2.9745370370370373E-3</v>
      </c>
      <c r="C1287" s="8">
        <v>1.2384259259259258E-3</v>
      </c>
      <c r="D1287" s="8">
        <v>1.736111111111111E-3</v>
      </c>
      <c r="E1287" s="4">
        <v>0.18</v>
      </c>
      <c r="F1287" s="5">
        <v>12</v>
      </c>
      <c r="G1287" s="5">
        <v>2.57</v>
      </c>
      <c r="H1287" s="7" t="s">
        <v>24</v>
      </c>
      <c r="I1287" s="7" t="s">
        <v>24</v>
      </c>
      <c r="J1287" s="42">
        <v>43378.58184027778</v>
      </c>
      <c r="K1287" s="42">
        <v>43378.584814814814</v>
      </c>
      <c r="L1287" s="2">
        <v>43378</v>
      </c>
      <c r="M1287" s="6" t="str">
        <f t="shared" si="209"/>
        <v>octubre</v>
      </c>
      <c r="N1287" s="19">
        <f t="shared" si="210"/>
        <v>40</v>
      </c>
      <c r="O1287" s="7" t="str">
        <f t="shared" si="211"/>
        <v>viernes</v>
      </c>
      <c r="P1287" s="7">
        <f t="shared" si="212"/>
        <v>2018</v>
      </c>
      <c r="Q1287" s="3" t="str">
        <f>VLOOKUP(A1287,INFO!$A:$B,2,0)</f>
        <v>GUAYAQUIL</v>
      </c>
      <c r="R1287" s="19">
        <v>95</v>
      </c>
      <c r="S1287" s="19" t="str">
        <f t="shared" si="213"/>
        <v>Durmió en Ainsa</v>
      </c>
      <c r="T1287" s="19">
        <f t="shared" si="214"/>
        <v>1</v>
      </c>
      <c r="U1287" s="19" t="str">
        <f t="shared" si="215"/>
        <v>Mostrar</v>
      </c>
      <c r="V1287" s="3" t="str">
        <f>VLOOKUP(A1287,INFO!$A:$C,3,0)</f>
        <v>EIBC3570</v>
      </c>
      <c r="W1287" s="3" t="str">
        <f>VLOOKUP(V1287,INFO!$C:$D,2,0)</f>
        <v>Camion</v>
      </c>
      <c r="X1287" s="17" t="str">
        <f>VLOOKUP(A1287,INFO!A:F,5,0)</f>
        <v>LOGÍSTICA</v>
      </c>
      <c r="Y1287" s="17" t="str">
        <f>VLOOKUP(A1287,INFO!A:F,6,0)</f>
        <v>Cristobal Murillo</v>
      </c>
    </row>
    <row r="1288" spans="1:25" x14ac:dyDescent="0.25">
      <c r="A1288" s="3" t="s">
        <v>73</v>
      </c>
      <c r="B1288" s="8">
        <v>6.7245370370370367E-3</v>
      </c>
      <c r="C1288" s="8">
        <v>4.8611111111111112E-3</v>
      </c>
      <c r="D1288" s="8">
        <v>1.8634259259259261E-3</v>
      </c>
      <c r="E1288" s="4">
        <v>1.8</v>
      </c>
      <c r="F1288" s="5">
        <v>42</v>
      </c>
      <c r="G1288" s="5">
        <v>11.17</v>
      </c>
      <c r="H1288" s="7" t="s">
        <v>72</v>
      </c>
      <c r="I1288" s="7" t="s">
        <v>72</v>
      </c>
      <c r="J1288" s="42">
        <v>43378.674942129626</v>
      </c>
      <c r="K1288" s="42">
        <v>43378.681666666664</v>
      </c>
      <c r="L1288" s="2">
        <v>43378</v>
      </c>
      <c r="M1288" s="6" t="str">
        <f t="shared" si="209"/>
        <v>octubre</v>
      </c>
      <c r="N1288" s="19">
        <f t="shared" si="210"/>
        <v>40</v>
      </c>
      <c r="O1288" s="7" t="str">
        <f t="shared" si="211"/>
        <v>viernes</v>
      </c>
      <c r="P1288" s="7">
        <f t="shared" si="212"/>
        <v>2018</v>
      </c>
      <c r="Q1288" s="3" t="str">
        <f>VLOOKUP(A1288,INFO!$A:$B,2,0)</f>
        <v>GUAYAQUIL</v>
      </c>
      <c r="R1288" s="19">
        <v>95</v>
      </c>
      <c r="S1288" s="19" t="str">
        <f t="shared" si="213"/>
        <v>Durmió en Ainsa</v>
      </c>
      <c r="T1288" s="19">
        <f t="shared" si="214"/>
        <v>1</v>
      </c>
      <c r="U1288" s="19" t="str">
        <f t="shared" si="215"/>
        <v>Mostrar</v>
      </c>
      <c r="V1288" s="3" t="str">
        <f>VLOOKUP(A1288,INFO!$A:$C,3,0)</f>
        <v>EGSG9568</v>
      </c>
      <c r="W1288" s="3" t="str">
        <f>VLOOKUP(V1288,INFO!$C:$D,2,0)</f>
        <v>Camioneta</v>
      </c>
      <c r="X1288" s="17" t="str">
        <f>VLOOKUP(A1288,INFO!A:F,5,0)</f>
        <v>ADMINISTRACIÓN</v>
      </c>
      <c r="Y1288" s="17" t="str">
        <f>VLOOKUP(A1288,INFO!A:F,6,0)</f>
        <v>Alejandro Adrian</v>
      </c>
    </row>
    <row r="1289" spans="1:25" x14ac:dyDescent="0.25">
      <c r="A1289" s="3" t="s">
        <v>53</v>
      </c>
      <c r="B1289" s="8">
        <v>4.9652777777777777E-3</v>
      </c>
      <c r="C1289" s="8">
        <v>2.6967592592592594E-3</v>
      </c>
      <c r="D1289" s="8">
        <v>2.2685185185185182E-3</v>
      </c>
      <c r="E1289" s="4">
        <v>0.43</v>
      </c>
      <c r="F1289" s="5">
        <v>14</v>
      </c>
      <c r="G1289" s="5">
        <v>3.59</v>
      </c>
      <c r="H1289" s="7" t="s">
        <v>24</v>
      </c>
      <c r="I1289" s="7" t="s">
        <v>24</v>
      </c>
      <c r="J1289" s="42">
        <v>43378.571805555555</v>
      </c>
      <c r="K1289" s="42">
        <v>43378.576770833337</v>
      </c>
      <c r="L1289" s="2">
        <v>43378</v>
      </c>
      <c r="M1289" s="6" t="str">
        <f t="shared" si="209"/>
        <v>octubre</v>
      </c>
      <c r="N1289" s="19">
        <f t="shared" si="210"/>
        <v>40</v>
      </c>
      <c r="O1289" s="7" t="str">
        <f t="shared" si="211"/>
        <v>viernes</v>
      </c>
      <c r="P1289" s="7">
        <f t="shared" si="212"/>
        <v>2018</v>
      </c>
      <c r="Q1289" s="3" t="str">
        <f>VLOOKUP(A1289,INFO!$A:$B,2,0)</f>
        <v>GUAYAQUIL</v>
      </c>
      <c r="R1289" s="19">
        <v>95</v>
      </c>
      <c r="S1289" s="19" t="str">
        <f t="shared" si="213"/>
        <v>Durmió en Ainsa</v>
      </c>
      <c r="T1289" s="19">
        <f t="shared" si="214"/>
        <v>1</v>
      </c>
      <c r="U1289" s="19" t="str">
        <f t="shared" si="215"/>
        <v>Mostrar</v>
      </c>
      <c r="V1289" s="3" t="str">
        <f>VLOOKUP(A1289,INFO!$A:$C,3,0)</f>
        <v>EIBC3570</v>
      </c>
      <c r="W1289" s="3" t="str">
        <f>VLOOKUP(V1289,INFO!$C:$D,2,0)</f>
        <v>Camion</v>
      </c>
      <c r="X1289" s="17" t="str">
        <f>VLOOKUP(A1289,INFO!A:F,5,0)</f>
        <v>LOGÍSTICA</v>
      </c>
      <c r="Y1289" s="17" t="str">
        <f>VLOOKUP(A1289,INFO!A:F,6,0)</f>
        <v>Cristobal Murillo</v>
      </c>
    </row>
    <row r="1290" spans="1:25" x14ac:dyDescent="0.25">
      <c r="A1290" s="3" t="s">
        <v>73</v>
      </c>
      <c r="B1290" s="8">
        <v>1.0023148148148147E-2</v>
      </c>
      <c r="C1290" s="8">
        <v>7.6157407407407415E-3</v>
      </c>
      <c r="D1290" s="8">
        <v>2.4074074074074076E-3</v>
      </c>
      <c r="E1290" s="4">
        <v>3.91</v>
      </c>
      <c r="F1290" s="5">
        <v>70</v>
      </c>
      <c r="G1290" s="5">
        <v>16.260000000000002</v>
      </c>
      <c r="H1290" s="7" t="s">
        <v>72</v>
      </c>
      <c r="I1290" s="7" t="s">
        <v>385</v>
      </c>
      <c r="J1290" s="42">
        <v>43378.586423611108</v>
      </c>
      <c r="K1290" s="42">
        <v>43378.596446759257</v>
      </c>
      <c r="L1290" s="2">
        <v>43378</v>
      </c>
      <c r="M1290" s="6" t="str">
        <f t="shared" si="209"/>
        <v>octubre</v>
      </c>
      <c r="N1290" s="19">
        <f t="shared" si="210"/>
        <v>40</v>
      </c>
      <c r="O1290" s="7" t="str">
        <f t="shared" si="211"/>
        <v>viernes</v>
      </c>
      <c r="P1290" s="7">
        <f t="shared" si="212"/>
        <v>2018</v>
      </c>
      <c r="Q1290" s="3" t="str">
        <f>VLOOKUP(A1290,INFO!$A:$B,2,0)</f>
        <v>GUAYAQUIL</v>
      </c>
      <c r="R1290" s="19">
        <v>95</v>
      </c>
      <c r="S1290" s="19" t="str">
        <f t="shared" si="213"/>
        <v>Illanes, Guayaquil</v>
      </c>
      <c r="T1290" s="19">
        <f t="shared" si="214"/>
        <v>1</v>
      </c>
      <c r="U1290" s="19" t="str">
        <f t="shared" si="215"/>
        <v>Mostrar</v>
      </c>
      <c r="V1290" s="3" t="str">
        <f>VLOOKUP(A1290,INFO!$A:$C,3,0)</f>
        <v>EGSG9568</v>
      </c>
      <c r="W1290" s="3" t="str">
        <f>VLOOKUP(V1290,INFO!$C:$D,2,0)</f>
        <v>Camioneta</v>
      </c>
      <c r="X1290" s="17" t="str">
        <f>VLOOKUP(A1290,INFO!A:F,5,0)</f>
        <v>ADMINISTRACIÓN</v>
      </c>
      <c r="Y1290" s="17" t="str">
        <f>VLOOKUP(A1290,INFO!A:F,6,0)</f>
        <v>Alejandro Adrian</v>
      </c>
    </row>
    <row r="1291" spans="1:25" x14ac:dyDescent="0.25">
      <c r="A1291" s="3" t="s">
        <v>61</v>
      </c>
      <c r="B1291" s="8">
        <v>1.7557870370370373E-2</v>
      </c>
      <c r="C1291" s="8">
        <v>1.5127314814814816E-2</v>
      </c>
      <c r="D1291" s="8">
        <v>2.4305555555555556E-3</v>
      </c>
      <c r="E1291" s="4">
        <v>9.69</v>
      </c>
      <c r="F1291" s="5">
        <v>72</v>
      </c>
      <c r="G1291" s="5">
        <v>22.99</v>
      </c>
      <c r="H1291" s="7" t="s">
        <v>72</v>
      </c>
      <c r="I1291" s="7" t="s">
        <v>24</v>
      </c>
      <c r="J1291" s="42">
        <v>43378.722951388889</v>
      </c>
      <c r="K1291" s="42">
        <v>43378.74050925926</v>
      </c>
      <c r="L1291" s="2">
        <v>43378</v>
      </c>
      <c r="M1291" s="6" t="str">
        <f t="shared" si="209"/>
        <v>octubre</v>
      </c>
      <c r="N1291" s="19">
        <f t="shared" si="210"/>
        <v>40</v>
      </c>
      <c r="O1291" s="7" t="str">
        <f t="shared" si="211"/>
        <v>viernes</v>
      </c>
      <c r="P1291" s="7">
        <f t="shared" si="212"/>
        <v>2018</v>
      </c>
      <c r="Q1291" s="3" t="str">
        <f>VLOOKUP(A1291,INFO!$A:$B,2,0)</f>
        <v>GUAYAQUIL</v>
      </c>
      <c r="R1291" s="19">
        <v>95</v>
      </c>
      <c r="S1291" s="19" t="str">
        <f t="shared" si="213"/>
        <v>Durmió en Ainsa</v>
      </c>
      <c r="T1291" s="19">
        <f t="shared" si="214"/>
        <v>1</v>
      </c>
      <c r="U1291" s="19" t="str">
        <f t="shared" si="215"/>
        <v>Mostrar</v>
      </c>
      <c r="V1291" s="3" t="str">
        <f>VLOOKUP(A1291,INFO!$A:$C,3,0)</f>
        <v>EGSK6663</v>
      </c>
      <c r="W1291" s="3" t="str">
        <f>VLOOKUP(V1291,INFO!$C:$D,2,0)</f>
        <v>Camioneta</v>
      </c>
      <c r="X1291" s="17" t="str">
        <f>VLOOKUP(A1291,INFO!A:F,5,0)</f>
        <v>LOGÍSTICA</v>
      </c>
      <c r="Y1291" s="17" t="str">
        <f>VLOOKUP(A1291,INFO!A:F,6,0)</f>
        <v>Patricio Hidalgo</v>
      </c>
    </row>
    <row r="1292" spans="1:25" x14ac:dyDescent="0.25">
      <c r="A1292" s="3" t="s">
        <v>51</v>
      </c>
      <c r="B1292" s="8">
        <v>3.8425925925925923E-3</v>
      </c>
      <c r="C1292" s="8">
        <v>6.9444444444444447E-4</v>
      </c>
      <c r="D1292" s="8">
        <v>3.1481481481481482E-3</v>
      </c>
      <c r="E1292" s="4">
        <v>0.11</v>
      </c>
      <c r="F1292" s="5">
        <v>9</v>
      </c>
      <c r="G1292" s="5">
        <v>1.19</v>
      </c>
      <c r="H1292" s="7" t="s">
        <v>18</v>
      </c>
      <c r="I1292" s="7" t="s">
        <v>1</v>
      </c>
      <c r="J1292" s="42">
        <v>43378.712256944447</v>
      </c>
      <c r="K1292" s="42">
        <v>43378.716099537036</v>
      </c>
      <c r="L1292" s="2">
        <v>43378</v>
      </c>
      <c r="M1292" s="6" t="str">
        <f t="shared" si="209"/>
        <v>octubre</v>
      </c>
      <c r="N1292" s="19">
        <f t="shared" si="210"/>
        <v>40</v>
      </c>
      <c r="O1292" s="7" t="str">
        <f t="shared" si="211"/>
        <v>viernes</v>
      </c>
      <c r="P1292" s="7">
        <f t="shared" si="212"/>
        <v>2018</v>
      </c>
      <c r="Q1292" s="3" t="str">
        <f>VLOOKUP(A1292,INFO!$A:$B,2,0)</f>
        <v>QUITO</v>
      </c>
      <c r="R1292" s="19">
        <v>95</v>
      </c>
      <c r="S1292" s="19" t="str">
        <f t="shared" si="213"/>
        <v>Avenida 10 De Agosto 30-106, Quito</v>
      </c>
      <c r="T1292" s="19">
        <f t="shared" si="214"/>
        <v>0</v>
      </c>
      <c r="U1292" s="19" t="str">
        <f t="shared" si="215"/>
        <v>Mostrar</v>
      </c>
      <c r="V1292" s="3" t="str">
        <f>VLOOKUP(A1292,INFO!$A:$C,3,0)</f>
        <v>EPCT8869</v>
      </c>
      <c r="W1292" s="3" t="str">
        <f>VLOOKUP(V1292,INFO!$C:$D,2,0)</f>
        <v>Camioneta</v>
      </c>
      <c r="X1292" s="17" t="str">
        <f>VLOOKUP(A1292,INFO!A:F,5,0)</f>
        <v>SAT UIO</v>
      </c>
      <c r="Y1292" s="17" t="str">
        <f>VLOOKUP(A1292,INFO!A:F,6,0)</f>
        <v>Norberto Congo</v>
      </c>
    </row>
    <row r="1293" spans="1:25" x14ac:dyDescent="0.25">
      <c r="A1293" s="3" t="s">
        <v>61</v>
      </c>
      <c r="B1293" s="8">
        <v>1.8298611111111113E-2</v>
      </c>
      <c r="C1293" s="8">
        <v>1.494212962962963E-2</v>
      </c>
      <c r="D1293" s="8">
        <v>3.3564814814814811E-3</v>
      </c>
      <c r="E1293" s="4">
        <v>10.07</v>
      </c>
      <c r="F1293" s="5">
        <v>68</v>
      </c>
      <c r="G1293" s="5">
        <v>22.92</v>
      </c>
      <c r="H1293" s="7" t="s">
        <v>24</v>
      </c>
      <c r="I1293" s="7" t="s">
        <v>72</v>
      </c>
      <c r="J1293" s="42">
        <v>43378.375497685185</v>
      </c>
      <c r="K1293" s="42">
        <v>43378.393796296295</v>
      </c>
      <c r="L1293" s="2">
        <v>43378</v>
      </c>
      <c r="M1293" s="6" t="str">
        <f t="shared" si="209"/>
        <v>octubre</v>
      </c>
      <c r="N1293" s="19">
        <f t="shared" si="210"/>
        <v>40</v>
      </c>
      <c r="O1293" s="7" t="str">
        <f t="shared" si="211"/>
        <v>viernes</v>
      </c>
      <c r="P1293" s="7">
        <f t="shared" si="212"/>
        <v>2018</v>
      </c>
      <c r="Q1293" s="3" t="str">
        <f>VLOOKUP(A1293,INFO!$A:$B,2,0)</f>
        <v>GUAYAQUIL</v>
      </c>
      <c r="R1293" s="19">
        <v>95</v>
      </c>
      <c r="S1293" s="19" t="str">
        <f t="shared" si="213"/>
        <v>Durmió en Ainsa</v>
      </c>
      <c r="T1293" s="19">
        <f t="shared" si="214"/>
        <v>1</v>
      </c>
      <c r="U1293" s="19" t="str">
        <f t="shared" si="215"/>
        <v>Mostrar</v>
      </c>
      <c r="V1293" s="3" t="str">
        <f>VLOOKUP(A1293,INFO!$A:$C,3,0)</f>
        <v>EGSK6663</v>
      </c>
      <c r="W1293" s="3" t="str">
        <f>VLOOKUP(V1293,INFO!$C:$D,2,0)</f>
        <v>Camioneta</v>
      </c>
      <c r="X1293" s="17" t="str">
        <f>VLOOKUP(A1293,INFO!A:F,5,0)</f>
        <v>LOGÍSTICA</v>
      </c>
      <c r="Y1293" s="17" t="str">
        <f>VLOOKUP(A1293,INFO!A:F,6,0)</f>
        <v>Patricio Hidalgo</v>
      </c>
    </row>
    <row r="1294" spans="1:25" x14ac:dyDescent="0.25">
      <c r="A1294" s="3" t="s">
        <v>51</v>
      </c>
      <c r="B1294" s="8">
        <v>4.3749999999999995E-3</v>
      </c>
      <c r="C1294" s="8">
        <v>1.0185185185185186E-3</v>
      </c>
      <c r="D1294" s="8">
        <v>3.3564814814814811E-3</v>
      </c>
      <c r="E1294" s="4">
        <v>0.1</v>
      </c>
      <c r="F1294" s="5">
        <v>11</v>
      </c>
      <c r="G1294" s="5">
        <v>0.98</v>
      </c>
      <c r="H1294" s="7" t="s">
        <v>1</v>
      </c>
      <c r="I1294" s="7" t="s">
        <v>18</v>
      </c>
      <c r="J1294" s="42">
        <v>43378.735324074078</v>
      </c>
      <c r="K1294" s="42">
        <v>43378.739699074074</v>
      </c>
      <c r="L1294" s="2">
        <v>43378</v>
      </c>
      <c r="M1294" s="6" t="str">
        <f t="shared" si="209"/>
        <v>octubre</v>
      </c>
      <c r="N1294" s="19">
        <f t="shared" si="210"/>
        <v>40</v>
      </c>
      <c r="O1294" s="7" t="str">
        <f t="shared" si="211"/>
        <v>viernes</v>
      </c>
      <c r="P1294" s="7">
        <f t="shared" si="212"/>
        <v>2018</v>
      </c>
      <c r="Q1294" s="3" t="str">
        <f>VLOOKUP(A1294,INFO!$A:$B,2,0)</f>
        <v>QUITO</v>
      </c>
      <c r="R1294" s="19">
        <v>95</v>
      </c>
      <c r="S1294" s="19" t="str">
        <f t="shared" si="213"/>
        <v>Calle De Los Cipreses 2-158, Quito</v>
      </c>
      <c r="T1294" s="19">
        <f t="shared" si="214"/>
        <v>0</v>
      </c>
      <c r="U1294" s="19" t="str">
        <f t="shared" si="215"/>
        <v>Mostrar</v>
      </c>
      <c r="V1294" s="3" t="str">
        <f>VLOOKUP(A1294,INFO!$A:$C,3,0)</f>
        <v>EPCT8869</v>
      </c>
      <c r="W1294" s="3" t="str">
        <f>VLOOKUP(V1294,INFO!$C:$D,2,0)</f>
        <v>Camioneta</v>
      </c>
      <c r="X1294" s="17" t="str">
        <f>VLOOKUP(A1294,INFO!A:F,5,0)</f>
        <v>SAT UIO</v>
      </c>
      <c r="Y1294" s="17" t="str">
        <f>VLOOKUP(A1294,INFO!A:F,6,0)</f>
        <v>Norberto Congo</v>
      </c>
    </row>
    <row r="1295" spans="1:25" x14ac:dyDescent="0.25">
      <c r="A1295" s="3" t="s">
        <v>23</v>
      </c>
      <c r="B1295" s="8">
        <v>1.0324074074074074E-2</v>
      </c>
      <c r="C1295" s="8">
        <v>6.8981481481481489E-3</v>
      </c>
      <c r="D1295" s="8">
        <v>3.425925925925926E-3</v>
      </c>
      <c r="E1295" s="4">
        <v>3.1</v>
      </c>
      <c r="F1295" s="5">
        <v>59</v>
      </c>
      <c r="G1295" s="5">
        <v>12.52</v>
      </c>
      <c r="H1295" s="7" t="s">
        <v>130</v>
      </c>
      <c r="I1295" s="7" t="s">
        <v>24</v>
      </c>
      <c r="J1295" s="42">
        <v>43378.494895833333</v>
      </c>
      <c r="K1295" s="42">
        <v>43378.505219907405</v>
      </c>
      <c r="L1295" s="2">
        <v>43378</v>
      </c>
      <c r="M1295" s="6" t="str">
        <f t="shared" si="209"/>
        <v>octubre</v>
      </c>
      <c r="N1295" s="19">
        <f t="shared" si="210"/>
        <v>40</v>
      </c>
      <c r="O1295" s="7" t="str">
        <f t="shared" si="211"/>
        <v>viernes</v>
      </c>
      <c r="P1295" s="7">
        <f t="shared" si="212"/>
        <v>2018</v>
      </c>
      <c r="Q1295" s="3" t="str">
        <f>VLOOKUP(A1295,INFO!$A:$B,2,0)</f>
        <v>GUAYAQUIL</v>
      </c>
      <c r="R1295" s="19">
        <v>95</v>
      </c>
      <c r="S1295" s="19" t="str">
        <f t="shared" si="213"/>
        <v>Avenida 40 No, Guayaquil</v>
      </c>
      <c r="T1295" s="19">
        <f t="shared" si="214"/>
        <v>0</v>
      </c>
      <c r="U1295" s="19" t="str">
        <f t="shared" si="215"/>
        <v>Mostrar</v>
      </c>
      <c r="V1295" s="3" t="str">
        <f>VLOOKUP(A1295,INFO!$A:$C,3,0)</f>
        <v>EGSF6029</v>
      </c>
      <c r="W1295" s="3" t="str">
        <f>VLOOKUP(V1295,INFO!$C:$D,2,0)</f>
        <v>Camioneta</v>
      </c>
      <c r="X1295" s="17" t="str">
        <f>VLOOKUP(A1295,INFO!A:F,5,0)</f>
        <v>POSTVENTA</v>
      </c>
      <c r="Y1295" s="17" t="str">
        <f>VLOOKUP(A1295,INFO!A:F,6,0)</f>
        <v>Jacob Soriano</v>
      </c>
    </row>
    <row r="1296" spans="1:25" x14ac:dyDescent="0.25">
      <c r="A1296" s="3" t="s">
        <v>39</v>
      </c>
      <c r="B1296" s="8">
        <v>6.3425925925925915E-3</v>
      </c>
      <c r="C1296" s="8">
        <v>2.9166666666666668E-3</v>
      </c>
      <c r="D1296" s="8">
        <v>3.425925925925926E-3</v>
      </c>
      <c r="E1296" s="4">
        <v>0.69</v>
      </c>
      <c r="F1296" s="5">
        <v>20</v>
      </c>
      <c r="G1296" s="5">
        <v>4.5</v>
      </c>
      <c r="H1296" s="7" t="s">
        <v>198</v>
      </c>
      <c r="I1296" s="7" t="s">
        <v>214</v>
      </c>
      <c r="J1296" s="42">
        <v>43378.653831018521</v>
      </c>
      <c r="K1296" s="42">
        <v>43378.660173611112</v>
      </c>
      <c r="L1296" s="2">
        <v>43378</v>
      </c>
      <c r="M1296" s="6" t="str">
        <f t="shared" si="209"/>
        <v>octubre</v>
      </c>
      <c r="N1296" s="19">
        <f t="shared" si="210"/>
        <v>40</v>
      </c>
      <c r="O1296" s="7" t="str">
        <f t="shared" si="211"/>
        <v>viernes</v>
      </c>
      <c r="P1296" s="7">
        <f t="shared" si="212"/>
        <v>2018</v>
      </c>
      <c r="Q1296" s="3" t="str">
        <f>VLOOKUP(A1296,INFO!$A:$B,2,0)</f>
        <v>GUAYAQUIL</v>
      </c>
      <c r="R1296" s="19">
        <v>95</v>
      </c>
      <c r="S1296" s="19" t="str">
        <f t="shared" si="213"/>
        <v>Constitución, Guayaquil</v>
      </c>
      <c r="T1296" s="19">
        <f t="shared" si="214"/>
        <v>0</v>
      </c>
      <c r="U1296" s="19" t="str">
        <f t="shared" si="215"/>
        <v>Mostrar</v>
      </c>
      <c r="V1296" s="3" t="str">
        <f>VLOOKUP(A1296,INFO!$A:$C,3,0)</f>
        <v>EIBC3571</v>
      </c>
      <c r="W1296" s="3" t="str">
        <f>VLOOKUP(V1296,INFO!$C:$D,2,0)</f>
        <v>Camion</v>
      </c>
      <c r="X1296" s="17" t="str">
        <f>VLOOKUP(A1296,INFO!A:F,5,0)</f>
        <v>LOGÍSTICA</v>
      </c>
      <c r="Y1296" s="17" t="str">
        <f>VLOOKUP(A1296,INFO!A:F,6,0)</f>
        <v>Cristobal Murillo</v>
      </c>
    </row>
    <row r="1297" spans="1:25" x14ac:dyDescent="0.25">
      <c r="A1297" s="3" t="s">
        <v>28</v>
      </c>
      <c r="B1297" s="8">
        <v>2.071759259259259E-2</v>
      </c>
      <c r="C1297" s="8">
        <v>1.7013888888888887E-2</v>
      </c>
      <c r="D1297" s="8">
        <v>3.7037037037037034E-3</v>
      </c>
      <c r="E1297" s="4">
        <v>19.21</v>
      </c>
      <c r="F1297" s="5">
        <v>68</v>
      </c>
      <c r="G1297" s="5">
        <v>38.630000000000003</v>
      </c>
      <c r="H1297" s="7" t="s">
        <v>142</v>
      </c>
      <c r="I1297" s="7" t="s">
        <v>24</v>
      </c>
      <c r="J1297" s="42">
        <v>43378.810486111113</v>
      </c>
      <c r="K1297" s="42">
        <v>43378.831203703703</v>
      </c>
      <c r="L1297" s="2">
        <v>43378</v>
      </c>
      <c r="M1297" s="6" t="str">
        <f t="shared" si="209"/>
        <v>octubre</v>
      </c>
      <c r="N1297" s="19">
        <f t="shared" si="210"/>
        <v>40</v>
      </c>
      <c r="O1297" s="7" t="str">
        <f t="shared" si="211"/>
        <v>viernes</v>
      </c>
      <c r="P1297" s="7">
        <f t="shared" si="212"/>
        <v>2018</v>
      </c>
      <c r="Q1297" s="3" t="str">
        <f>VLOOKUP(A1297,INFO!$A:$B,2,0)</f>
        <v>GUAYAQUIL</v>
      </c>
      <c r="R1297" s="19">
        <v>95</v>
      </c>
      <c r="S1297" s="19" t="str">
        <f t="shared" si="213"/>
        <v>Avenida 40 No, Guayaquil</v>
      </c>
      <c r="T1297" s="19">
        <f t="shared" si="214"/>
        <v>0</v>
      </c>
      <c r="U1297" s="19" t="str">
        <f t="shared" si="215"/>
        <v>Mostrar</v>
      </c>
      <c r="V1297" s="3" t="str">
        <f>VLOOKUP(A1297,INFO!$A:$C,3,0)</f>
        <v>EPCW1831</v>
      </c>
      <c r="W1297" s="3" t="str">
        <f>VLOOKUP(V1297,INFO!$C:$D,2,0)</f>
        <v>Camioneta</v>
      </c>
      <c r="X1297" s="17" t="str">
        <f>VLOOKUP(A1297,INFO!A:F,5,0)</f>
        <v>POSTVENTA</v>
      </c>
      <c r="Y1297" s="17" t="str">
        <f>VLOOKUP(A1297,INFO!A:F,6,0)</f>
        <v>Jose Luis vargas</v>
      </c>
    </row>
    <row r="1298" spans="1:25" x14ac:dyDescent="0.25">
      <c r="A1298" s="3" t="s">
        <v>73</v>
      </c>
      <c r="B1298" s="8">
        <v>7.1643518518518514E-3</v>
      </c>
      <c r="C1298" s="8">
        <v>3.3564814814814811E-3</v>
      </c>
      <c r="D1298" s="8">
        <v>3.8078703703703707E-3</v>
      </c>
      <c r="E1298" s="4">
        <v>1.36</v>
      </c>
      <c r="F1298" s="5">
        <v>29</v>
      </c>
      <c r="G1298" s="5">
        <v>7.92</v>
      </c>
      <c r="H1298" s="7" t="s">
        <v>386</v>
      </c>
      <c r="I1298" s="7" t="s">
        <v>72</v>
      </c>
      <c r="J1298" s="42">
        <v>43378.652303240742</v>
      </c>
      <c r="K1298" s="42">
        <v>43378.659467592595</v>
      </c>
      <c r="L1298" s="2">
        <v>43378</v>
      </c>
      <c r="M1298" s="6" t="str">
        <f t="shared" si="209"/>
        <v>octubre</v>
      </c>
      <c r="N1298" s="19">
        <f t="shared" si="210"/>
        <v>40</v>
      </c>
      <c r="O1298" s="7" t="str">
        <f t="shared" si="211"/>
        <v>viernes</v>
      </c>
      <c r="P1298" s="7">
        <f t="shared" si="212"/>
        <v>2018</v>
      </c>
      <c r="Q1298" s="3" t="str">
        <f>VLOOKUP(A1298,INFO!$A:$B,2,0)</f>
        <v>GUAYAQUIL</v>
      </c>
      <c r="R1298" s="19">
        <v>95</v>
      </c>
      <c r="S1298" s="19" t="str">
        <f t="shared" si="213"/>
        <v>Avenida Juan Tanca Marengo, Guayaquil</v>
      </c>
      <c r="T1298" s="19">
        <f t="shared" si="214"/>
        <v>0</v>
      </c>
      <c r="U1298" s="19" t="str">
        <f t="shared" si="215"/>
        <v>Mostrar</v>
      </c>
      <c r="V1298" s="3" t="str">
        <f>VLOOKUP(A1298,INFO!$A:$C,3,0)</f>
        <v>EGSG9568</v>
      </c>
      <c r="W1298" s="3" t="str">
        <f>VLOOKUP(V1298,INFO!$C:$D,2,0)</f>
        <v>Camioneta</v>
      </c>
      <c r="X1298" s="17" t="str">
        <f>VLOOKUP(A1298,INFO!A:F,5,0)</f>
        <v>ADMINISTRACIÓN</v>
      </c>
      <c r="Y1298" s="17" t="str">
        <f>VLOOKUP(A1298,INFO!A:F,6,0)</f>
        <v>Alejandro Adrian</v>
      </c>
    </row>
    <row r="1299" spans="1:25" x14ac:dyDescent="0.25">
      <c r="A1299" s="3" t="s">
        <v>4</v>
      </c>
      <c r="B1299" s="8">
        <v>1.3958333333333335E-2</v>
      </c>
      <c r="C1299" s="8">
        <v>9.6990740740740735E-3</v>
      </c>
      <c r="D1299" s="8">
        <v>4.2592592592592595E-3</v>
      </c>
      <c r="E1299" s="4">
        <v>6.92</v>
      </c>
      <c r="F1299" s="5">
        <v>70</v>
      </c>
      <c r="G1299" s="5">
        <v>20.67</v>
      </c>
      <c r="H1299" s="7" t="s">
        <v>128</v>
      </c>
      <c r="I1299" s="7" t="s">
        <v>378</v>
      </c>
      <c r="J1299" s="42">
        <v>43378.649027777778</v>
      </c>
      <c r="K1299" s="42">
        <v>43378.662986111114</v>
      </c>
      <c r="L1299" s="2">
        <v>43378</v>
      </c>
      <c r="M1299" s="6" t="str">
        <f t="shared" si="209"/>
        <v>octubre</v>
      </c>
      <c r="N1299" s="19">
        <f t="shared" si="210"/>
        <v>40</v>
      </c>
      <c r="O1299" s="7" t="str">
        <f t="shared" si="211"/>
        <v>viernes</v>
      </c>
      <c r="P1299" s="7">
        <f t="shared" si="212"/>
        <v>2018</v>
      </c>
      <c r="Q1299" s="3" t="str">
        <f>VLOOKUP(A1299,INFO!$A:$B,2,0)</f>
        <v>QUITO</v>
      </c>
      <c r="R1299" s="19">
        <v>95</v>
      </c>
      <c r="S1299" s="19" t="str">
        <f t="shared" si="213"/>
        <v>José Ponce Martínez 1-149, Quito</v>
      </c>
      <c r="T1299" s="19">
        <f t="shared" si="214"/>
        <v>0</v>
      </c>
      <c r="U1299" s="19" t="str">
        <f t="shared" si="215"/>
        <v>Mostrar</v>
      </c>
      <c r="V1299" s="3" t="str">
        <f>VLOOKUP(A1299,INFO!$A:$C,3,0)</f>
        <v>HW228P</v>
      </c>
      <c r="W1299" s="3" t="str">
        <f>VLOOKUP(V1299,INFO!$C:$D,2,0)</f>
        <v>Motocicleta</v>
      </c>
      <c r="X1299" s="17" t="str">
        <f>VLOOKUP(A1299,INFO!A:F,5,0)</f>
        <v>SAT UIO</v>
      </c>
      <c r="Y1299" s="17" t="str">
        <f>VLOOKUP(A1299,INFO!A:F,6,0)</f>
        <v>Quito</v>
      </c>
    </row>
    <row r="1300" spans="1:25" x14ac:dyDescent="0.25">
      <c r="A1300" s="3" t="s">
        <v>122</v>
      </c>
      <c r="B1300" s="8">
        <v>5.3680555555555558E-2</v>
      </c>
      <c r="C1300" s="8">
        <v>4.9351851851851848E-2</v>
      </c>
      <c r="D1300" s="8">
        <v>4.3287037037037035E-3</v>
      </c>
      <c r="E1300" s="4">
        <v>61.37</v>
      </c>
      <c r="F1300" s="5">
        <v>118</v>
      </c>
      <c r="G1300" s="5">
        <v>47.64</v>
      </c>
      <c r="H1300" s="7" t="s">
        <v>77</v>
      </c>
      <c r="I1300" s="7" t="s">
        <v>315</v>
      </c>
      <c r="J1300" s="42">
        <v>43378.801122685189</v>
      </c>
      <c r="K1300" s="42">
        <v>43378.854803240742</v>
      </c>
      <c r="L1300" s="2">
        <v>43378</v>
      </c>
      <c r="M1300" s="6" t="str">
        <f t="shared" si="209"/>
        <v>octubre</v>
      </c>
      <c r="N1300" s="19">
        <f t="shared" si="210"/>
        <v>40</v>
      </c>
      <c r="O1300" s="7" t="str">
        <f t="shared" si="211"/>
        <v>viernes</v>
      </c>
      <c r="P1300" s="7">
        <f t="shared" si="212"/>
        <v>2018</v>
      </c>
      <c r="Q1300" s="3" t="str">
        <f>VLOOKUP(A1300,INFO!$A:$B,2,0)</f>
        <v>GUAYAQUIL</v>
      </c>
      <c r="R1300" s="19">
        <v>95</v>
      </c>
      <c r="S1300" s="19" t="str">
        <f t="shared" si="213"/>
        <v>E25, Santa Rosa De Flandes</v>
      </c>
      <c r="T1300" s="19">
        <f t="shared" si="214"/>
        <v>0</v>
      </c>
      <c r="U1300" s="19" t="str">
        <f t="shared" si="215"/>
        <v>Mostrar</v>
      </c>
      <c r="V1300" s="3" t="str">
        <f>VLOOKUP(A1300,INFO!$A:$C,3,0)</f>
        <v>EHCN0517</v>
      </c>
      <c r="W1300" s="3" t="str">
        <f>VLOOKUP(V1300,INFO!$C:$D,2,0)</f>
        <v>Camioneta</v>
      </c>
      <c r="X1300" s="17" t="str">
        <f>VLOOKUP(A1300,INFO!A:F,5,0)</f>
        <v>POSTVENTA</v>
      </c>
      <c r="Y1300" s="17" t="str">
        <f>VLOOKUP(A1300,INFO!A:F,6,0)</f>
        <v>Marcelo Murillo</v>
      </c>
    </row>
    <row r="1301" spans="1:25" x14ac:dyDescent="0.25">
      <c r="A1301" s="3" t="s">
        <v>68</v>
      </c>
      <c r="B1301" s="8">
        <v>1.638888888888889E-2</v>
      </c>
      <c r="C1301" s="8">
        <v>1.2048611111111112E-2</v>
      </c>
      <c r="D1301" s="8">
        <v>4.340277777777778E-3</v>
      </c>
      <c r="E1301" s="4">
        <v>21.14</v>
      </c>
      <c r="F1301" s="5">
        <v>116</v>
      </c>
      <c r="G1301" s="5">
        <v>53.74</v>
      </c>
      <c r="H1301" s="7" t="s">
        <v>190</v>
      </c>
      <c r="I1301" s="7" t="s">
        <v>24</v>
      </c>
      <c r="J1301" s="42">
        <v>43378.63486111111</v>
      </c>
      <c r="K1301" s="42">
        <v>43378.651250000003</v>
      </c>
      <c r="L1301" s="2">
        <v>43378</v>
      </c>
      <c r="M1301" s="6" t="str">
        <f t="shared" si="209"/>
        <v>octubre</v>
      </c>
      <c r="N1301" s="19">
        <f t="shared" si="210"/>
        <v>40</v>
      </c>
      <c r="O1301" s="7" t="str">
        <f t="shared" si="211"/>
        <v>viernes</v>
      </c>
      <c r="P1301" s="7">
        <f t="shared" si="212"/>
        <v>2018</v>
      </c>
      <c r="Q1301" s="3" t="str">
        <f>VLOOKUP(A1301,INFO!$A:$B,2,0)</f>
        <v>QUITO</v>
      </c>
      <c r="R1301" s="19">
        <v>95</v>
      </c>
      <c r="S1301" s="19" t="str">
        <f t="shared" si="213"/>
        <v>Avenida 40 No, Guayaquil</v>
      </c>
      <c r="T1301" s="19">
        <f t="shared" si="214"/>
        <v>0</v>
      </c>
      <c r="U1301" s="19" t="str">
        <f t="shared" si="215"/>
        <v>Mostrar</v>
      </c>
      <c r="V1301" s="3" t="str">
        <f>VLOOKUP(A1301,INFO!$A:$C,3,0)</f>
        <v>EGSK6338</v>
      </c>
      <c r="W1301" s="3" t="str">
        <f>VLOOKUP(V1301,INFO!$C:$D,2,0)</f>
        <v>Automovil</v>
      </c>
      <c r="X1301" s="17" t="str">
        <f>VLOOKUP(A1301,INFO!A:F,5,0)</f>
        <v>VENTAS</v>
      </c>
      <c r="Y1301" s="17" t="str">
        <f>VLOOKUP(A1301,INFO!A:F,6,0)</f>
        <v>Josue Guillen</v>
      </c>
    </row>
    <row r="1302" spans="1:25" x14ac:dyDescent="0.25">
      <c r="A1302" s="3" t="s">
        <v>64</v>
      </c>
      <c r="B1302" s="8">
        <v>2.361111111111111E-2</v>
      </c>
      <c r="C1302" s="8">
        <v>1.7662037037037035E-2</v>
      </c>
      <c r="D1302" s="8">
        <v>4.4560185185185189E-3</v>
      </c>
      <c r="E1302" s="4">
        <v>9.77</v>
      </c>
      <c r="F1302" s="5">
        <v>64</v>
      </c>
      <c r="G1302" s="5">
        <v>17.239999999999998</v>
      </c>
      <c r="H1302" s="7" t="s">
        <v>3</v>
      </c>
      <c r="I1302" s="7" t="s">
        <v>387</v>
      </c>
      <c r="J1302" s="42">
        <v>43378.374050925922</v>
      </c>
      <c r="K1302" s="42">
        <v>43378.397662037038</v>
      </c>
      <c r="L1302" s="2">
        <v>43378</v>
      </c>
      <c r="M1302" s="6" t="str">
        <f t="shared" si="209"/>
        <v>octubre</v>
      </c>
      <c r="N1302" s="19">
        <f t="shared" si="210"/>
        <v>40</v>
      </c>
      <c r="O1302" s="7" t="str">
        <f t="shared" si="211"/>
        <v>viernes</v>
      </c>
      <c r="P1302" s="7">
        <f t="shared" si="212"/>
        <v>2018</v>
      </c>
      <c r="Q1302" s="3" t="str">
        <f>VLOOKUP(A1302,INFO!$A:$B,2,0)</f>
        <v>GUAYAQUIL</v>
      </c>
      <c r="R1302" s="19">
        <v>95</v>
      </c>
      <c r="S1302" s="19" t="str">
        <f t="shared" si="213"/>
        <v>Estrada Coello, Guayaquil</v>
      </c>
      <c r="T1302" s="19">
        <f t="shared" si="214"/>
        <v>0</v>
      </c>
      <c r="U1302" s="19" t="str">
        <f t="shared" si="215"/>
        <v>Mostrar</v>
      </c>
      <c r="V1302" s="3" t="str">
        <f>VLOOKUP(A1302,INFO!$A:$C,3,0)</f>
        <v>EPCW5709</v>
      </c>
      <c r="W1302" s="3" t="str">
        <f>VLOOKUP(V1302,INFO!$C:$D,2,0)</f>
        <v>Camioneta</v>
      </c>
      <c r="X1302" s="17" t="str">
        <f>VLOOKUP(A1302,INFO!A:F,5,0)</f>
        <v>VENTAS</v>
      </c>
      <c r="Y1302" s="17" t="str">
        <f>VLOOKUP(A1302,INFO!A:F,6,0)</f>
        <v>Proyectos</v>
      </c>
    </row>
    <row r="1303" spans="1:25" x14ac:dyDescent="0.25">
      <c r="A1303" s="3" t="s">
        <v>55</v>
      </c>
      <c r="B1303" s="8">
        <v>4.9652777777777777E-3</v>
      </c>
      <c r="C1303" s="8">
        <v>4.7453703703703704E-4</v>
      </c>
      <c r="D1303" s="8">
        <v>4.4907407407407405E-3</v>
      </c>
      <c r="E1303" s="4">
        <v>0.04</v>
      </c>
      <c r="F1303" s="5">
        <v>9</v>
      </c>
      <c r="G1303" s="5">
        <v>0.33</v>
      </c>
      <c r="H1303" s="7" t="s">
        <v>24</v>
      </c>
      <c r="I1303" s="7" t="s">
        <v>24</v>
      </c>
      <c r="J1303" s="42">
        <v>43378.706423611111</v>
      </c>
      <c r="K1303" s="42">
        <v>43378.711388888885</v>
      </c>
      <c r="L1303" s="2">
        <v>43378</v>
      </c>
      <c r="M1303" s="6" t="str">
        <f t="shared" si="209"/>
        <v>octubre</v>
      </c>
      <c r="N1303" s="19">
        <f t="shared" si="210"/>
        <v>40</v>
      </c>
      <c r="O1303" s="7" t="str">
        <f t="shared" si="211"/>
        <v>viernes</v>
      </c>
      <c r="P1303" s="7">
        <f t="shared" si="212"/>
        <v>2018</v>
      </c>
      <c r="Q1303" s="3" t="str">
        <f>VLOOKUP(A1303,INFO!$A:$B,2,0)</f>
        <v>GUAYAQUIL</v>
      </c>
      <c r="R1303" s="19">
        <v>95</v>
      </c>
      <c r="S1303" s="19" t="str">
        <f t="shared" si="213"/>
        <v>Durmió en Ainsa</v>
      </c>
      <c r="T1303" s="19">
        <f t="shared" si="214"/>
        <v>1</v>
      </c>
      <c r="U1303" s="19" t="str">
        <f t="shared" si="215"/>
        <v>Mostrar</v>
      </c>
      <c r="V1303" s="3" t="str">
        <f>VLOOKUP(A1303,INFO!$A:$C,3,0)</f>
        <v>EABE1400</v>
      </c>
      <c r="W1303" s="3" t="str">
        <f>VLOOKUP(V1303,INFO!$C:$D,2,0)</f>
        <v>Plataforma</v>
      </c>
      <c r="X1303" s="17" t="str">
        <f>VLOOKUP(A1303,INFO!A:F,5,0)</f>
        <v>LOGÍSTICA</v>
      </c>
      <c r="Y1303" s="17" t="str">
        <f>VLOOKUP(A1303,INFO!A:F,6,0)</f>
        <v>Cristobal Murillo</v>
      </c>
    </row>
    <row r="1304" spans="1:25" x14ac:dyDescent="0.25">
      <c r="A1304" s="3" t="s">
        <v>29</v>
      </c>
      <c r="B1304" s="8">
        <v>4.5601851851851853E-3</v>
      </c>
      <c r="C1304" s="8">
        <v>0</v>
      </c>
      <c r="D1304" s="8">
        <v>4.5601851851851853E-3</v>
      </c>
      <c r="E1304" s="4">
        <v>0</v>
      </c>
      <c r="F1304" s="5">
        <v>0</v>
      </c>
      <c r="G1304" s="5">
        <v>0</v>
      </c>
      <c r="H1304" s="7" t="s">
        <v>24</v>
      </c>
      <c r="I1304" s="7" t="s">
        <v>24</v>
      </c>
      <c r="J1304" s="42">
        <v>43378.75509259259</v>
      </c>
      <c r="K1304" s="42">
        <v>43378.759652777779</v>
      </c>
      <c r="L1304" s="2">
        <v>43378</v>
      </c>
      <c r="M1304" s="6" t="str">
        <f t="shared" si="209"/>
        <v>octubre</v>
      </c>
      <c r="N1304" s="19">
        <f t="shared" si="210"/>
        <v>40</v>
      </c>
      <c r="O1304" s="7" t="str">
        <f t="shared" si="211"/>
        <v>viernes</v>
      </c>
      <c r="P1304" s="7">
        <f t="shared" si="212"/>
        <v>2018</v>
      </c>
      <c r="Q1304" s="3" t="str">
        <f>VLOOKUP(A1304,INFO!$A:$B,2,0)</f>
        <v>GUAYAQUIL</v>
      </c>
      <c r="R1304" s="19">
        <v>95</v>
      </c>
      <c r="S1304" s="19" t="str">
        <f t="shared" si="213"/>
        <v>Durmió en Ainsa</v>
      </c>
      <c r="T1304" s="19">
        <f t="shared" si="214"/>
        <v>1</v>
      </c>
      <c r="U1304" s="19" t="str">
        <f t="shared" si="215"/>
        <v>Mostrar</v>
      </c>
      <c r="V1304" s="3" t="str">
        <f>VLOOKUP(A1304,INFO!$A:$C,3,0)</f>
        <v>EPCW6826</v>
      </c>
      <c r="W1304" s="3" t="str">
        <f>VLOOKUP(V1304,INFO!$C:$D,2,0)</f>
        <v>Camioneta</v>
      </c>
      <c r="X1304" s="17" t="str">
        <f>VLOOKUP(A1304,INFO!A:F,5,0)</f>
        <v>POSTVENTA</v>
      </c>
      <c r="Y1304" s="17" t="str">
        <f>VLOOKUP(A1304,INFO!A:F,6,0)</f>
        <v>Danny Salazar</v>
      </c>
    </row>
    <row r="1305" spans="1:25" x14ac:dyDescent="0.25">
      <c r="A1305" s="3" t="s">
        <v>73</v>
      </c>
      <c r="B1305" s="8">
        <v>1.9583333333333331E-2</v>
      </c>
      <c r="C1305" s="8">
        <v>1.4733796296296295E-2</v>
      </c>
      <c r="D1305" s="8">
        <v>4.8495370370370368E-3</v>
      </c>
      <c r="E1305" s="4">
        <v>6.08</v>
      </c>
      <c r="F1305" s="5">
        <v>59</v>
      </c>
      <c r="G1305" s="5">
        <v>12.94</v>
      </c>
      <c r="H1305" s="7" t="s">
        <v>385</v>
      </c>
      <c r="I1305" s="7" t="s">
        <v>386</v>
      </c>
      <c r="J1305" s="42">
        <v>43378.627442129633</v>
      </c>
      <c r="K1305" s="42">
        <v>43378.64702546296</v>
      </c>
      <c r="L1305" s="2">
        <v>43378</v>
      </c>
      <c r="M1305" s="6" t="str">
        <f t="shared" si="209"/>
        <v>octubre</v>
      </c>
      <c r="N1305" s="19">
        <f t="shared" si="210"/>
        <v>40</v>
      </c>
      <c r="O1305" s="7" t="str">
        <f t="shared" si="211"/>
        <v>viernes</v>
      </c>
      <c r="P1305" s="7">
        <f t="shared" si="212"/>
        <v>2018</v>
      </c>
      <c r="Q1305" s="3" t="str">
        <f>VLOOKUP(A1305,INFO!$A:$B,2,0)</f>
        <v>GUAYAQUIL</v>
      </c>
      <c r="R1305" s="19">
        <v>95</v>
      </c>
      <c r="S1305" s="19" t="str">
        <f t="shared" si="213"/>
        <v>Avenida 8, Guayaquil</v>
      </c>
      <c r="T1305" s="19">
        <f t="shared" si="214"/>
        <v>0</v>
      </c>
      <c r="U1305" s="19" t="str">
        <f t="shared" si="215"/>
        <v>Mostrar</v>
      </c>
      <c r="V1305" s="3" t="str">
        <f>VLOOKUP(A1305,INFO!$A:$C,3,0)</f>
        <v>EGSG9568</v>
      </c>
      <c r="W1305" s="3" t="str">
        <f>VLOOKUP(V1305,INFO!$C:$D,2,0)</f>
        <v>Camioneta</v>
      </c>
      <c r="X1305" s="17" t="str">
        <f>VLOOKUP(A1305,INFO!A:F,5,0)</f>
        <v>ADMINISTRACIÓN</v>
      </c>
      <c r="Y1305" s="17" t="str">
        <f>VLOOKUP(A1305,INFO!A:F,6,0)</f>
        <v>Alejandro Adrian</v>
      </c>
    </row>
    <row r="1306" spans="1:25" x14ac:dyDescent="0.25">
      <c r="A1306" s="3" t="s">
        <v>4</v>
      </c>
      <c r="B1306" s="8">
        <v>3.1493055555555559E-2</v>
      </c>
      <c r="C1306" s="8">
        <v>2.6331018518518517E-2</v>
      </c>
      <c r="D1306" s="8">
        <v>5.162037037037037E-3</v>
      </c>
      <c r="E1306" s="4">
        <v>15.08</v>
      </c>
      <c r="F1306" s="5">
        <v>62</v>
      </c>
      <c r="G1306" s="5">
        <v>19.95</v>
      </c>
      <c r="H1306" s="7" t="s">
        <v>347</v>
      </c>
      <c r="I1306" s="7" t="s">
        <v>177</v>
      </c>
      <c r="J1306" s="42">
        <v>43378.426180555558</v>
      </c>
      <c r="K1306" s="42">
        <v>43378.457673611112</v>
      </c>
      <c r="L1306" s="2">
        <v>43378</v>
      </c>
      <c r="M1306" s="6" t="str">
        <f t="shared" si="209"/>
        <v>octubre</v>
      </c>
      <c r="N1306" s="19">
        <f t="shared" si="210"/>
        <v>40</v>
      </c>
      <c r="O1306" s="7" t="str">
        <f t="shared" si="211"/>
        <v>viernes</v>
      </c>
      <c r="P1306" s="7">
        <f t="shared" si="212"/>
        <v>2018</v>
      </c>
      <c r="Q1306" s="3" t="str">
        <f>VLOOKUP(A1306,INFO!$A:$B,2,0)</f>
        <v>QUITO</v>
      </c>
      <c r="R1306" s="19">
        <v>95</v>
      </c>
      <c r="S1306" s="19" t="str">
        <f t="shared" si="213"/>
        <v>O 3M, Quito</v>
      </c>
      <c r="T1306" s="19">
        <f t="shared" si="214"/>
        <v>0</v>
      </c>
      <c r="U1306" s="19" t="str">
        <f t="shared" si="215"/>
        <v>Mostrar</v>
      </c>
      <c r="V1306" s="3" t="str">
        <f>VLOOKUP(A1306,INFO!$A:$C,3,0)</f>
        <v>HW228P</v>
      </c>
      <c r="W1306" s="3" t="str">
        <f>VLOOKUP(V1306,INFO!$C:$D,2,0)</f>
        <v>Motocicleta</v>
      </c>
      <c r="X1306" s="17" t="str">
        <f>VLOOKUP(A1306,INFO!A:F,5,0)</f>
        <v>SAT UIO</v>
      </c>
      <c r="Y1306" s="17" t="str">
        <f>VLOOKUP(A1306,INFO!A:F,6,0)</f>
        <v>Quito</v>
      </c>
    </row>
    <row r="1307" spans="1:25" x14ac:dyDescent="0.25">
      <c r="A1307" s="3" t="s">
        <v>23</v>
      </c>
      <c r="B1307" s="8">
        <v>5.8750000000000004E-2</v>
      </c>
      <c r="C1307" s="8">
        <v>5.3368055555555551E-2</v>
      </c>
      <c r="D1307" s="8">
        <v>5.3819444444444453E-3</v>
      </c>
      <c r="E1307" s="4">
        <v>75.680000000000007</v>
      </c>
      <c r="F1307" s="5">
        <v>94</v>
      </c>
      <c r="G1307" s="5">
        <v>53.68</v>
      </c>
      <c r="H1307" s="7" t="s">
        <v>325</v>
      </c>
      <c r="I1307" s="7" t="s">
        <v>24</v>
      </c>
      <c r="J1307" s="42">
        <v>43378.259039351855</v>
      </c>
      <c r="K1307" s="42">
        <v>43378.317789351851</v>
      </c>
      <c r="L1307" s="2">
        <v>43378</v>
      </c>
      <c r="M1307" s="6" t="str">
        <f t="shared" si="209"/>
        <v>octubre</v>
      </c>
      <c r="N1307" s="19">
        <f t="shared" si="210"/>
        <v>40</v>
      </c>
      <c r="O1307" s="7" t="str">
        <f t="shared" si="211"/>
        <v>viernes</v>
      </c>
      <c r="P1307" s="7">
        <f t="shared" si="212"/>
        <v>2018</v>
      </c>
      <c r="Q1307" s="3" t="str">
        <f>VLOOKUP(A1307,INFO!$A:$B,2,0)</f>
        <v>GUAYAQUIL</v>
      </c>
      <c r="R1307" s="19">
        <v>95</v>
      </c>
      <c r="S1307" s="19" t="str">
        <f t="shared" si="213"/>
        <v>Avenida 40 No, Guayaquil</v>
      </c>
      <c r="T1307" s="19">
        <f t="shared" si="214"/>
        <v>0</v>
      </c>
      <c r="U1307" s="19" t="str">
        <f t="shared" si="215"/>
        <v>Mostrar</v>
      </c>
      <c r="V1307" s="3" t="str">
        <f>VLOOKUP(A1307,INFO!$A:$C,3,0)</f>
        <v>EGSF6029</v>
      </c>
      <c r="W1307" s="3" t="str">
        <f>VLOOKUP(V1307,INFO!$C:$D,2,0)</f>
        <v>Camioneta</v>
      </c>
      <c r="X1307" s="17" t="str">
        <f>VLOOKUP(A1307,INFO!A:F,5,0)</f>
        <v>POSTVENTA</v>
      </c>
      <c r="Y1307" s="17" t="str">
        <f>VLOOKUP(A1307,INFO!A:F,6,0)</f>
        <v>Jacob Soriano</v>
      </c>
    </row>
    <row r="1308" spans="1:25" x14ac:dyDescent="0.25">
      <c r="A1308" s="3" t="s">
        <v>59</v>
      </c>
      <c r="B1308" s="8">
        <v>4.8240740740740744E-2</v>
      </c>
      <c r="C1308" s="8">
        <v>4.2013888888888885E-2</v>
      </c>
      <c r="D1308" s="8">
        <v>6.2268518518518515E-3</v>
      </c>
      <c r="E1308" s="4">
        <v>45.41</v>
      </c>
      <c r="F1308" s="5">
        <v>94</v>
      </c>
      <c r="G1308" s="5">
        <v>39.22</v>
      </c>
      <c r="H1308" s="7" t="s">
        <v>24</v>
      </c>
      <c r="I1308" s="7" t="s">
        <v>24</v>
      </c>
      <c r="J1308" s="42">
        <v>43378.257141203707</v>
      </c>
      <c r="K1308" s="42">
        <v>43378.305381944447</v>
      </c>
      <c r="L1308" s="2">
        <v>43378</v>
      </c>
      <c r="M1308" s="6" t="str">
        <f t="shared" si="209"/>
        <v>octubre</v>
      </c>
      <c r="N1308" s="19">
        <f t="shared" si="210"/>
        <v>40</v>
      </c>
      <c r="O1308" s="7" t="str">
        <f t="shared" si="211"/>
        <v>viernes</v>
      </c>
      <c r="P1308" s="7">
        <f t="shared" si="212"/>
        <v>2018</v>
      </c>
      <c r="Q1308" s="3" t="str">
        <f>VLOOKUP(A1308,INFO!$A:$B,2,0)</f>
        <v>GUAYAQUIL</v>
      </c>
      <c r="R1308" s="19">
        <v>95</v>
      </c>
      <c r="S1308" s="19" t="str">
        <f t="shared" si="213"/>
        <v>Durmió en Ainsa</v>
      </c>
      <c r="T1308" s="19">
        <f t="shared" si="214"/>
        <v>1</v>
      </c>
      <c r="U1308" s="19" t="str">
        <f t="shared" si="215"/>
        <v>Mostrar</v>
      </c>
      <c r="V1308" s="3" t="str">
        <f>VLOOKUP(A1308,INFO!$A:$C,3,0)</f>
        <v>EPCI6941</v>
      </c>
      <c r="W1308" s="3" t="str">
        <f>VLOOKUP(V1308,INFO!$C:$D,2,0)</f>
        <v>Camioneta</v>
      </c>
      <c r="X1308" s="17" t="str">
        <f>VLOOKUP(A1308,INFO!A:F,5,0)</f>
        <v>POSTVENTA</v>
      </c>
      <c r="Y1308" s="17" t="str">
        <f>VLOOKUP(A1308,INFO!A:F,6,0)</f>
        <v>Michael Resabala</v>
      </c>
    </row>
    <row r="1309" spans="1:25" x14ac:dyDescent="0.25">
      <c r="A1309" s="3" t="s">
        <v>59</v>
      </c>
      <c r="B1309" s="8">
        <v>2.9444444444444443E-2</v>
      </c>
      <c r="C1309" s="8">
        <v>2.2928240740740739E-2</v>
      </c>
      <c r="D1309" s="8">
        <v>6.5162037037037037E-3</v>
      </c>
      <c r="E1309" s="4">
        <v>15.7</v>
      </c>
      <c r="F1309" s="5">
        <v>74</v>
      </c>
      <c r="G1309" s="5">
        <v>22.22</v>
      </c>
      <c r="H1309" s="7" t="s">
        <v>24</v>
      </c>
      <c r="I1309" s="7" t="s">
        <v>388</v>
      </c>
      <c r="J1309" s="42">
        <v>43378.519930555558</v>
      </c>
      <c r="K1309" s="42">
        <v>43378.549375000002</v>
      </c>
      <c r="L1309" s="2">
        <v>43378</v>
      </c>
      <c r="M1309" s="6" t="str">
        <f t="shared" si="209"/>
        <v>octubre</v>
      </c>
      <c r="N1309" s="19">
        <f t="shared" si="210"/>
        <v>40</v>
      </c>
      <c r="O1309" s="7" t="str">
        <f t="shared" si="211"/>
        <v>viernes</v>
      </c>
      <c r="P1309" s="7">
        <f t="shared" si="212"/>
        <v>2018</v>
      </c>
      <c r="Q1309" s="3" t="str">
        <f>VLOOKUP(A1309,INFO!$A:$B,2,0)</f>
        <v>GUAYAQUIL</v>
      </c>
      <c r="R1309" s="19">
        <v>95</v>
      </c>
      <c r="S1309" s="19" t="str">
        <f t="shared" si="213"/>
        <v>Ayacucho, Guayaquil</v>
      </c>
      <c r="T1309" s="19">
        <f t="shared" si="214"/>
        <v>1</v>
      </c>
      <c r="U1309" s="19" t="str">
        <f t="shared" si="215"/>
        <v>Mostrar</v>
      </c>
      <c r="V1309" s="3" t="str">
        <f>VLOOKUP(A1309,INFO!$A:$C,3,0)</f>
        <v>EPCI6941</v>
      </c>
      <c r="W1309" s="3" t="str">
        <f>VLOOKUP(V1309,INFO!$C:$D,2,0)</f>
        <v>Camioneta</v>
      </c>
      <c r="X1309" s="17" t="str">
        <f>VLOOKUP(A1309,INFO!A:F,5,0)</f>
        <v>POSTVENTA</v>
      </c>
      <c r="Y1309" s="17" t="str">
        <f>VLOOKUP(A1309,INFO!A:F,6,0)</f>
        <v>Michael Resabala</v>
      </c>
    </row>
    <row r="1310" spans="1:25" x14ac:dyDescent="0.25">
      <c r="A1310" s="3" t="s">
        <v>64</v>
      </c>
      <c r="B1310" s="8">
        <v>3.4756944444444444E-2</v>
      </c>
      <c r="C1310" s="8">
        <v>2.8229166666666666E-2</v>
      </c>
      <c r="D1310" s="8">
        <v>6.5277777777777782E-3</v>
      </c>
      <c r="E1310" s="4">
        <v>10.38</v>
      </c>
      <c r="F1310" s="5">
        <v>53</v>
      </c>
      <c r="G1310" s="5">
        <v>12.44</v>
      </c>
      <c r="H1310" s="7" t="s">
        <v>387</v>
      </c>
      <c r="I1310" s="7" t="s">
        <v>72</v>
      </c>
      <c r="J1310" s="42">
        <v>43378.664895833332</v>
      </c>
      <c r="K1310" s="42">
        <v>43378.699652777781</v>
      </c>
      <c r="L1310" s="2">
        <v>43378</v>
      </c>
      <c r="M1310" s="6" t="str">
        <f t="shared" si="209"/>
        <v>octubre</v>
      </c>
      <c r="N1310" s="19">
        <f t="shared" si="210"/>
        <v>40</v>
      </c>
      <c r="O1310" s="7" t="str">
        <f t="shared" si="211"/>
        <v>viernes</v>
      </c>
      <c r="P1310" s="7">
        <f t="shared" si="212"/>
        <v>2018</v>
      </c>
      <c r="Q1310" s="3" t="str">
        <f>VLOOKUP(A1310,INFO!$A:$B,2,0)</f>
        <v>GUAYAQUIL</v>
      </c>
      <c r="R1310" s="19">
        <v>95</v>
      </c>
      <c r="S1310" s="19" t="str">
        <f t="shared" si="213"/>
        <v>Avenida Juan Tanca Marengo, Guayaquil</v>
      </c>
      <c r="T1310" s="19">
        <f t="shared" si="214"/>
        <v>0</v>
      </c>
      <c r="U1310" s="19" t="str">
        <f t="shared" si="215"/>
        <v>Mostrar</v>
      </c>
      <c r="V1310" s="3" t="str">
        <f>VLOOKUP(A1310,INFO!$A:$C,3,0)</f>
        <v>EPCW5709</v>
      </c>
      <c r="W1310" s="3" t="str">
        <f>VLOOKUP(V1310,INFO!$C:$D,2,0)</f>
        <v>Camioneta</v>
      </c>
      <c r="X1310" s="17" t="str">
        <f>VLOOKUP(A1310,INFO!A:F,5,0)</f>
        <v>VENTAS</v>
      </c>
      <c r="Y1310" s="17" t="str">
        <f>VLOOKUP(A1310,INFO!A:F,6,0)</f>
        <v>Proyectos</v>
      </c>
    </row>
    <row r="1311" spans="1:25" x14ac:dyDescent="0.25">
      <c r="A1311" s="3" t="s">
        <v>51</v>
      </c>
      <c r="B1311" s="8">
        <v>1.3391203703703704E-2</v>
      </c>
      <c r="C1311" s="8">
        <v>6.2615740740740748E-3</v>
      </c>
      <c r="D1311" s="8">
        <v>7.1296296296296307E-3</v>
      </c>
      <c r="E1311" s="4">
        <v>4.08</v>
      </c>
      <c r="F1311" s="5">
        <v>61</v>
      </c>
      <c r="G1311" s="5">
        <v>12.7</v>
      </c>
      <c r="H1311" s="7" t="s">
        <v>1</v>
      </c>
      <c r="I1311" s="7" t="s">
        <v>389</v>
      </c>
      <c r="J1311" s="42">
        <v>43378.538622685184</v>
      </c>
      <c r="K1311" s="42">
        <v>43378.55201388889</v>
      </c>
      <c r="L1311" s="2">
        <v>43378</v>
      </c>
      <c r="M1311" s="6" t="str">
        <f t="shared" si="209"/>
        <v>octubre</v>
      </c>
      <c r="N1311" s="19">
        <f t="shared" si="210"/>
        <v>40</v>
      </c>
      <c r="O1311" s="7" t="str">
        <f t="shared" si="211"/>
        <v>viernes</v>
      </c>
      <c r="P1311" s="7">
        <f t="shared" si="212"/>
        <v>2018</v>
      </c>
      <c r="Q1311" s="3" t="str">
        <f>VLOOKUP(A1311,INFO!$A:$B,2,0)</f>
        <v>QUITO</v>
      </c>
      <c r="R1311" s="19">
        <v>95</v>
      </c>
      <c r="S1311" s="19" t="str">
        <f t="shared" si="213"/>
        <v>Avenida 6 De Diciembre 2-247, Quito</v>
      </c>
      <c r="T1311" s="19">
        <f t="shared" si="214"/>
        <v>0</v>
      </c>
      <c r="U1311" s="19" t="str">
        <f t="shared" si="215"/>
        <v>Mostrar</v>
      </c>
      <c r="V1311" s="3" t="str">
        <f>VLOOKUP(A1311,INFO!$A:$C,3,0)</f>
        <v>EPCT8869</v>
      </c>
      <c r="W1311" s="3" t="str">
        <f>VLOOKUP(V1311,INFO!$C:$D,2,0)</f>
        <v>Camioneta</v>
      </c>
      <c r="X1311" s="17" t="str">
        <f>VLOOKUP(A1311,INFO!A:F,5,0)</f>
        <v>SAT UIO</v>
      </c>
      <c r="Y1311" s="17" t="str">
        <f>VLOOKUP(A1311,INFO!A:F,6,0)</f>
        <v>Norberto Congo</v>
      </c>
    </row>
    <row r="1312" spans="1:25" x14ac:dyDescent="0.25">
      <c r="A1312" s="3" t="s">
        <v>39</v>
      </c>
      <c r="B1312" s="8">
        <v>1.2870370370370372E-2</v>
      </c>
      <c r="C1312" s="8">
        <v>5.4745370370370373E-3</v>
      </c>
      <c r="D1312" s="8">
        <v>7.3958333333333341E-3</v>
      </c>
      <c r="E1312" s="4">
        <v>2.3199999999999998</v>
      </c>
      <c r="F1312" s="5">
        <v>40</v>
      </c>
      <c r="G1312" s="5">
        <v>7.52</v>
      </c>
      <c r="H1312" s="7" t="s">
        <v>379</v>
      </c>
      <c r="I1312" s="7" t="s">
        <v>380</v>
      </c>
      <c r="J1312" s="42">
        <v>43378.477013888885</v>
      </c>
      <c r="K1312" s="42">
        <v>43378.489884259259</v>
      </c>
      <c r="L1312" s="2">
        <v>43378</v>
      </c>
      <c r="M1312" s="6" t="str">
        <f t="shared" si="209"/>
        <v>octubre</v>
      </c>
      <c r="N1312" s="19">
        <f t="shared" si="210"/>
        <v>40</v>
      </c>
      <c r="O1312" s="7" t="str">
        <f t="shared" si="211"/>
        <v>viernes</v>
      </c>
      <c r="P1312" s="7">
        <f t="shared" si="212"/>
        <v>2018</v>
      </c>
      <c r="Q1312" s="3" t="str">
        <f>VLOOKUP(A1312,INFO!$A:$B,2,0)</f>
        <v>GUAYAQUIL</v>
      </c>
      <c r="R1312" s="19">
        <v>95</v>
      </c>
      <c r="S1312" s="19" t="str">
        <f t="shared" si="213"/>
        <v>Avenida Miguel Alcivar, Guayaquil</v>
      </c>
      <c r="T1312" s="19">
        <f t="shared" si="214"/>
        <v>0</v>
      </c>
      <c r="U1312" s="19" t="str">
        <f t="shared" si="215"/>
        <v>Mostrar</v>
      </c>
      <c r="V1312" s="3" t="str">
        <f>VLOOKUP(A1312,INFO!$A:$C,3,0)</f>
        <v>EIBC3571</v>
      </c>
      <c r="W1312" s="3" t="str">
        <f>VLOOKUP(V1312,INFO!$C:$D,2,0)</f>
        <v>Camion</v>
      </c>
      <c r="X1312" s="17" t="str">
        <f>VLOOKUP(A1312,INFO!A:F,5,0)</f>
        <v>LOGÍSTICA</v>
      </c>
      <c r="Y1312" s="17" t="str">
        <f>VLOOKUP(A1312,INFO!A:F,6,0)</f>
        <v>Cristobal Murillo</v>
      </c>
    </row>
    <row r="1313" spans="1:25" x14ac:dyDescent="0.25">
      <c r="A1313" s="3" t="s">
        <v>25</v>
      </c>
      <c r="B1313" s="8">
        <v>2.5833333333333333E-2</v>
      </c>
      <c r="C1313" s="8">
        <v>1.3865740740740739E-2</v>
      </c>
      <c r="D1313" s="8">
        <v>8.1828703703703699E-3</v>
      </c>
      <c r="E1313" s="4">
        <v>19.14</v>
      </c>
      <c r="F1313" s="5">
        <v>87</v>
      </c>
      <c r="G1313" s="5">
        <v>30.87</v>
      </c>
      <c r="H1313" s="7" t="s">
        <v>316</v>
      </c>
      <c r="I1313" s="7" t="s">
        <v>390</v>
      </c>
      <c r="J1313" s="42">
        <v>43378.308437500003</v>
      </c>
      <c r="K1313" s="42">
        <v>43378.334270833337</v>
      </c>
      <c r="L1313" s="2">
        <v>43378</v>
      </c>
      <c r="M1313" s="6" t="str">
        <f t="shared" si="209"/>
        <v>octubre</v>
      </c>
      <c r="N1313" s="19">
        <f t="shared" si="210"/>
        <v>40</v>
      </c>
      <c r="O1313" s="7" t="str">
        <f t="shared" si="211"/>
        <v>viernes</v>
      </c>
      <c r="P1313" s="7">
        <f t="shared" si="212"/>
        <v>2018</v>
      </c>
      <c r="Q1313" s="3" t="str">
        <f>VLOOKUP(A1313,INFO!$A:$B,2,0)</f>
        <v>GUAYAQUIL</v>
      </c>
      <c r="R1313" s="19">
        <v>95</v>
      </c>
      <c r="S1313" s="19" t="str">
        <f t="shared" si="213"/>
        <v>E45, El Pangui</v>
      </c>
      <c r="T1313" s="19">
        <f t="shared" si="214"/>
        <v>0</v>
      </c>
      <c r="U1313" s="19" t="str">
        <f t="shared" si="215"/>
        <v>Mostrar</v>
      </c>
      <c r="V1313" s="3" t="str">
        <f>VLOOKUP(A1313,INFO!$A:$C,3,0)</f>
        <v>EGSF6046</v>
      </c>
      <c r="W1313" s="3" t="str">
        <f>VLOOKUP(V1313,INFO!$C:$D,2,0)</f>
        <v>Camioneta</v>
      </c>
      <c r="X1313" s="17" t="str">
        <f>VLOOKUP(A1313,INFO!A:F,5,0)</f>
        <v>POSTVENTA</v>
      </c>
      <c r="Y1313" s="17" t="str">
        <f>VLOOKUP(A1313,INFO!A:F,6,0)</f>
        <v>Kevin Perez</v>
      </c>
    </row>
    <row r="1314" spans="1:25" x14ac:dyDescent="0.25">
      <c r="A1314" s="3" t="s">
        <v>36</v>
      </c>
      <c r="B1314" s="8">
        <v>9.3402777777777772E-3</v>
      </c>
      <c r="C1314" s="8">
        <v>1.0300925925925926E-3</v>
      </c>
      <c r="D1314" s="8">
        <v>8.3101851851851861E-3</v>
      </c>
      <c r="E1314" s="4">
        <v>0.17</v>
      </c>
      <c r="F1314" s="5">
        <v>7</v>
      </c>
      <c r="G1314" s="5">
        <v>0.78</v>
      </c>
      <c r="H1314" s="7" t="s">
        <v>24</v>
      </c>
      <c r="I1314" s="7" t="s">
        <v>24</v>
      </c>
      <c r="J1314" s="42">
        <v>43378.778148148151</v>
      </c>
      <c r="K1314" s="42">
        <v>43378.787488425929</v>
      </c>
      <c r="L1314" s="2">
        <v>43378</v>
      </c>
      <c r="M1314" s="6" t="str">
        <f t="shared" si="209"/>
        <v>octubre</v>
      </c>
      <c r="N1314" s="19">
        <f t="shared" si="210"/>
        <v>40</v>
      </c>
      <c r="O1314" s="7" t="str">
        <f t="shared" si="211"/>
        <v>viernes</v>
      </c>
      <c r="P1314" s="7">
        <f t="shared" si="212"/>
        <v>2018</v>
      </c>
      <c r="Q1314" s="3" t="str">
        <f>VLOOKUP(A1314,INFO!$A:$B,2,0)</f>
        <v>GUAYAQUIL</v>
      </c>
      <c r="R1314" s="19">
        <v>95</v>
      </c>
      <c r="S1314" s="19" t="str">
        <f t="shared" si="213"/>
        <v>Durmió en Ainsa</v>
      </c>
      <c r="T1314" s="19">
        <f t="shared" si="214"/>
        <v>1</v>
      </c>
      <c r="U1314" s="19" t="str">
        <f t="shared" si="215"/>
        <v>Mostrar</v>
      </c>
      <c r="V1314" s="3" t="str">
        <f>VLOOKUP(A1314,INFO!$A:$C,3,0)</f>
        <v>EPCA4311</v>
      </c>
      <c r="W1314" s="3" t="str">
        <f>VLOOKUP(V1314,INFO!$C:$D,2,0)</f>
        <v>Plataforma</v>
      </c>
      <c r="X1314" s="17" t="str">
        <f>VLOOKUP(A1314,INFO!A:F,5,0)</f>
        <v>LOGÍSTICA</v>
      </c>
      <c r="Y1314" s="17" t="str">
        <f>VLOOKUP(A1314,INFO!A:F,6,0)</f>
        <v>Cristobal Murillo</v>
      </c>
    </row>
    <row r="1315" spans="1:25" x14ac:dyDescent="0.25">
      <c r="A1315" s="3" t="s">
        <v>53</v>
      </c>
      <c r="B1315" s="8">
        <v>1.0081018518518519E-2</v>
      </c>
      <c r="C1315" s="8">
        <v>6.7129629629629625E-4</v>
      </c>
      <c r="D1315" s="8">
        <v>9.4097222222222238E-3</v>
      </c>
      <c r="E1315" s="4">
        <v>0.27</v>
      </c>
      <c r="F1315" s="5">
        <v>16</v>
      </c>
      <c r="G1315" s="5">
        <v>1.1200000000000001</v>
      </c>
      <c r="H1315" s="7" t="s">
        <v>24</v>
      </c>
      <c r="I1315" s="7" t="s">
        <v>24</v>
      </c>
      <c r="J1315" s="42">
        <v>43378.470023148147</v>
      </c>
      <c r="K1315" s="42">
        <v>43378.480104166665</v>
      </c>
      <c r="L1315" s="2">
        <v>43378</v>
      </c>
      <c r="M1315" s="6" t="str">
        <f t="shared" si="209"/>
        <v>octubre</v>
      </c>
      <c r="N1315" s="19">
        <f t="shared" si="210"/>
        <v>40</v>
      </c>
      <c r="O1315" s="7" t="str">
        <f t="shared" si="211"/>
        <v>viernes</v>
      </c>
      <c r="P1315" s="7">
        <f t="shared" si="212"/>
        <v>2018</v>
      </c>
      <c r="Q1315" s="3" t="str">
        <f>VLOOKUP(A1315,INFO!$A:$B,2,0)</f>
        <v>GUAYAQUIL</v>
      </c>
      <c r="R1315" s="19">
        <v>95</v>
      </c>
      <c r="S1315" s="19" t="str">
        <f t="shared" si="213"/>
        <v>Durmió en Ainsa</v>
      </c>
      <c r="T1315" s="19">
        <f t="shared" si="214"/>
        <v>1</v>
      </c>
      <c r="U1315" s="19" t="str">
        <f t="shared" si="215"/>
        <v>Mostrar</v>
      </c>
      <c r="V1315" s="3" t="str">
        <f>VLOOKUP(A1315,INFO!$A:$C,3,0)</f>
        <v>EIBC3570</v>
      </c>
      <c r="W1315" s="3" t="str">
        <f>VLOOKUP(V1315,INFO!$C:$D,2,0)</f>
        <v>Camion</v>
      </c>
      <c r="X1315" s="17" t="str">
        <f>VLOOKUP(A1315,INFO!A:F,5,0)</f>
        <v>LOGÍSTICA</v>
      </c>
      <c r="Y1315" s="17" t="str">
        <f>VLOOKUP(A1315,INFO!A:F,6,0)</f>
        <v>Cristobal Murillo</v>
      </c>
    </row>
    <row r="1316" spans="1:25" x14ac:dyDescent="0.25">
      <c r="A1316" s="3" t="s">
        <v>53</v>
      </c>
      <c r="B1316" s="8">
        <v>5.2627314814814814E-2</v>
      </c>
      <c r="C1316" s="8">
        <v>4.313657407407407E-2</v>
      </c>
      <c r="D1316" s="8">
        <v>9.4907407407407406E-3</v>
      </c>
      <c r="E1316" s="4">
        <v>26.8</v>
      </c>
      <c r="F1316" s="5">
        <v>62</v>
      </c>
      <c r="G1316" s="5">
        <v>21.22</v>
      </c>
      <c r="H1316" s="7" t="s">
        <v>171</v>
      </c>
      <c r="I1316" s="7" t="s">
        <v>24</v>
      </c>
      <c r="J1316" s="42">
        <v>43378.67597222222</v>
      </c>
      <c r="K1316" s="42">
        <v>43378.72859953704</v>
      </c>
      <c r="L1316" s="2">
        <v>43378</v>
      </c>
      <c r="M1316" s="6" t="str">
        <f t="shared" si="209"/>
        <v>octubre</v>
      </c>
      <c r="N1316" s="19">
        <f t="shared" si="210"/>
        <v>40</v>
      </c>
      <c r="O1316" s="7" t="str">
        <f t="shared" si="211"/>
        <v>viernes</v>
      </c>
      <c r="P1316" s="7">
        <f t="shared" si="212"/>
        <v>2018</v>
      </c>
      <c r="Q1316" s="3" t="str">
        <f>VLOOKUP(A1316,INFO!$A:$B,2,0)</f>
        <v>GUAYAQUIL</v>
      </c>
      <c r="R1316" s="19">
        <v>95</v>
      </c>
      <c r="S1316" s="19" t="str">
        <f t="shared" si="213"/>
        <v>Avenida 40 No, Guayaquil</v>
      </c>
      <c r="T1316" s="19">
        <f t="shared" si="214"/>
        <v>0</v>
      </c>
      <c r="U1316" s="19" t="str">
        <f t="shared" si="215"/>
        <v>Mostrar</v>
      </c>
      <c r="V1316" s="3" t="str">
        <f>VLOOKUP(A1316,INFO!$A:$C,3,0)</f>
        <v>EIBC3570</v>
      </c>
      <c r="W1316" s="3" t="str">
        <f>VLOOKUP(V1316,INFO!$C:$D,2,0)</f>
        <v>Camion</v>
      </c>
      <c r="X1316" s="17" t="str">
        <f>VLOOKUP(A1316,INFO!A:F,5,0)</f>
        <v>LOGÍSTICA</v>
      </c>
      <c r="Y1316" s="17" t="str">
        <f>VLOOKUP(A1316,INFO!A:F,6,0)</f>
        <v>Cristobal Murillo</v>
      </c>
    </row>
    <row r="1317" spans="1:25" x14ac:dyDescent="0.25">
      <c r="A1317" s="3" t="s">
        <v>53</v>
      </c>
      <c r="B1317" s="8">
        <v>2.4479166666666666E-2</v>
      </c>
      <c r="C1317" s="8">
        <v>1.480324074074074E-2</v>
      </c>
      <c r="D1317" s="8">
        <v>9.6759259259259264E-3</v>
      </c>
      <c r="E1317" s="4">
        <v>9.89</v>
      </c>
      <c r="F1317" s="5">
        <v>51</v>
      </c>
      <c r="G1317" s="5">
        <v>16.84</v>
      </c>
      <c r="H1317" s="7" t="s">
        <v>24</v>
      </c>
      <c r="I1317" s="7" t="s">
        <v>71</v>
      </c>
      <c r="J1317" s="42">
        <v>43378.605011574073</v>
      </c>
      <c r="K1317" s="42">
        <v>43378.629490740743</v>
      </c>
      <c r="L1317" s="2">
        <v>43378</v>
      </c>
      <c r="M1317" s="6" t="str">
        <f t="shared" si="209"/>
        <v>octubre</v>
      </c>
      <c r="N1317" s="19">
        <f t="shared" si="210"/>
        <v>40</v>
      </c>
      <c r="O1317" s="7" t="str">
        <f t="shared" si="211"/>
        <v>viernes</v>
      </c>
      <c r="P1317" s="7">
        <f t="shared" si="212"/>
        <v>2018</v>
      </c>
      <c r="Q1317" s="3" t="str">
        <f>VLOOKUP(A1317,INFO!$A:$B,2,0)</f>
        <v>GUAYAQUIL</v>
      </c>
      <c r="R1317" s="19">
        <v>95</v>
      </c>
      <c r="S1317" s="19" t="str">
        <f t="shared" si="213"/>
        <v>Avenida Agustín Freire Icaza, Guayaquil</v>
      </c>
      <c r="T1317" s="19">
        <f t="shared" si="214"/>
        <v>1</v>
      </c>
      <c r="U1317" s="19" t="str">
        <f t="shared" si="215"/>
        <v>Mostrar</v>
      </c>
      <c r="V1317" s="3" t="str">
        <f>VLOOKUP(A1317,INFO!$A:$C,3,0)</f>
        <v>EIBC3570</v>
      </c>
      <c r="W1317" s="3" t="str">
        <f>VLOOKUP(V1317,INFO!$C:$D,2,0)</f>
        <v>Camion</v>
      </c>
      <c r="X1317" s="17" t="str">
        <f>VLOOKUP(A1317,INFO!A:F,5,0)</f>
        <v>LOGÍSTICA</v>
      </c>
      <c r="Y1317" s="17" t="str">
        <f>VLOOKUP(A1317,INFO!A:F,6,0)</f>
        <v>Cristobal Murillo</v>
      </c>
    </row>
    <row r="1318" spans="1:25" x14ac:dyDescent="0.25">
      <c r="A1318" s="3" t="s">
        <v>29</v>
      </c>
      <c r="B1318" s="8">
        <v>1.2685185185185183E-2</v>
      </c>
      <c r="C1318" s="8">
        <v>2.4305555555555556E-3</v>
      </c>
      <c r="D1318" s="8">
        <v>1.0254629629629629E-2</v>
      </c>
      <c r="E1318" s="4">
        <v>0.26</v>
      </c>
      <c r="F1318" s="5">
        <v>7</v>
      </c>
      <c r="G1318" s="5">
        <v>0.84</v>
      </c>
      <c r="H1318" s="7" t="s">
        <v>24</v>
      </c>
      <c r="I1318" s="7" t="s">
        <v>24</v>
      </c>
      <c r="J1318" s="42">
        <v>43378.733912037038</v>
      </c>
      <c r="K1318" s="42">
        <v>43378.74659722222</v>
      </c>
      <c r="L1318" s="2">
        <v>43378</v>
      </c>
      <c r="M1318" s="6" t="str">
        <f t="shared" si="209"/>
        <v>octubre</v>
      </c>
      <c r="N1318" s="19">
        <f t="shared" si="210"/>
        <v>40</v>
      </c>
      <c r="O1318" s="7" t="str">
        <f t="shared" si="211"/>
        <v>viernes</v>
      </c>
      <c r="P1318" s="7">
        <f t="shared" si="212"/>
        <v>2018</v>
      </c>
      <c r="Q1318" s="3" t="str">
        <f>VLOOKUP(A1318,INFO!$A:$B,2,0)</f>
        <v>GUAYAQUIL</v>
      </c>
      <c r="R1318" s="19">
        <v>95</v>
      </c>
      <c r="S1318" s="19" t="str">
        <f t="shared" si="213"/>
        <v>Durmió en Ainsa</v>
      </c>
      <c r="T1318" s="19">
        <f t="shared" si="214"/>
        <v>1</v>
      </c>
      <c r="U1318" s="19" t="str">
        <f t="shared" si="215"/>
        <v>Mostrar</v>
      </c>
      <c r="V1318" s="3" t="str">
        <f>VLOOKUP(A1318,INFO!$A:$C,3,0)</f>
        <v>EPCW6826</v>
      </c>
      <c r="W1318" s="3" t="str">
        <f>VLOOKUP(V1318,INFO!$C:$D,2,0)</f>
        <v>Camioneta</v>
      </c>
      <c r="X1318" s="17" t="str">
        <f>VLOOKUP(A1318,INFO!A:F,5,0)</f>
        <v>POSTVENTA</v>
      </c>
      <c r="Y1318" s="17" t="str">
        <f>VLOOKUP(A1318,INFO!A:F,6,0)</f>
        <v>Danny Salazar</v>
      </c>
    </row>
    <row r="1319" spans="1:25" x14ac:dyDescent="0.25">
      <c r="A1319" s="3" t="s">
        <v>28</v>
      </c>
      <c r="B1319" s="8">
        <v>5.5891203703703707E-2</v>
      </c>
      <c r="C1319" s="8">
        <v>4.5486111111111109E-2</v>
      </c>
      <c r="D1319" s="8">
        <v>1.0405092592592593E-2</v>
      </c>
      <c r="E1319" s="4">
        <v>35.43</v>
      </c>
      <c r="F1319" s="5">
        <v>75</v>
      </c>
      <c r="G1319" s="5">
        <v>26.41</v>
      </c>
      <c r="H1319" s="7" t="s">
        <v>24</v>
      </c>
      <c r="I1319" s="7" t="s">
        <v>142</v>
      </c>
      <c r="J1319" s="42">
        <v>43378.70653935185</v>
      </c>
      <c r="K1319" s="42">
        <v>43378.762430555558</v>
      </c>
      <c r="L1319" s="2">
        <v>43378</v>
      </c>
      <c r="M1319" s="6" t="str">
        <f t="shared" si="209"/>
        <v>octubre</v>
      </c>
      <c r="N1319" s="19">
        <f t="shared" si="210"/>
        <v>40</v>
      </c>
      <c r="O1319" s="7" t="str">
        <f t="shared" si="211"/>
        <v>viernes</v>
      </c>
      <c r="P1319" s="7">
        <f t="shared" si="212"/>
        <v>2018</v>
      </c>
      <c r="Q1319" s="3" t="str">
        <f>VLOOKUP(A1319,INFO!$A:$B,2,0)</f>
        <v>GUAYAQUIL</v>
      </c>
      <c r="R1319" s="19">
        <v>95</v>
      </c>
      <c r="S1319" s="19" t="str">
        <f t="shared" si="213"/>
        <v>Guayaquil Daule, Guayaquil</v>
      </c>
      <c r="T1319" s="19">
        <f t="shared" si="214"/>
        <v>1</v>
      </c>
      <c r="U1319" s="19" t="str">
        <f t="shared" si="215"/>
        <v>Mostrar</v>
      </c>
      <c r="V1319" s="3" t="str">
        <f>VLOOKUP(A1319,INFO!$A:$C,3,0)</f>
        <v>EPCW1831</v>
      </c>
      <c r="W1319" s="3" t="str">
        <f>VLOOKUP(V1319,INFO!$C:$D,2,0)</f>
        <v>Camioneta</v>
      </c>
      <c r="X1319" s="17" t="str">
        <f>VLOOKUP(A1319,INFO!A:F,5,0)</f>
        <v>POSTVENTA</v>
      </c>
      <c r="Y1319" s="17" t="str">
        <f>VLOOKUP(A1319,INFO!A:F,6,0)</f>
        <v>Jose Luis vargas</v>
      </c>
    </row>
    <row r="1320" spans="1:25" x14ac:dyDescent="0.25">
      <c r="A1320" s="3" t="s">
        <v>29</v>
      </c>
      <c r="B1320" s="8">
        <v>2.6909722222222224E-2</v>
      </c>
      <c r="C1320" s="8">
        <v>1.6296296296296295E-2</v>
      </c>
      <c r="D1320" s="8">
        <v>1.0613425925925927E-2</v>
      </c>
      <c r="E1320" s="4">
        <v>17.079999999999998</v>
      </c>
      <c r="F1320" s="5">
        <v>83</v>
      </c>
      <c r="G1320" s="5">
        <v>26.45</v>
      </c>
      <c r="H1320" s="7" t="s">
        <v>24</v>
      </c>
      <c r="I1320" s="7" t="s">
        <v>142</v>
      </c>
      <c r="J1320" s="42">
        <v>43378.603055555555</v>
      </c>
      <c r="K1320" s="42">
        <v>43378.629965277774</v>
      </c>
      <c r="L1320" s="2">
        <v>43378</v>
      </c>
      <c r="M1320" s="6" t="str">
        <f t="shared" si="209"/>
        <v>octubre</v>
      </c>
      <c r="N1320" s="19">
        <f t="shared" si="210"/>
        <v>40</v>
      </c>
      <c r="O1320" s="7" t="str">
        <f t="shared" si="211"/>
        <v>viernes</v>
      </c>
      <c r="P1320" s="7">
        <f t="shared" si="212"/>
        <v>2018</v>
      </c>
      <c r="Q1320" s="3" t="str">
        <f>VLOOKUP(A1320,INFO!$A:$B,2,0)</f>
        <v>GUAYAQUIL</v>
      </c>
      <c r="R1320" s="19">
        <v>95</v>
      </c>
      <c r="S1320" s="19" t="str">
        <f t="shared" si="213"/>
        <v>Guayaquil Daule, Guayaquil</v>
      </c>
      <c r="T1320" s="19">
        <f t="shared" si="214"/>
        <v>1</v>
      </c>
      <c r="U1320" s="19" t="str">
        <f t="shared" si="215"/>
        <v>Mostrar</v>
      </c>
      <c r="V1320" s="3" t="str">
        <f>VLOOKUP(A1320,INFO!$A:$C,3,0)</f>
        <v>EPCW6826</v>
      </c>
      <c r="W1320" s="3" t="str">
        <f>VLOOKUP(V1320,INFO!$C:$D,2,0)</f>
        <v>Camioneta</v>
      </c>
      <c r="X1320" s="17" t="str">
        <f>VLOOKUP(A1320,INFO!A:F,5,0)</f>
        <v>POSTVENTA</v>
      </c>
      <c r="Y1320" s="17" t="str">
        <f>VLOOKUP(A1320,INFO!A:F,6,0)</f>
        <v>Danny Salazar</v>
      </c>
    </row>
    <row r="1321" spans="1:25" x14ac:dyDescent="0.25">
      <c r="A1321" s="3" t="s">
        <v>73</v>
      </c>
      <c r="B1321" s="8">
        <v>3.5370370370370365E-2</v>
      </c>
      <c r="C1321" s="8">
        <v>2.4733796296296295E-2</v>
      </c>
      <c r="D1321" s="8">
        <v>1.0636574074074074E-2</v>
      </c>
      <c r="E1321" s="4">
        <v>17.23</v>
      </c>
      <c r="F1321" s="5">
        <v>90</v>
      </c>
      <c r="G1321" s="5">
        <v>20.3</v>
      </c>
      <c r="H1321" s="7" t="s">
        <v>207</v>
      </c>
      <c r="I1321" s="7" t="s">
        <v>72</v>
      </c>
      <c r="J1321" s="42">
        <v>43378.371354166666</v>
      </c>
      <c r="K1321" s="42">
        <v>43378.406724537039</v>
      </c>
      <c r="L1321" s="2">
        <v>43378</v>
      </c>
      <c r="M1321" s="6" t="str">
        <f t="shared" si="209"/>
        <v>octubre</v>
      </c>
      <c r="N1321" s="19">
        <f t="shared" si="210"/>
        <v>40</v>
      </c>
      <c r="O1321" s="7" t="str">
        <f t="shared" si="211"/>
        <v>viernes</v>
      </c>
      <c r="P1321" s="7">
        <f t="shared" si="212"/>
        <v>2018</v>
      </c>
      <c r="Q1321" s="3" t="str">
        <f>VLOOKUP(A1321,INFO!$A:$B,2,0)</f>
        <v>GUAYAQUIL</v>
      </c>
      <c r="R1321" s="19">
        <v>95</v>
      </c>
      <c r="S1321" s="19" t="str">
        <f t="shared" si="213"/>
        <v>Avenida Juan Tanca Marengo, Guayaquil</v>
      </c>
      <c r="T1321" s="19">
        <f t="shared" si="214"/>
        <v>0</v>
      </c>
      <c r="U1321" s="19" t="str">
        <f t="shared" si="215"/>
        <v>Mostrar</v>
      </c>
      <c r="V1321" s="3" t="str">
        <f>VLOOKUP(A1321,INFO!$A:$C,3,0)</f>
        <v>EGSG9568</v>
      </c>
      <c r="W1321" s="3" t="str">
        <f>VLOOKUP(V1321,INFO!$C:$D,2,0)</f>
        <v>Camioneta</v>
      </c>
      <c r="X1321" s="17" t="str">
        <f>VLOOKUP(A1321,INFO!A:F,5,0)</f>
        <v>ADMINISTRACIÓN</v>
      </c>
      <c r="Y1321" s="17" t="str">
        <f>VLOOKUP(A1321,INFO!A:F,6,0)</f>
        <v>Alejandro Adrian</v>
      </c>
    </row>
    <row r="1322" spans="1:25" x14ac:dyDescent="0.25">
      <c r="A1322" s="3" t="s">
        <v>4</v>
      </c>
      <c r="B1322" s="8">
        <v>1.3946759259259258E-2</v>
      </c>
      <c r="C1322" s="8">
        <v>2.7314814814814819E-3</v>
      </c>
      <c r="D1322" s="8">
        <v>1.1215277777777777E-2</v>
      </c>
      <c r="E1322" s="4">
        <v>1.34</v>
      </c>
      <c r="F1322" s="5">
        <v>27</v>
      </c>
      <c r="G1322" s="5">
        <v>4.01</v>
      </c>
      <c r="H1322" s="7" t="s">
        <v>345</v>
      </c>
      <c r="I1322" s="7" t="s">
        <v>18</v>
      </c>
      <c r="J1322" s="42">
        <v>43378.361192129632</v>
      </c>
      <c r="K1322" s="42">
        <v>43378.375138888892</v>
      </c>
      <c r="L1322" s="2">
        <v>43378</v>
      </c>
      <c r="M1322" s="6" t="str">
        <f t="shared" si="209"/>
        <v>octubre</v>
      </c>
      <c r="N1322" s="19">
        <f t="shared" si="210"/>
        <v>40</v>
      </c>
      <c r="O1322" s="7" t="str">
        <f t="shared" si="211"/>
        <v>viernes</v>
      </c>
      <c r="P1322" s="7">
        <f t="shared" si="212"/>
        <v>2018</v>
      </c>
      <c r="Q1322" s="3" t="str">
        <f>VLOOKUP(A1322,INFO!$A:$B,2,0)</f>
        <v>QUITO</v>
      </c>
      <c r="R1322" s="19">
        <v>95</v>
      </c>
      <c r="S1322" s="19" t="str">
        <f t="shared" si="213"/>
        <v>Calle De Los Cipreses 2-158, Quito</v>
      </c>
      <c r="T1322" s="19">
        <f t="shared" si="214"/>
        <v>0</v>
      </c>
      <c r="U1322" s="19" t="str">
        <f t="shared" si="215"/>
        <v>Mostrar</v>
      </c>
      <c r="V1322" s="3" t="str">
        <f>VLOOKUP(A1322,INFO!$A:$C,3,0)</f>
        <v>HW228P</v>
      </c>
      <c r="W1322" s="3" t="str">
        <f>VLOOKUP(V1322,INFO!$C:$D,2,0)</f>
        <v>Motocicleta</v>
      </c>
      <c r="X1322" s="17" t="str">
        <f>VLOOKUP(A1322,INFO!A:F,5,0)</f>
        <v>SAT UIO</v>
      </c>
      <c r="Y1322" s="17" t="str">
        <f>VLOOKUP(A1322,INFO!A:F,6,0)</f>
        <v>Quito</v>
      </c>
    </row>
    <row r="1323" spans="1:25" x14ac:dyDescent="0.25">
      <c r="A1323" s="3" t="s">
        <v>73</v>
      </c>
      <c r="B1323" s="8">
        <v>2.344907407407407E-2</v>
      </c>
      <c r="C1323" s="8">
        <v>1.1423611111111112E-2</v>
      </c>
      <c r="D1323" s="8">
        <v>1.2025462962962962E-2</v>
      </c>
      <c r="E1323" s="4">
        <v>3.39</v>
      </c>
      <c r="F1323" s="5">
        <v>44</v>
      </c>
      <c r="G1323" s="5">
        <v>6.03</v>
      </c>
      <c r="H1323" s="7" t="s">
        <v>72</v>
      </c>
      <c r="I1323" s="7" t="s">
        <v>72</v>
      </c>
      <c r="J1323" s="42">
        <v>43378.55878472222</v>
      </c>
      <c r="K1323" s="42">
        <v>43378.582233796296</v>
      </c>
      <c r="L1323" s="2">
        <v>43378</v>
      </c>
      <c r="M1323" s="6" t="str">
        <f t="shared" si="209"/>
        <v>octubre</v>
      </c>
      <c r="N1323" s="19">
        <f t="shared" si="210"/>
        <v>40</v>
      </c>
      <c r="O1323" s="7" t="str">
        <f t="shared" si="211"/>
        <v>viernes</v>
      </c>
      <c r="P1323" s="7">
        <f t="shared" si="212"/>
        <v>2018</v>
      </c>
      <c r="Q1323" s="3" t="str">
        <f>VLOOKUP(A1323,INFO!$A:$B,2,0)</f>
        <v>GUAYAQUIL</v>
      </c>
      <c r="R1323" s="19">
        <v>95</v>
      </c>
      <c r="S1323" s="19" t="str">
        <f t="shared" si="213"/>
        <v>Durmió en Ainsa</v>
      </c>
      <c r="T1323" s="19">
        <f t="shared" si="214"/>
        <v>1</v>
      </c>
      <c r="U1323" s="19" t="str">
        <f t="shared" si="215"/>
        <v>Mostrar</v>
      </c>
      <c r="V1323" s="3" t="str">
        <f>VLOOKUP(A1323,INFO!$A:$C,3,0)</f>
        <v>EGSG9568</v>
      </c>
      <c r="W1323" s="3" t="str">
        <f>VLOOKUP(V1323,INFO!$C:$D,2,0)</f>
        <v>Camioneta</v>
      </c>
      <c r="X1323" s="17" t="str">
        <f>VLOOKUP(A1323,INFO!A:F,5,0)</f>
        <v>ADMINISTRACIÓN</v>
      </c>
      <c r="Y1323" s="17" t="str">
        <f>VLOOKUP(A1323,INFO!A:F,6,0)</f>
        <v>Alejandro Adrian</v>
      </c>
    </row>
    <row r="1324" spans="1:25" x14ac:dyDescent="0.25">
      <c r="A1324" s="3" t="s">
        <v>29</v>
      </c>
      <c r="B1324" s="8">
        <v>2.5613425925925925E-2</v>
      </c>
      <c r="C1324" s="8">
        <v>1.3530092592592594E-2</v>
      </c>
      <c r="D1324" s="8">
        <v>1.2083333333333333E-2</v>
      </c>
      <c r="E1324" s="4">
        <v>13.65</v>
      </c>
      <c r="F1324" s="5">
        <v>74</v>
      </c>
      <c r="G1324" s="5">
        <v>22.21</v>
      </c>
      <c r="H1324" s="7" t="s">
        <v>142</v>
      </c>
      <c r="I1324" s="7" t="s">
        <v>24</v>
      </c>
      <c r="J1324" s="42">
        <v>43378.674155092594</v>
      </c>
      <c r="K1324" s="42">
        <v>43378.69976851852</v>
      </c>
      <c r="L1324" s="2">
        <v>43378</v>
      </c>
      <c r="M1324" s="6" t="str">
        <f t="shared" si="209"/>
        <v>octubre</v>
      </c>
      <c r="N1324" s="19">
        <f t="shared" si="210"/>
        <v>40</v>
      </c>
      <c r="O1324" s="7" t="str">
        <f t="shared" si="211"/>
        <v>viernes</v>
      </c>
      <c r="P1324" s="7">
        <f t="shared" si="212"/>
        <v>2018</v>
      </c>
      <c r="Q1324" s="3" t="str">
        <f>VLOOKUP(A1324,INFO!$A:$B,2,0)</f>
        <v>GUAYAQUIL</v>
      </c>
      <c r="R1324" s="19">
        <v>95</v>
      </c>
      <c r="S1324" s="19" t="str">
        <f t="shared" si="213"/>
        <v>Avenida 40 No, Guayaquil</v>
      </c>
      <c r="T1324" s="19">
        <f t="shared" si="214"/>
        <v>0</v>
      </c>
      <c r="U1324" s="19" t="str">
        <f t="shared" si="215"/>
        <v>Mostrar</v>
      </c>
      <c r="V1324" s="3" t="str">
        <f>VLOOKUP(A1324,INFO!$A:$C,3,0)</f>
        <v>EPCW6826</v>
      </c>
      <c r="W1324" s="3" t="str">
        <f>VLOOKUP(V1324,INFO!$C:$D,2,0)</f>
        <v>Camioneta</v>
      </c>
      <c r="X1324" s="17" t="str">
        <f>VLOOKUP(A1324,INFO!A:F,5,0)</f>
        <v>POSTVENTA</v>
      </c>
      <c r="Y1324" s="17" t="str">
        <f>VLOOKUP(A1324,INFO!A:F,6,0)</f>
        <v>Danny Salazar</v>
      </c>
    </row>
    <row r="1325" spans="1:25" x14ac:dyDescent="0.25">
      <c r="A1325" s="3" t="s">
        <v>51</v>
      </c>
      <c r="B1325" s="8">
        <v>3.0324074074074073E-2</v>
      </c>
      <c r="C1325" s="8">
        <v>1.8159722222222219E-2</v>
      </c>
      <c r="D1325" s="8">
        <v>1.2164351851851852E-2</v>
      </c>
      <c r="E1325" s="4">
        <v>8.41</v>
      </c>
      <c r="F1325" s="5">
        <v>59</v>
      </c>
      <c r="G1325" s="5">
        <v>11.55</v>
      </c>
      <c r="H1325" s="7" t="s">
        <v>1</v>
      </c>
      <c r="I1325" s="7" t="s">
        <v>1</v>
      </c>
      <c r="J1325" s="42">
        <v>43378.622928240744</v>
      </c>
      <c r="K1325" s="42">
        <v>43378.653252314813</v>
      </c>
      <c r="L1325" s="2">
        <v>43378</v>
      </c>
      <c r="M1325" s="6" t="str">
        <f t="shared" si="209"/>
        <v>octubre</v>
      </c>
      <c r="N1325" s="19">
        <f t="shared" si="210"/>
        <v>40</v>
      </c>
      <c r="O1325" s="7" t="str">
        <f t="shared" si="211"/>
        <v>viernes</v>
      </c>
      <c r="P1325" s="7">
        <f t="shared" si="212"/>
        <v>2018</v>
      </c>
      <c r="Q1325" s="3" t="str">
        <f>VLOOKUP(A1325,INFO!$A:$B,2,0)</f>
        <v>QUITO</v>
      </c>
      <c r="R1325" s="19">
        <v>95</v>
      </c>
      <c r="S1325" s="19" t="str">
        <f t="shared" si="213"/>
        <v>Avenida 10 De Agosto 30-106, Quito</v>
      </c>
      <c r="T1325" s="19">
        <f t="shared" si="214"/>
        <v>1</v>
      </c>
      <c r="U1325" s="19" t="str">
        <f t="shared" si="215"/>
        <v>Mostrar</v>
      </c>
      <c r="V1325" s="3" t="str">
        <f>VLOOKUP(A1325,INFO!$A:$C,3,0)</f>
        <v>EPCT8869</v>
      </c>
      <c r="W1325" s="3" t="str">
        <f>VLOOKUP(V1325,INFO!$C:$D,2,0)</f>
        <v>Camioneta</v>
      </c>
      <c r="X1325" s="17" t="str">
        <f>VLOOKUP(A1325,INFO!A:F,5,0)</f>
        <v>SAT UIO</v>
      </c>
      <c r="Y1325" s="17" t="str">
        <f>VLOOKUP(A1325,INFO!A:F,6,0)</f>
        <v>Norberto Congo</v>
      </c>
    </row>
    <row r="1326" spans="1:25" x14ac:dyDescent="0.25">
      <c r="A1326" s="3" t="s">
        <v>53</v>
      </c>
      <c r="B1326" s="8">
        <v>3.078703703703704E-2</v>
      </c>
      <c r="C1326" s="8">
        <v>1.8402777777777778E-2</v>
      </c>
      <c r="D1326" s="8">
        <v>1.238425925925926E-2</v>
      </c>
      <c r="E1326" s="4">
        <v>11.03</v>
      </c>
      <c r="F1326" s="5">
        <v>64</v>
      </c>
      <c r="G1326" s="5">
        <v>14.93</v>
      </c>
      <c r="H1326" s="7" t="s">
        <v>24</v>
      </c>
      <c r="I1326" s="7" t="s">
        <v>24</v>
      </c>
      <c r="J1326" s="42">
        <v>43378.363587962966</v>
      </c>
      <c r="K1326" s="42">
        <v>43378.394375000003</v>
      </c>
      <c r="L1326" s="2">
        <v>43378</v>
      </c>
      <c r="M1326" s="6" t="str">
        <f t="shared" si="209"/>
        <v>octubre</v>
      </c>
      <c r="N1326" s="19">
        <f t="shared" si="210"/>
        <v>40</v>
      </c>
      <c r="O1326" s="7" t="str">
        <f t="shared" si="211"/>
        <v>viernes</v>
      </c>
      <c r="P1326" s="7">
        <f t="shared" si="212"/>
        <v>2018</v>
      </c>
      <c r="Q1326" s="3" t="str">
        <f>VLOOKUP(A1326,INFO!$A:$B,2,0)</f>
        <v>GUAYAQUIL</v>
      </c>
      <c r="R1326" s="19">
        <v>95</v>
      </c>
      <c r="S1326" s="19" t="str">
        <f t="shared" si="213"/>
        <v>Durmió en Ainsa</v>
      </c>
      <c r="T1326" s="19">
        <f t="shared" si="214"/>
        <v>1</v>
      </c>
      <c r="U1326" s="19" t="str">
        <f t="shared" si="215"/>
        <v>Mostrar</v>
      </c>
      <c r="V1326" s="3" t="str">
        <f>VLOOKUP(A1326,INFO!$A:$C,3,0)</f>
        <v>EIBC3570</v>
      </c>
      <c r="W1326" s="3" t="str">
        <f>VLOOKUP(V1326,INFO!$C:$D,2,0)</f>
        <v>Camion</v>
      </c>
      <c r="X1326" s="17" t="str">
        <f>VLOOKUP(A1326,INFO!A:F,5,0)</f>
        <v>LOGÍSTICA</v>
      </c>
      <c r="Y1326" s="17" t="str">
        <f>VLOOKUP(A1326,INFO!A:F,6,0)</f>
        <v>Cristobal Murillo</v>
      </c>
    </row>
    <row r="1327" spans="1:25" x14ac:dyDescent="0.25">
      <c r="A1327" s="3" t="s">
        <v>23</v>
      </c>
      <c r="B1327" s="8">
        <v>3.2280092592592589E-2</v>
      </c>
      <c r="C1327" s="8">
        <v>1.9780092592592592E-2</v>
      </c>
      <c r="D1327" s="8">
        <v>1.2499999999999999E-2</v>
      </c>
      <c r="E1327" s="4">
        <v>8.99</v>
      </c>
      <c r="F1327" s="5">
        <v>62</v>
      </c>
      <c r="G1327" s="5">
        <v>11.6</v>
      </c>
      <c r="H1327" s="7" t="s">
        <v>24</v>
      </c>
      <c r="I1327" s="7" t="s">
        <v>130</v>
      </c>
      <c r="J1327" s="42">
        <v>43378.394375000003</v>
      </c>
      <c r="K1327" s="42">
        <v>43378.426655092589</v>
      </c>
      <c r="L1327" s="2">
        <v>43378</v>
      </c>
      <c r="M1327" s="6" t="str">
        <f t="shared" si="209"/>
        <v>octubre</v>
      </c>
      <c r="N1327" s="19">
        <f t="shared" si="210"/>
        <v>40</v>
      </c>
      <c r="O1327" s="7" t="str">
        <f t="shared" si="211"/>
        <v>viernes</v>
      </c>
      <c r="P1327" s="7">
        <f t="shared" si="212"/>
        <v>2018</v>
      </c>
      <c r="Q1327" s="3" t="str">
        <f>VLOOKUP(A1327,INFO!$A:$B,2,0)</f>
        <v>GUAYAQUIL</v>
      </c>
      <c r="R1327" s="19">
        <v>95</v>
      </c>
      <c r="S1327" s="19" t="str">
        <f t="shared" si="213"/>
        <v>Avenida 43 No, Guayaquil</v>
      </c>
      <c r="T1327" s="19">
        <f t="shared" si="214"/>
        <v>1</v>
      </c>
      <c r="U1327" s="19" t="str">
        <f t="shared" si="215"/>
        <v>Mostrar</v>
      </c>
      <c r="V1327" s="3" t="str">
        <f>VLOOKUP(A1327,INFO!$A:$C,3,0)</f>
        <v>EGSF6029</v>
      </c>
      <c r="W1327" s="3" t="str">
        <f>VLOOKUP(V1327,INFO!$C:$D,2,0)</f>
        <v>Camioneta</v>
      </c>
      <c r="X1327" s="17" t="str">
        <f>VLOOKUP(A1327,INFO!A:F,5,0)</f>
        <v>POSTVENTA</v>
      </c>
      <c r="Y1327" s="17" t="str">
        <f>VLOOKUP(A1327,INFO!A:F,6,0)</f>
        <v>Jacob Soriano</v>
      </c>
    </row>
    <row r="1328" spans="1:25" x14ac:dyDescent="0.25">
      <c r="A1328" s="3" t="s">
        <v>74</v>
      </c>
      <c r="B1328" s="8">
        <v>5.2314814814814814E-2</v>
      </c>
      <c r="C1328" s="8">
        <v>3.9351851851851853E-2</v>
      </c>
      <c r="D1328" s="8">
        <v>1.2962962962962963E-2</v>
      </c>
      <c r="E1328" s="4">
        <v>19.7</v>
      </c>
      <c r="F1328" s="5">
        <v>79</v>
      </c>
      <c r="G1328" s="5">
        <v>15.69</v>
      </c>
      <c r="H1328" s="7" t="s">
        <v>77</v>
      </c>
      <c r="I1328" s="7" t="s">
        <v>209</v>
      </c>
      <c r="J1328" s="42">
        <v>43378.396099537036</v>
      </c>
      <c r="K1328" s="42">
        <v>43378.448414351849</v>
      </c>
      <c r="L1328" s="2">
        <v>43378</v>
      </c>
      <c r="M1328" s="6" t="str">
        <f t="shared" si="209"/>
        <v>octubre</v>
      </c>
      <c r="N1328" s="19">
        <f t="shared" si="210"/>
        <v>40</v>
      </c>
      <c r="O1328" s="7" t="str">
        <f t="shared" si="211"/>
        <v>viernes</v>
      </c>
      <c r="P1328" s="7">
        <f t="shared" si="212"/>
        <v>2018</v>
      </c>
      <c r="Q1328" s="3" t="str">
        <f>VLOOKUP(A1328,INFO!$A:$B,2,0)</f>
        <v>GUAYAQUIL</v>
      </c>
      <c r="R1328" s="19">
        <v>95</v>
      </c>
      <c r="S1328" s="19" t="str">
        <f t="shared" si="213"/>
        <v>Gena</v>
      </c>
      <c r="T1328" s="19">
        <f t="shared" si="214"/>
        <v>0</v>
      </c>
      <c r="U1328" s="19" t="str">
        <f t="shared" si="215"/>
        <v>Mostrar</v>
      </c>
      <c r="V1328" s="3" t="str">
        <f>VLOOKUP(A1328,INFO!$A:$C,3,0)</f>
        <v>EGSI9191</v>
      </c>
      <c r="W1328" s="3" t="str">
        <f>VLOOKUP(V1328,INFO!$C:$D,2,0)</f>
        <v>Camioneta</v>
      </c>
      <c r="X1328" s="17" t="str">
        <f>VLOOKUP(A1328,INFO!A:F,5,0)</f>
        <v>POSTVENTA</v>
      </c>
      <c r="Y1328" s="17" t="str">
        <f>VLOOKUP(A1328,INFO!A:F,6,0)</f>
        <v>Patricio Olaya</v>
      </c>
    </row>
    <row r="1329" spans="1:25" x14ac:dyDescent="0.25">
      <c r="A1329" s="3" t="s">
        <v>70</v>
      </c>
      <c r="B1329" s="8">
        <v>2.0891203703703703E-2</v>
      </c>
      <c r="C1329" s="8">
        <v>7.4074074074074068E-3</v>
      </c>
      <c r="D1329" s="8">
        <v>1.3483796296296298E-2</v>
      </c>
      <c r="E1329" s="4">
        <v>4.57</v>
      </c>
      <c r="F1329" s="5">
        <v>62</v>
      </c>
      <c r="G1329" s="5">
        <v>9.11</v>
      </c>
      <c r="H1329" s="7" t="s">
        <v>72</v>
      </c>
      <c r="I1329" s="7" t="s">
        <v>391</v>
      </c>
      <c r="J1329" s="42">
        <v>43378.595891203702</v>
      </c>
      <c r="K1329" s="42">
        <v>43378.616782407407</v>
      </c>
      <c r="L1329" s="2">
        <v>43378</v>
      </c>
      <c r="M1329" s="6" t="str">
        <f t="shared" si="209"/>
        <v>octubre</v>
      </c>
      <c r="N1329" s="19">
        <f t="shared" si="210"/>
        <v>40</v>
      </c>
      <c r="O1329" s="7" t="str">
        <f t="shared" si="211"/>
        <v>viernes</v>
      </c>
      <c r="P1329" s="7">
        <f t="shared" si="212"/>
        <v>2018</v>
      </c>
      <c r="Q1329" s="3" t="str">
        <f>VLOOKUP(A1329,INFO!$A:$B,2,0)</f>
        <v>QUITO</v>
      </c>
      <c r="R1329" s="19">
        <v>95</v>
      </c>
      <c r="S1329" s="19" t="str">
        <f t="shared" si="213"/>
        <v>Peatonal 42, Guayaquil</v>
      </c>
      <c r="T1329" s="19">
        <f t="shared" si="214"/>
        <v>1</v>
      </c>
      <c r="U1329" s="19" t="str">
        <f t="shared" si="215"/>
        <v>Mostrar</v>
      </c>
      <c r="V1329" s="3" t="str">
        <f>VLOOKUP(A1329,INFO!$A:$C,3,0)</f>
        <v>EPCZ3313</v>
      </c>
      <c r="W1329" s="3" t="str">
        <f>VLOOKUP(V1329,INFO!$C:$D,2,0)</f>
        <v>Automovil</v>
      </c>
      <c r="X1329" s="17" t="str">
        <f>VLOOKUP(A1329,INFO!A:F,5,0)</f>
        <v>VENTAS</v>
      </c>
      <c r="Y1329" s="17" t="str">
        <f>VLOOKUP(A1329,INFO!A:F,6,0)</f>
        <v>Fernando Maldonado</v>
      </c>
    </row>
    <row r="1330" spans="1:25" x14ac:dyDescent="0.25">
      <c r="A1330" s="3" t="s">
        <v>53</v>
      </c>
      <c r="B1330" s="8">
        <v>1.96875E-2</v>
      </c>
      <c r="C1330" s="8">
        <v>2.5694444444444445E-3</v>
      </c>
      <c r="D1330" s="8">
        <v>1.7118055555555556E-2</v>
      </c>
      <c r="E1330" s="4">
        <v>7.41</v>
      </c>
      <c r="F1330" s="5">
        <v>7</v>
      </c>
      <c r="G1330" s="5">
        <v>15.69</v>
      </c>
      <c r="H1330" s="7" t="s">
        <v>24</v>
      </c>
      <c r="I1330" s="7" t="s">
        <v>72</v>
      </c>
      <c r="J1330" s="42">
        <v>43378.772233796299</v>
      </c>
      <c r="K1330" s="42">
        <v>43378.791921296295</v>
      </c>
      <c r="L1330" s="2">
        <v>43378</v>
      </c>
      <c r="M1330" s="6" t="str">
        <f t="shared" si="209"/>
        <v>octubre</v>
      </c>
      <c r="N1330" s="19">
        <f t="shared" si="210"/>
        <v>40</v>
      </c>
      <c r="O1330" s="7" t="str">
        <f t="shared" si="211"/>
        <v>viernes</v>
      </c>
      <c r="P1330" s="7">
        <f t="shared" si="212"/>
        <v>2018</v>
      </c>
      <c r="Q1330" s="3" t="str">
        <f>VLOOKUP(A1330,INFO!$A:$B,2,0)</f>
        <v>GUAYAQUIL</v>
      </c>
      <c r="R1330" s="19">
        <v>95</v>
      </c>
      <c r="S1330" s="19" t="str">
        <f t="shared" si="213"/>
        <v>Durmió en Ainsa</v>
      </c>
      <c r="T1330" s="19">
        <f t="shared" si="214"/>
        <v>1</v>
      </c>
      <c r="U1330" s="19" t="str">
        <f t="shared" si="215"/>
        <v>Mostrar</v>
      </c>
      <c r="V1330" s="3" t="str">
        <f>VLOOKUP(A1330,INFO!$A:$C,3,0)</f>
        <v>EIBC3570</v>
      </c>
      <c r="W1330" s="3" t="str">
        <f>VLOOKUP(V1330,INFO!$C:$D,2,0)</f>
        <v>Camion</v>
      </c>
      <c r="X1330" s="17" t="str">
        <f>VLOOKUP(A1330,INFO!A:F,5,0)</f>
        <v>LOGÍSTICA</v>
      </c>
      <c r="Y1330" s="17" t="str">
        <f>VLOOKUP(A1330,INFO!A:F,6,0)</f>
        <v>Cristobal Murillo</v>
      </c>
    </row>
    <row r="1331" spans="1:25" x14ac:dyDescent="0.25">
      <c r="A1331" s="3" t="s">
        <v>68</v>
      </c>
      <c r="B1331" s="8">
        <v>7.0092592592592595E-2</v>
      </c>
      <c r="C1331" s="8">
        <v>4.9768518518518517E-2</v>
      </c>
      <c r="D1331" s="8">
        <v>2.0324074074074074E-2</v>
      </c>
      <c r="E1331" s="4">
        <v>34.15</v>
      </c>
      <c r="F1331" s="5">
        <v>79</v>
      </c>
      <c r="G1331" s="5">
        <v>20.3</v>
      </c>
      <c r="H1331" s="7" t="s">
        <v>150</v>
      </c>
      <c r="I1331" s="7" t="s">
        <v>137</v>
      </c>
      <c r="J1331" s="42">
        <v>43378.465138888889</v>
      </c>
      <c r="K1331" s="42">
        <v>43378.535231481481</v>
      </c>
      <c r="L1331" s="2">
        <v>43378</v>
      </c>
      <c r="M1331" s="6" t="str">
        <f t="shared" si="209"/>
        <v>octubre</v>
      </c>
      <c r="N1331" s="19">
        <f t="shared" si="210"/>
        <v>40</v>
      </c>
      <c r="O1331" s="7" t="str">
        <f t="shared" si="211"/>
        <v>viernes</v>
      </c>
      <c r="P1331" s="7">
        <f t="shared" si="212"/>
        <v>2018</v>
      </c>
      <c r="Q1331" s="3" t="str">
        <f>VLOOKUP(A1331,INFO!$A:$B,2,0)</f>
        <v>QUITO</v>
      </c>
      <c r="R1331" s="19">
        <v>95</v>
      </c>
      <c r="S1331" s="19" t="str">
        <f t="shared" si="213"/>
        <v>12, Guayaquil</v>
      </c>
      <c r="T1331" s="19">
        <f t="shared" si="214"/>
        <v>0</v>
      </c>
      <c r="U1331" s="19" t="str">
        <f t="shared" si="215"/>
        <v>Mostrar</v>
      </c>
      <c r="V1331" s="3" t="str">
        <f>VLOOKUP(A1331,INFO!$A:$C,3,0)</f>
        <v>EGSK6338</v>
      </c>
      <c r="W1331" s="3" t="str">
        <f>VLOOKUP(V1331,INFO!$C:$D,2,0)</f>
        <v>Automovil</v>
      </c>
      <c r="X1331" s="17" t="str">
        <f>VLOOKUP(A1331,INFO!A:F,5,0)</f>
        <v>VENTAS</v>
      </c>
      <c r="Y1331" s="17" t="str">
        <f>VLOOKUP(A1331,INFO!A:F,6,0)</f>
        <v>Josue Guillen</v>
      </c>
    </row>
    <row r="1332" spans="1:25" x14ac:dyDescent="0.25">
      <c r="A1332" s="3" t="s">
        <v>51</v>
      </c>
      <c r="B1332" s="8">
        <v>2.7939814814814817E-2</v>
      </c>
      <c r="C1332" s="8">
        <v>6.782407407407408E-3</v>
      </c>
      <c r="D1332" s="8">
        <v>2.1157407407407406E-2</v>
      </c>
      <c r="E1332" s="4">
        <v>3.64</v>
      </c>
      <c r="F1332" s="5">
        <v>51</v>
      </c>
      <c r="G1332" s="5">
        <v>5.43</v>
      </c>
      <c r="H1332" s="7" t="s">
        <v>389</v>
      </c>
      <c r="I1332" s="7" t="s">
        <v>1</v>
      </c>
      <c r="J1332" s="42">
        <v>43378.554212962961</v>
      </c>
      <c r="K1332" s="42">
        <v>43378.582152777781</v>
      </c>
      <c r="L1332" s="2">
        <v>43378</v>
      </c>
      <c r="M1332" s="6" t="str">
        <f t="shared" si="209"/>
        <v>octubre</v>
      </c>
      <c r="N1332" s="19">
        <f t="shared" si="210"/>
        <v>40</v>
      </c>
      <c r="O1332" s="7" t="str">
        <f t="shared" si="211"/>
        <v>viernes</v>
      </c>
      <c r="P1332" s="7">
        <f t="shared" si="212"/>
        <v>2018</v>
      </c>
      <c r="Q1332" s="3" t="str">
        <f>VLOOKUP(A1332,INFO!$A:$B,2,0)</f>
        <v>QUITO</v>
      </c>
      <c r="R1332" s="19">
        <v>95</v>
      </c>
      <c r="S1332" s="19" t="str">
        <f t="shared" si="213"/>
        <v>Avenida 10 De Agosto 30-106, Quito</v>
      </c>
      <c r="T1332" s="19">
        <f t="shared" si="214"/>
        <v>0</v>
      </c>
      <c r="U1332" s="19" t="str">
        <f t="shared" si="215"/>
        <v>Mostrar</v>
      </c>
      <c r="V1332" s="3" t="str">
        <f>VLOOKUP(A1332,INFO!$A:$C,3,0)</f>
        <v>EPCT8869</v>
      </c>
      <c r="W1332" s="3" t="str">
        <f>VLOOKUP(V1332,INFO!$C:$D,2,0)</f>
        <v>Camioneta</v>
      </c>
      <c r="X1332" s="17" t="str">
        <f>VLOOKUP(A1332,INFO!A:F,5,0)</f>
        <v>SAT UIO</v>
      </c>
      <c r="Y1332" s="17" t="str">
        <f>VLOOKUP(A1332,INFO!A:F,6,0)</f>
        <v>Norberto Congo</v>
      </c>
    </row>
    <row r="1333" spans="1:25" x14ac:dyDescent="0.25">
      <c r="A1333" s="3" t="s">
        <v>70</v>
      </c>
      <c r="B1333" s="8">
        <v>6.5300925925925915E-2</v>
      </c>
      <c r="C1333" s="8">
        <v>4.3425925925925923E-2</v>
      </c>
      <c r="D1333" s="8">
        <v>2.1875000000000002E-2</v>
      </c>
      <c r="E1333" s="4">
        <v>25.72</v>
      </c>
      <c r="F1333" s="5">
        <v>77</v>
      </c>
      <c r="G1333" s="5">
        <v>16.41</v>
      </c>
      <c r="H1333" s="7" t="s">
        <v>391</v>
      </c>
      <c r="I1333" s="7" t="s">
        <v>392</v>
      </c>
      <c r="J1333" s="42">
        <v>43378.617164351854</v>
      </c>
      <c r="K1333" s="42">
        <v>43378.68246527778</v>
      </c>
      <c r="L1333" s="2">
        <v>43378</v>
      </c>
      <c r="M1333" s="6" t="str">
        <f t="shared" si="209"/>
        <v>octubre</v>
      </c>
      <c r="N1333" s="19">
        <f t="shared" si="210"/>
        <v>40</v>
      </c>
      <c r="O1333" s="7" t="str">
        <f t="shared" si="211"/>
        <v>viernes</v>
      </c>
      <c r="P1333" s="7">
        <f t="shared" si="212"/>
        <v>2018</v>
      </c>
      <c r="Q1333" s="3" t="str">
        <f>VLOOKUP(A1333,INFO!$A:$B,2,0)</f>
        <v>QUITO</v>
      </c>
      <c r="R1333" s="19">
        <v>95</v>
      </c>
      <c r="S1333" s="19" t="str">
        <f t="shared" si="213"/>
        <v>Alameda Raez, Guayaquil</v>
      </c>
      <c r="T1333" s="19">
        <f t="shared" si="214"/>
        <v>0</v>
      </c>
      <c r="U1333" s="19" t="str">
        <f t="shared" si="215"/>
        <v>Mostrar</v>
      </c>
      <c r="V1333" s="3" t="str">
        <f>VLOOKUP(A1333,INFO!$A:$C,3,0)</f>
        <v>EPCZ3313</v>
      </c>
      <c r="W1333" s="3" t="str">
        <f>VLOOKUP(V1333,INFO!$C:$D,2,0)</f>
        <v>Automovil</v>
      </c>
      <c r="X1333" s="17" t="str">
        <f>VLOOKUP(A1333,INFO!A:F,5,0)</f>
        <v>VENTAS</v>
      </c>
      <c r="Y1333" s="17" t="str">
        <f>VLOOKUP(A1333,INFO!A:F,6,0)</f>
        <v>Fernando Maldonado</v>
      </c>
    </row>
    <row r="1334" spans="1:25" x14ac:dyDescent="0.25">
      <c r="A1334" s="3" t="s">
        <v>25</v>
      </c>
      <c r="B1334" s="8">
        <v>0.34678240740740746</v>
      </c>
      <c r="C1334" s="8">
        <v>0.32406249999999998</v>
      </c>
      <c r="D1334" s="8">
        <v>2.2719907407407411E-2</v>
      </c>
      <c r="E1334" s="4">
        <v>322.63</v>
      </c>
      <c r="F1334" s="5">
        <v>118</v>
      </c>
      <c r="G1334" s="5">
        <v>38.76</v>
      </c>
      <c r="H1334" s="7" t="s">
        <v>390</v>
      </c>
      <c r="I1334" s="7" t="s">
        <v>24</v>
      </c>
      <c r="J1334" s="42">
        <v>43378.33457175926</v>
      </c>
      <c r="K1334" s="42">
        <v>43378.681354166663</v>
      </c>
      <c r="L1334" s="2">
        <v>43378</v>
      </c>
      <c r="M1334" s="6" t="str">
        <f t="shared" si="209"/>
        <v>octubre</v>
      </c>
      <c r="N1334" s="19">
        <f t="shared" si="210"/>
        <v>40</v>
      </c>
      <c r="O1334" s="7" t="str">
        <f t="shared" si="211"/>
        <v>viernes</v>
      </c>
      <c r="P1334" s="7">
        <f t="shared" si="212"/>
        <v>2018</v>
      </c>
      <c r="Q1334" s="3" t="str">
        <f>VLOOKUP(A1334,INFO!$A:$B,2,0)</f>
        <v>GUAYAQUIL</v>
      </c>
      <c r="R1334" s="19">
        <v>95</v>
      </c>
      <c r="S1334" s="19" t="str">
        <f t="shared" si="213"/>
        <v>Avenida 40 No, Guayaquil</v>
      </c>
      <c r="T1334" s="19">
        <f t="shared" si="214"/>
        <v>0</v>
      </c>
      <c r="U1334" s="19" t="str">
        <f t="shared" si="215"/>
        <v>Mostrar</v>
      </c>
      <c r="V1334" s="3" t="str">
        <f>VLOOKUP(A1334,INFO!$A:$C,3,0)</f>
        <v>EGSF6046</v>
      </c>
      <c r="W1334" s="3" t="str">
        <f>VLOOKUP(V1334,INFO!$C:$D,2,0)</f>
        <v>Camioneta</v>
      </c>
      <c r="X1334" s="17" t="str">
        <f>VLOOKUP(A1334,INFO!A:F,5,0)</f>
        <v>POSTVENTA</v>
      </c>
      <c r="Y1334" s="17" t="str">
        <f>VLOOKUP(A1334,INFO!A:F,6,0)</f>
        <v>Kevin Perez</v>
      </c>
    </row>
    <row r="1335" spans="1:25" x14ac:dyDescent="0.25">
      <c r="A1335" s="3" t="s">
        <v>39</v>
      </c>
      <c r="B1335" s="8">
        <v>3.7766203703703705E-2</v>
      </c>
      <c r="C1335" s="8">
        <v>1.3981481481481482E-2</v>
      </c>
      <c r="D1335" s="8">
        <v>2.3784722222222221E-2</v>
      </c>
      <c r="E1335" s="4">
        <v>4.8600000000000003</v>
      </c>
      <c r="F1335" s="5">
        <v>48</v>
      </c>
      <c r="G1335" s="5">
        <v>5.36</v>
      </c>
      <c r="H1335" s="7" t="s">
        <v>214</v>
      </c>
      <c r="I1335" s="7" t="s">
        <v>379</v>
      </c>
      <c r="J1335" s="42">
        <v>43378.307581018518</v>
      </c>
      <c r="K1335" s="42">
        <v>43378.345347222225</v>
      </c>
      <c r="L1335" s="2">
        <v>43378</v>
      </c>
      <c r="M1335" s="6" t="str">
        <f t="shared" si="209"/>
        <v>octubre</v>
      </c>
      <c r="N1335" s="19">
        <f t="shared" si="210"/>
        <v>40</v>
      </c>
      <c r="O1335" s="7" t="str">
        <f t="shared" si="211"/>
        <v>viernes</v>
      </c>
      <c r="P1335" s="7">
        <f t="shared" si="212"/>
        <v>2018</v>
      </c>
      <c r="Q1335" s="3" t="str">
        <f>VLOOKUP(A1335,INFO!$A:$B,2,0)</f>
        <v>GUAYAQUIL</v>
      </c>
      <c r="R1335" s="19">
        <v>95</v>
      </c>
      <c r="S1335" s="19" t="str">
        <f t="shared" si="213"/>
        <v>Francisco Illescas Barreiro, Guayaquil</v>
      </c>
      <c r="T1335" s="19">
        <f t="shared" si="214"/>
        <v>0</v>
      </c>
      <c r="U1335" s="19" t="str">
        <f t="shared" si="215"/>
        <v>Mostrar</v>
      </c>
      <c r="V1335" s="3" t="str">
        <f>VLOOKUP(A1335,INFO!$A:$C,3,0)</f>
        <v>EIBC3571</v>
      </c>
      <c r="W1335" s="3" t="str">
        <f>VLOOKUP(V1335,INFO!$C:$D,2,0)</f>
        <v>Camion</v>
      </c>
      <c r="X1335" s="17" t="str">
        <f>VLOOKUP(A1335,INFO!A:F,5,0)</f>
        <v>LOGÍSTICA</v>
      </c>
      <c r="Y1335" s="17" t="str">
        <f>VLOOKUP(A1335,INFO!A:F,6,0)</f>
        <v>Cristobal Murillo</v>
      </c>
    </row>
    <row r="1336" spans="1:25" x14ac:dyDescent="0.25">
      <c r="A1336" s="3" t="s">
        <v>28</v>
      </c>
      <c r="B1336" s="8">
        <v>5.8159722222222217E-2</v>
      </c>
      <c r="C1336" s="8">
        <v>3.3657407407407407E-2</v>
      </c>
      <c r="D1336" s="8">
        <v>2.4502314814814814E-2</v>
      </c>
      <c r="E1336" s="4">
        <v>26.43</v>
      </c>
      <c r="F1336" s="5">
        <v>83</v>
      </c>
      <c r="G1336" s="5">
        <v>18.93</v>
      </c>
      <c r="H1336" s="7" t="s">
        <v>393</v>
      </c>
      <c r="I1336" s="7" t="s">
        <v>24</v>
      </c>
      <c r="J1336" s="42">
        <v>43378.634259259263</v>
      </c>
      <c r="K1336" s="42">
        <v>43378.692418981482</v>
      </c>
      <c r="L1336" s="2">
        <v>43378</v>
      </c>
      <c r="M1336" s="6" t="str">
        <f t="shared" si="209"/>
        <v>octubre</v>
      </c>
      <c r="N1336" s="19">
        <f t="shared" si="210"/>
        <v>40</v>
      </c>
      <c r="O1336" s="7" t="str">
        <f t="shared" si="211"/>
        <v>viernes</v>
      </c>
      <c r="P1336" s="7">
        <f t="shared" si="212"/>
        <v>2018</v>
      </c>
      <c r="Q1336" s="3" t="str">
        <f>VLOOKUP(A1336,INFO!$A:$B,2,0)</f>
        <v>GUAYAQUIL</v>
      </c>
      <c r="R1336" s="19">
        <v>95</v>
      </c>
      <c r="S1336" s="19" t="str">
        <f t="shared" si="213"/>
        <v>Avenida 40 No, Guayaquil</v>
      </c>
      <c r="T1336" s="19">
        <f t="shared" si="214"/>
        <v>0</v>
      </c>
      <c r="U1336" s="19" t="str">
        <f t="shared" si="215"/>
        <v>Mostrar</v>
      </c>
      <c r="V1336" s="3" t="str">
        <f>VLOOKUP(A1336,INFO!$A:$C,3,0)</f>
        <v>EPCW1831</v>
      </c>
      <c r="W1336" s="3" t="str">
        <f>VLOOKUP(V1336,INFO!$C:$D,2,0)</f>
        <v>Camioneta</v>
      </c>
      <c r="X1336" s="17" t="str">
        <f>VLOOKUP(A1336,INFO!A:F,5,0)</f>
        <v>POSTVENTA</v>
      </c>
      <c r="Y1336" s="17" t="str">
        <f>VLOOKUP(A1336,INFO!A:F,6,0)</f>
        <v>Jose Luis vargas</v>
      </c>
    </row>
    <row r="1337" spans="1:25" x14ac:dyDescent="0.25">
      <c r="A1337" s="3" t="s">
        <v>28</v>
      </c>
      <c r="B1337" s="8">
        <v>5.033564814814815E-2</v>
      </c>
      <c r="C1337" s="8">
        <v>2.2210648148148149E-2</v>
      </c>
      <c r="D1337" s="8">
        <v>2.8125000000000001E-2</v>
      </c>
      <c r="E1337" s="4">
        <v>22.72</v>
      </c>
      <c r="F1337" s="5">
        <v>77</v>
      </c>
      <c r="G1337" s="5">
        <v>18.809999999999999</v>
      </c>
      <c r="H1337" s="7" t="s">
        <v>24</v>
      </c>
      <c r="I1337" s="7" t="s">
        <v>393</v>
      </c>
      <c r="J1337" s="42">
        <v>43378.394062500003</v>
      </c>
      <c r="K1337" s="42">
        <v>43378.444398148145</v>
      </c>
      <c r="L1337" s="2">
        <v>43378</v>
      </c>
      <c r="M1337" s="6" t="str">
        <f t="shared" si="209"/>
        <v>octubre</v>
      </c>
      <c r="N1337" s="19">
        <f t="shared" si="210"/>
        <v>40</v>
      </c>
      <c r="O1337" s="7" t="str">
        <f t="shared" si="211"/>
        <v>viernes</v>
      </c>
      <c r="P1337" s="7">
        <f t="shared" si="212"/>
        <v>2018</v>
      </c>
      <c r="Q1337" s="3" t="str">
        <f>VLOOKUP(A1337,INFO!$A:$B,2,0)</f>
        <v>GUAYAQUIL</v>
      </c>
      <c r="R1337" s="19">
        <v>95</v>
      </c>
      <c r="S1337" s="19" t="str">
        <f t="shared" si="213"/>
        <v>Calle 50, Guayaquil</v>
      </c>
      <c r="T1337" s="19">
        <f t="shared" si="214"/>
        <v>1</v>
      </c>
      <c r="U1337" s="19" t="str">
        <f t="shared" si="215"/>
        <v>Mostrar</v>
      </c>
      <c r="V1337" s="3" t="str">
        <f>VLOOKUP(A1337,INFO!$A:$C,3,0)</f>
        <v>EPCW1831</v>
      </c>
      <c r="W1337" s="3" t="str">
        <f>VLOOKUP(V1337,INFO!$C:$D,2,0)</f>
        <v>Camioneta</v>
      </c>
      <c r="X1337" s="17" t="str">
        <f>VLOOKUP(A1337,INFO!A:F,5,0)</f>
        <v>POSTVENTA</v>
      </c>
      <c r="Y1337" s="17" t="str">
        <f>VLOOKUP(A1337,INFO!A:F,6,0)</f>
        <v>Jose Luis vargas</v>
      </c>
    </row>
    <row r="1338" spans="1:25" x14ac:dyDescent="0.25">
      <c r="A1338" s="3" t="s">
        <v>73</v>
      </c>
      <c r="B1338" s="8">
        <v>6.25E-2</v>
      </c>
      <c r="C1338" s="8">
        <v>3.0532407407407411E-2</v>
      </c>
      <c r="D1338" s="8">
        <v>3.1967592592592589E-2</v>
      </c>
      <c r="E1338" s="4">
        <v>25.43</v>
      </c>
      <c r="F1338" s="5">
        <v>94</v>
      </c>
      <c r="G1338" s="5">
        <v>16.96</v>
      </c>
      <c r="H1338" s="7" t="s">
        <v>394</v>
      </c>
      <c r="I1338" s="7" t="s">
        <v>207</v>
      </c>
      <c r="J1338" s="42">
        <v>43378.798252314817</v>
      </c>
      <c r="K1338" s="42">
        <v>43378.860752314817</v>
      </c>
      <c r="L1338" s="2">
        <v>43378</v>
      </c>
      <c r="M1338" s="6" t="str">
        <f t="shared" si="209"/>
        <v>octubre</v>
      </c>
      <c r="N1338" s="19">
        <f t="shared" si="210"/>
        <v>40</v>
      </c>
      <c r="O1338" s="7" t="str">
        <f t="shared" si="211"/>
        <v>viernes</v>
      </c>
      <c r="P1338" s="7">
        <f t="shared" si="212"/>
        <v>2018</v>
      </c>
      <c r="Q1338" s="3" t="str">
        <f>VLOOKUP(A1338,INFO!$A:$B,2,0)</f>
        <v>GUAYAQUIL</v>
      </c>
      <c r="R1338" s="19">
        <v>95</v>
      </c>
      <c r="S1338" s="19" t="str">
        <f t="shared" si="213"/>
        <v>38C No, Guayaquil</v>
      </c>
      <c r="T1338" s="19">
        <f t="shared" si="214"/>
        <v>0</v>
      </c>
      <c r="U1338" s="19" t="str">
        <f t="shared" si="215"/>
        <v>Mostrar</v>
      </c>
      <c r="V1338" s="3" t="str">
        <f>VLOOKUP(A1338,INFO!$A:$C,3,0)</f>
        <v>EGSG9568</v>
      </c>
      <c r="W1338" s="3" t="str">
        <f>VLOOKUP(V1338,INFO!$C:$D,2,0)</f>
        <v>Camioneta</v>
      </c>
      <c r="X1338" s="17" t="str">
        <f>VLOOKUP(A1338,INFO!A:F,5,0)</f>
        <v>ADMINISTRACIÓN</v>
      </c>
      <c r="Y1338" s="17" t="str">
        <f>VLOOKUP(A1338,INFO!A:F,6,0)</f>
        <v>Alejandro Adrian</v>
      </c>
    </row>
    <row r="1339" spans="1:25" x14ac:dyDescent="0.25">
      <c r="A1339" s="3" t="s">
        <v>36</v>
      </c>
      <c r="B1339" s="8">
        <v>5.9583333333333328E-2</v>
      </c>
      <c r="C1339" s="8">
        <v>1.9027777777777779E-2</v>
      </c>
      <c r="D1339" s="8">
        <v>4.0555555555555553E-2</v>
      </c>
      <c r="E1339" s="4">
        <v>16.329999999999998</v>
      </c>
      <c r="F1339" s="5">
        <v>66</v>
      </c>
      <c r="G1339" s="5">
        <v>11.42</v>
      </c>
      <c r="H1339" s="7" t="s">
        <v>24</v>
      </c>
      <c r="I1339" s="7" t="s">
        <v>264</v>
      </c>
      <c r="J1339" s="42">
        <v>43378.465185185189</v>
      </c>
      <c r="K1339" s="42">
        <v>43378.524768518517</v>
      </c>
      <c r="L1339" s="2">
        <v>43378</v>
      </c>
      <c r="M1339" s="6" t="str">
        <f t="shared" si="209"/>
        <v>octubre</v>
      </c>
      <c r="N1339" s="19">
        <f t="shared" si="210"/>
        <v>40</v>
      </c>
      <c r="O1339" s="7" t="str">
        <f t="shared" si="211"/>
        <v>viernes</v>
      </c>
      <c r="P1339" s="7">
        <f t="shared" si="212"/>
        <v>2018</v>
      </c>
      <c r="Q1339" s="3" t="str">
        <f>VLOOKUP(A1339,INFO!$A:$B,2,0)</f>
        <v>GUAYAQUIL</v>
      </c>
      <c r="R1339" s="19">
        <v>95</v>
      </c>
      <c r="S1339" s="19" t="str">
        <f t="shared" si="213"/>
        <v>33A, Guayaquil</v>
      </c>
      <c r="T1339" s="19">
        <f t="shared" si="214"/>
        <v>1</v>
      </c>
      <c r="U1339" s="19" t="str">
        <f t="shared" si="215"/>
        <v>Mostrar</v>
      </c>
      <c r="V1339" s="3" t="str">
        <f>VLOOKUP(A1339,INFO!$A:$C,3,0)</f>
        <v>EPCA4311</v>
      </c>
      <c r="W1339" s="3" t="str">
        <f>VLOOKUP(V1339,INFO!$C:$D,2,0)</f>
        <v>Plataforma</v>
      </c>
      <c r="X1339" s="17" t="str">
        <f>VLOOKUP(A1339,INFO!A:F,5,0)</f>
        <v>LOGÍSTICA</v>
      </c>
      <c r="Y1339" s="17" t="str">
        <f>VLOOKUP(A1339,INFO!A:F,6,0)</f>
        <v>Cristobal Murillo</v>
      </c>
    </row>
    <row r="1340" spans="1:25" x14ac:dyDescent="0.25">
      <c r="A1340" s="3" t="s">
        <v>51</v>
      </c>
      <c r="B1340" s="8">
        <v>4.5405092592592594E-2</v>
      </c>
      <c r="C1340" s="8">
        <v>6.8287037037037025E-4</v>
      </c>
      <c r="D1340" s="8">
        <v>4.4722222222222219E-2</v>
      </c>
      <c r="E1340" s="4">
        <v>0.11</v>
      </c>
      <c r="F1340" s="5">
        <v>7</v>
      </c>
      <c r="G1340" s="5">
        <v>0.1</v>
      </c>
      <c r="H1340" s="7" t="s">
        <v>1</v>
      </c>
      <c r="I1340" s="7" t="s">
        <v>18</v>
      </c>
      <c r="J1340" s="42">
        <v>43378.658553240741</v>
      </c>
      <c r="K1340" s="42">
        <v>43378.703958333332</v>
      </c>
      <c r="L1340" s="2">
        <v>43378</v>
      </c>
      <c r="M1340" s="6" t="str">
        <f t="shared" si="209"/>
        <v>octubre</v>
      </c>
      <c r="N1340" s="19">
        <f t="shared" si="210"/>
        <v>40</v>
      </c>
      <c r="O1340" s="7" t="str">
        <f t="shared" si="211"/>
        <v>viernes</v>
      </c>
      <c r="P1340" s="7">
        <f t="shared" si="212"/>
        <v>2018</v>
      </c>
      <c r="Q1340" s="3" t="str">
        <f>VLOOKUP(A1340,INFO!$A:$B,2,0)</f>
        <v>QUITO</v>
      </c>
      <c r="R1340" s="19">
        <v>95</v>
      </c>
      <c r="S1340" s="19" t="str">
        <f t="shared" si="213"/>
        <v>Calle De Los Cipreses 2-158, Quito</v>
      </c>
      <c r="T1340" s="19">
        <f t="shared" si="214"/>
        <v>0</v>
      </c>
      <c r="U1340" s="19" t="str">
        <f t="shared" si="215"/>
        <v>Mostrar</v>
      </c>
      <c r="V1340" s="3" t="str">
        <f>VLOOKUP(A1340,INFO!$A:$C,3,0)</f>
        <v>EPCT8869</v>
      </c>
      <c r="W1340" s="3" t="str">
        <f>VLOOKUP(V1340,INFO!$C:$D,2,0)</f>
        <v>Camioneta</v>
      </c>
      <c r="X1340" s="17" t="str">
        <f>VLOOKUP(A1340,INFO!A:F,5,0)</f>
        <v>SAT UIO</v>
      </c>
      <c r="Y1340" s="17" t="str">
        <f>VLOOKUP(A1340,INFO!A:F,6,0)</f>
        <v>Norberto Congo</v>
      </c>
    </row>
    <row r="1341" spans="1:25" x14ac:dyDescent="0.25">
      <c r="A1341" s="3" t="s">
        <v>73</v>
      </c>
      <c r="B1341" s="8">
        <v>8.8692129629629635E-2</v>
      </c>
      <c r="C1341" s="8">
        <v>4.3923611111111115E-2</v>
      </c>
      <c r="D1341" s="8">
        <v>4.476851851851852E-2</v>
      </c>
      <c r="E1341" s="4">
        <v>36.01</v>
      </c>
      <c r="F1341" s="5">
        <v>88</v>
      </c>
      <c r="G1341" s="5">
        <v>16.920000000000002</v>
      </c>
      <c r="H1341" s="7" t="s">
        <v>72</v>
      </c>
      <c r="I1341" s="7" t="s">
        <v>394</v>
      </c>
      <c r="J1341" s="42">
        <v>43378.704884259256</v>
      </c>
      <c r="K1341" s="42">
        <v>43378.793576388889</v>
      </c>
      <c r="L1341" s="2">
        <v>43378</v>
      </c>
      <c r="M1341" s="6" t="str">
        <f t="shared" si="209"/>
        <v>octubre</v>
      </c>
      <c r="N1341" s="19">
        <f t="shared" si="210"/>
        <v>40</v>
      </c>
      <c r="O1341" s="7" t="str">
        <f t="shared" si="211"/>
        <v>viernes</v>
      </c>
      <c r="P1341" s="7">
        <f t="shared" si="212"/>
        <v>2018</v>
      </c>
      <c r="Q1341" s="3" t="str">
        <f>VLOOKUP(A1341,INFO!$A:$B,2,0)</f>
        <v>GUAYAQUIL</v>
      </c>
      <c r="R1341" s="19">
        <v>95</v>
      </c>
      <c r="S1341" s="19" t="str">
        <f t="shared" si="213"/>
        <v>Salitre, Los Lojas</v>
      </c>
      <c r="T1341" s="19">
        <f t="shared" si="214"/>
        <v>1</v>
      </c>
      <c r="U1341" s="19" t="str">
        <f t="shared" si="215"/>
        <v>Mostrar</v>
      </c>
      <c r="V1341" s="3" t="str">
        <f>VLOOKUP(A1341,INFO!$A:$C,3,0)</f>
        <v>EGSG9568</v>
      </c>
      <c r="W1341" s="3" t="str">
        <f>VLOOKUP(V1341,INFO!$C:$D,2,0)</f>
        <v>Camioneta</v>
      </c>
      <c r="X1341" s="17" t="str">
        <f>VLOOKUP(A1341,INFO!A:F,5,0)</f>
        <v>ADMINISTRACIÓN</v>
      </c>
      <c r="Y1341" s="17" t="str">
        <f>VLOOKUP(A1341,INFO!A:F,6,0)</f>
        <v>Alejandro Adrian</v>
      </c>
    </row>
    <row r="1342" spans="1:25" x14ac:dyDescent="0.25">
      <c r="A1342" s="3" t="s">
        <v>25</v>
      </c>
      <c r="B1342" s="8">
        <v>0.1449189814814815</v>
      </c>
      <c r="C1342" s="8">
        <v>9.8645833333333335E-2</v>
      </c>
      <c r="D1342" s="8">
        <v>4.6273148148148147E-2</v>
      </c>
      <c r="E1342" s="4">
        <v>86.97</v>
      </c>
      <c r="F1342" s="5">
        <v>81</v>
      </c>
      <c r="G1342" s="5">
        <v>25</v>
      </c>
      <c r="H1342" s="7" t="s">
        <v>24</v>
      </c>
      <c r="I1342" s="7" t="s">
        <v>325</v>
      </c>
      <c r="J1342" s="42">
        <v>43378.723055555558</v>
      </c>
      <c r="K1342" s="42">
        <v>43378.867974537039</v>
      </c>
      <c r="L1342" s="2">
        <v>43378</v>
      </c>
      <c r="M1342" s="6" t="str">
        <f t="shared" si="209"/>
        <v>octubre</v>
      </c>
      <c r="N1342" s="19">
        <f t="shared" si="210"/>
        <v>40</v>
      </c>
      <c r="O1342" s="7" t="str">
        <f t="shared" si="211"/>
        <v>viernes</v>
      </c>
      <c r="P1342" s="7">
        <f t="shared" si="212"/>
        <v>2018</v>
      </c>
      <c r="Q1342" s="3" t="str">
        <f>VLOOKUP(A1342,INFO!$A:$B,2,0)</f>
        <v>GUAYAQUIL</v>
      </c>
      <c r="R1342" s="19">
        <v>95</v>
      </c>
      <c r="S1342" s="19" t="str">
        <f t="shared" si="213"/>
        <v>Marcelino Mariduena</v>
      </c>
      <c r="T1342" s="19">
        <f t="shared" si="214"/>
        <v>1</v>
      </c>
      <c r="U1342" s="19" t="str">
        <f t="shared" si="215"/>
        <v>Mostrar</v>
      </c>
      <c r="V1342" s="3" t="str">
        <f>VLOOKUP(A1342,INFO!$A:$C,3,0)</f>
        <v>EGSF6046</v>
      </c>
      <c r="W1342" s="3" t="str">
        <f>VLOOKUP(V1342,INFO!$C:$D,2,0)</f>
        <v>Camioneta</v>
      </c>
      <c r="X1342" s="17" t="str">
        <f>VLOOKUP(A1342,INFO!A:F,5,0)</f>
        <v>POSTVENTA</v>
      </c>
      <c r="Y1342" s="17" t="str">
        <f>VLOOKUP(A1342,INFO!A:F,6,0)</f>
        <v>Kevin Perez</v>
      </c>
    </row>
    <row r="1343" spans="1:25" x14ac:dyDescent="0.25">
      <c r="A1343" s="3" t="s">
        <v>53</v>
      </c>
      <c r="B1343" s="8">
        <v>7.2187500000000002E-2</v>
      </c>
      <c r="C1343" s="8">
        <v>2.0671296296296295E-2</v>
      </c>
      <c r="D1343" s="8">
        <v>5.151620370370371E-2</v>
      </c>
      <c r="E1343" s="4">
        <v>11.67</v>
      </c>
      <c r="F1343" s="5">
        <v>66</v>
      </c>
      <c r="G1343" s="5">
        <v>6.73</v>
      </c>
      <c r="H1343" s="7" t="s">
        <v>72</v>
      </c>
      <c r="I1343" s="7" t="s">
        <v>24</v>
      </c>
      <c r="J1343" s="42">
        <v>43378.819930555554</v>
      </c>
      <c r="K1343" s="42">
        <v>43378.892118055555</v>
      </c>
      <c r="L1343" s="2">
        <v>43378</v>
      </c>
      <c r="M1343" s="6" t="str">
        <f t="shared" si="209"/>
        <v>octubre</v>
      </c>
      <c r="N1343" s="19">
        <f t="shared" si="210"/>
        <v>40</v>
      </c>
      <c r="O1343" s="7" t="str">
        <f t="shared" si="211"/>
        <v>viernes</v>
      </c>
      <c r="P1343" s="7">
        <f t="shared" si="212"/>
        <v>2018</v>
      </c>
      <c r="Q1343" s="3" t="str">
        <f>VLOOKUP(A1343,INFO!$A:$B,2,0)</f>
        <v>GUAYAQUIL</v>
      </c>
      <c r="R1343" s="19">
        <v>95</v>
      </c>
      <c r="S1343" s="19" t="str">
        <f t="shared" si="213"/>
        <v>Durmió en Ainsa</v>
      </c>
      <c r="T1343" s="19">
        <f t="shared" si="214"/>
        <v>1</v>
      </c>
      <c r="U1343" s="19" t="str">
        <f t="shared" si="215"/>
        <v>Mostrar</v>
      </c>
      <c r="V1343" s="3" t="str">
        <f>VLOOKUP(A1343,INFO!$A:$C,3,0)</f>
        <v>EIBC3570</v>
      </c>
      <c r="W1343" s="3" t="str">
        <f>VLOOKUP(V1343,INFO!$C:$D,2,0)</f>
        <v>Camion</v>
      </c>
      <c r="X1343" s="17" t="str">
        <f>VLOOKUP(A1343,INFO!A:F,5,0)</f>
        <v>LOGÍSTICA</v>
      </c>
      <c r="Y1343" s="17" t="str">
        <f>VLOOKUP(A1343,INFO!A:F,6,0)</f>
        <v>Cristobal Murillo</v>
      </c>
    </row>
    <row r="1344" spans="1:25" x14ac:dyDescent="0.25">
      <c r="A1344" s="3" t="s">
        <v>74</v>
      </c>
      <c r="B1344" s="8">
        <v>0.17929398148148148</v>
      </c>
      <c r="C1344" s="8">
        <v>0.12283564814814814</v>
      </c>
      <c r="D1344" s="8">
        <v>5.6458333333333333E-2</v>
      </c>
      <c r="E1344" s="4">
        <v>150</v>
      </c>
      <c r="F1344" s="5">
        <v>124</v>
      </c>
      <c r="G1344" s="5">
        <v>34.86</v>
      </c>
      <c r="H1344" s="7" t="s">
        <v>209</v>
      </c>
      <c r="I1344" s="7" t="s">
        <v>194</v>
      </c>
      <c r="J1344" s="42">
        <v>43378.730787037035</v>
      </c>
      <c r="K1344" s="42">
        <v>43378.910081018519</v>
      </c>
      <c r="L1344" s="2">
        <v>43378</v>
      </c>
      <c r="M1344" s="6" t="str">
        <f t="shared" ref="M1344:M1347" si="216">TEXT(L1344,"mmmm")</f>
        <v>octubre</v>
      </c>
      <c r="N1344" s="19">
        <f t="shared" ref="N1344:N1347" si="217">IF(O1344="domingo",WEEKNUM(L1344)-1,WEEKNUM(L1344))</f>
        <v>40</v>
      </c>
      <c r="O1344" s="7" t="str">
        <f t="shared" ref="O1344:O1347" si="218">TEXT(L1344,"dddd")</f>
        <v>viernes</v>
      </c>
      <c r="P1344" s="7">
        <f t="shared" ref="P1344:P1347" si="219">YEAR(L1344)</f>
        <v>2018</v>
      </c>
      <c r="Q1344" s="3" t="str">
        <f>VLOOKUP(A1344,INFO!$A:$B,2,0)</f>
        <v>GUAYAQUIL</v>
      </c>
      <c r="R1344" s="19">
        <v>95</v>
      </c>
      <c r="S1344" s="19" t="str">
        <f t="shared" si="213"/>
        <v>E49, Eloy Alfaro</v>
      </c>
      <c r="T1344" s="19">
        <f t="shared" si="214"/>
        <v>0</v>
      </c>
      <c r="U1344" s="19" t="str">
        <f t="shared" si="215"/>
        <v>Mostrar</v>
      </c>
      <c r="V1344" s="3" t="str">
        <f>VLOOKUP(A1344,INFO!$A:$C,3,0)</f>
        <v>EGSI9191</v>
      </c>
      <c r="W1344" s="3" t="str">
        <f>VLOOKUP(V1344,INFO!$C:$D,2,0)</f>
        <v>Camioneta</v>
      </c>
      <c r="X1344" s="17" t="str">
        <f>VLOOKUP(A1344,INFO!A:F,5,0)</f>
        <v>POSTVENTA</v>
      </c>
      <c r="Y1344" s="17" t="str">
        <f>VLOOKUP(A1344,INFO!A:F,6,0)</f>
        <v>Patricio Olaya</v>
      </c>
    </row>
    <row r="1345" spans="1:25" x14ac:dyDescent="0.25">
      <c r="A1345" s="3" t="s">
        <v>59</v>
      </c>
      <c r="B1345" s="8">
        <v>0.25052083333333336</v>
      </c>
      <c r="C1345" s="8">
        <v>0.11681712962962963</v>
      </c>
      <c r="D1345" s="8">
        <v>0.13370370370370369</v>
      </c>
      <c r="E1345" s="4">
        <v>83.37</v>
      </c>
      <c r="F1345" s="5">
        <v>92</v>
      </c>
      <c r="G1345" s="5">
        <v>13.87</v>
      </c>
      <c r="H1345" s="7" t="s">
        <v>388</v>
      </c>
      <c r="I1345" s="7" t="s">
        <v>24</v>
      </c>
      <c r="J1345" s="42">
        <v>43378.549409722225</v>
      </c>
      <c r="K1345" s="42">
        <v>43378.799930555557</v>
      </c>
      <c r="L1345" s="2">
        <v>43378</v>
      </c>
      <c r="M1345" s="6" t="str">
        <f t="shared" si="216"/>
        <v>octubre</v>
      </c>
      <c r="N1345" s="19">
        <f t="shared" si="217"/>
        <v>40</v>
      </c>
      <c r="O1345" s="7" t="str">
        <f t="shared" si="218"/>
        <v>viernes</v>
      </c>
      <c r="P1345" s="7">
        <f t="shared" si="219"/>
        <v>2018</v>
      </c>
      <c r="Q1345" s="3" t="str">
        <f>VLOOKUP(A1345,INFO!$A:$B,2,0)</f>
        <v>GUAYAQUIL</v>
      </c>
      <c r="R1345" s="19">
        <v>95</v>
      </c>
      <c r="S1345" s="19" t="str">
        <f t="shared" si="213"/>
        <v>Avenida 40 No, Guayaquil</v>
      </c>
      <c r="T1345" s="19">
        <f t="shared" si="214"/>
        <v>0</v>
      </c>
      <c r="U1345" s="19" t="str">
        <f t="shared" si="215"/>
        <v>Mostrar</v>
      </c>
      <c r="V1345" s="3" t="str">
        <f>VLOOKUP(A1345,INFO!$A:$C,3,0)</f>
        <v>EPCI6941</v>
      </c>
      <c r="W1345" s="3" t="str">
        <f>VLOOKUP(V1345,INFO!$C:$D,2,0)</f>
        <v>Camioneta</v>
      </c>
      <c r="X1345" s="17" t="str">
        <f>VLOOKUP(A1345,INFO!A:F,5,0)</f>
        <v>POSTVENTA</v>
      </c>
      <c r="Y1345" s="17" t="str">
        <f>VLOOKUP(A1345,INFO!A:F,6,0)</f>
        <v>Michael Resabala</v>
      </c>
    </row>
    <row r="1346" spans="1:25" x14ac:dyDescent="0.25">
      <c r="A1346" s="3" t="s">
        <v>78</v>
      </c>
      <c r="B1346" s="8">
        <v>0</v>
      </c>
      <c r="C1346" s="8">
        <v>0</v>
      </c>
      <c r="D1346" s="8">
        <v>0</v>
      </c>
      <c r="E1346" s="4">
        <v>0</v>
      </c>
      <c r="F1346" s="5">
        <v>0</v>
      </c>
      <c r="G1346" s="5">
        <v>0</v>
      </c>
      <c r="H1346" s="7" t="s">
        <v>3</v>
      </c>
      <c r="I1346" s="7" t="s">
        <v>3</v>
      </c>
      <c r="J1346" s="42" t="s">
        <v>3</v>
      </c>
      <c r="K1346" s="42" t="s">
        <v>3</v>
      </c>
      <c r="L1346" s="2">
        <v>43379</v>
      </c>
      <c r="M1346" s="6" t="str">
        <f t="shared" si="216"/>
        <v>octubre</v>
      </c>
      <c r="N1346" s="19">
        <f t="shared" si="217"/>
        <v>40</v>
      </c>
      <c r="O1346" s="7" t="str">
        <f t="shared" si="218"/>
        <v>sábado</v>
      </c>
      <c r="P1346" s="7">
        <f t="shared" si="219"/>
        <v>2018</v>
      </c>
      <c r="Q1346" s="3" t="str">
        <f>VLOOKUP(A1346,INFO!$A:$B,2,0)</f>
        <v>GUAYAQUIL</v>
      </c>
      <c r="R1346" s="19">
        <v>95</v>
      </c>
      <c r="S1346" s="19" t="str">
        <f t="shared" ref="S1346:S1347" si="220">IF(AND(T1346=1,OR(I1346=$Z$2,I1346=$Z$3)),$Z$4,I1346)</f>
        <v>-----</v>
      </c>
      <c r="T1346" s="19">
        <f t="shared" ref="T1346:T1347" si="221">IF(OR(H1346=I1346,H1346=$Z$2,H1346=$Z$3),1,0)</f>
        <v>1</v>
      </c>
      <c r="U1346" s="19" t="str">
        <f t="shared" ref="U1346:U1347" si="222">IF(AND(C1346=$AA$2,D1346=$AA$2),"No Mostrar","Mostrar")</f>
        <v>No Mostrar</v>
      </c>
      <c r="V1346" s="3" t="str">
        <f>VLOOKUP(A1346,INFO!$A:$C,3,0)</f>
        <v>II765J</v>
      </c>
      <c r="W1346" s="3" t="str">
        <f>VLOOKUP(V1346,INFO!$C:$D,2,0)</f>
        <v>Motocicleta</v>
      </c>
      <c r="X1346" s="17" t="str">
        <f>VLOOKUP(A1346,INFO!A:F,5,0)</f>
        <v>ADMINISTRACIÓN</v>
      </c>
      <c r="Y1346" s="17" t="str">
        <f>VLOOKUP(A1346,INFO!A:F,6,0)</f>
        <v xml:space="preserve">Byron </v>
      </c>
    </row>
    <row r="1347" spans="1:25" x14ac:dyDescent="0.25">
      <c r="A1347" s="3" t="s">
        <v>55</v>
      </c>
      <c r="B1347" s="8">
        <v>0</v>
      </c>
      <c r="C1347" s="8">
        <v>0</v>
      </c>
      <c r="D1347" s="8">
        <v>0</v>
      </c>
      <c r="E1347" s="4">
        <v>0</v>
      </c>
      <c r="F1347" s="5">
        <v>0</v>
      </c>
      <c r="G1347" s="5">
        <v>0</v>
      </c>
      <c r="H1347" s="7" t="s">
        <v>3</v>
      </c>
      <c r="I1347" s="7" t="s">
        <v>3</v>
      </c>
      <c r="J1347" s="42" t="s">
        <v>3</v>
      </c>
      <c r="K1347" s="42" t="s">
        <v>3</v>
      </c>
      <c r="L1347" s="2">
        <v>43379</v>
      </c>
      <c r="M1347" s="6" t="str">
        <f t="shared" si="216"/>
        <v>octubre</v>
      </c>
      <c r="N1347" s="19">
        <f t="shared" si="217"/>
        <v>40</v>
      </c>
      <c r="O1347" s="7" t="str">
        <f t="shared" si="218"/>
        <v>sábado</v>
      </c>
      <c r="P1347" s="7">
        <f t="shared" si="219"/>
        <v>2018</v>
      </c>
      <c r="Q1347" s="3" t="str">
        <f>VLOOKUP(A1347,INFO!$A:$B,2,0)</f>
        <v>GUAYAQUIL</v>
      </c>
      <c r="R1347" s="19">
        <v>95</v>
      </c>
      <c r="S1347" s="19" t="str">
        <f t="shared" si="220"/>
        <v>-----</v>
      </c>
      <c r="T1347" s="19">
        <f t="shared" si="221"/>
        <v>1</v>
      </c>
      <c r="U1347" s="19" t="str">
        <f t="shared" si="222"/>
        <v>No Mostrar</v>
      </c>
      <c r="V1347" s="3" t="str">
        <f>VLOOKUP(A1347,INFO!$A:$C,3,0)</f>
        <v>EABE1400</v>
      </c>
      <c r="W1347" s="3" t="str">
        <f>VLOOKUP(V1347,INFO!$C:$D,2,0)</f>
        <v>Plataforma</v>
      </c>
      <c r="X1347" s="17" t="str">
        <f>VLOOKUP(A1347,INFO!A:F,5,0)</f>
        <v>LOGÍSTICA</v>
      </c>
      <c r="Y1347" s="17" t="str">
        <f>VLOOKUP(A1347,INFO!A:F,6,0)</f>
        <v>Cristobal Murillo</v>
      </c>
    </row>
    <row r="1348" spans="1:25" x14ac:dyDescent="0.25">
      <c r="A1348" s="3" t="s">
        <v>4</v>
      </c>
      <c r="B1348" s="8">
        <v>0</v>
      </c>
      <c r="C1348" s="8">
        <v>0</v>
      </c>
      <c r="D1348" s="8">
        <v>0</v>
      </c>
      <c r="E1348" s="4">
        <v>0</v>
      </c>
      <c r="F1348" s="5">
        <v>0</v>
      </c>
      <c r="G1348" s="5">
        <v>0</v>
      </c>
      <c r="H1348" s="7" t="s">
        <v>3</v>
      </c>
      <c r="I1348" s="7" t="s">
        <v>3</v>
      </c>
      <c r="J1348" s="42" t="s">
        <v>3</v>
      </c>
      <c r="K1348" s="42" t="s">
        <v>3</v>
      </c>
      <c r="L1348" s="2">
        <v>43379</v>
      </c>
      <c r="M1348" s="6" t="str">
        <f t="shared" ref="M1348:M1400" si="223">TEXT(L1348,"mmmm")</f>
        <v>octubre</v>
      </c>
      <c r="N1348" s="19">
        <f t="shared" ref="N1348:N1400" si="224">IF(O1348="domingo",WEEKNUM(L1348)-1,WEEKNUM(L1348))</f>
        <v>40</v>
      </c>
      <c r="O1348" s="7" t="str">
        <f t="shared" ref="O1348:O1400" si="225">TEXT(L1348,"dddd")</f>
        <v>sábado</v>
      </c>
      <c r="P1348" s="7">
        <f t="shared" ref="P1348:P1400" si="226">YEAR(L1348)</f>
        <v>2018</v>
      </c>
      <c r="Q1348" s="3" t="str">
        <f>VLOOKUP(A1348,INFO!$A:$B,2,0)</f>
        <v>QUITO</v>
      </c>
      <c r="R1348" s="19">
        <v>95</v>
      </c>
      <c r="S1348" s="19" t="str">
        <f t="shared" ref="S1348:S1398" si="227">IF(AND(T1348=1,OR(I1348=$Z$2,I1348=$Z$3)),$Z$4,I1348)</f>
        <v>-----</v>
      </c>
      <c r="T1348" s="19">
        <f t="shared" ref="T1348:T1398" si="228">IF(OR(H1348=I1348,H1348=$Z$2,H1348=$Z$3),1,0)</f>
        <v>1</v>
      </c>
      <c r="U1348" s="19" t="str">
        <f t="shared" ref="U1348:U1398" si="229">IF(AND(C1348=$AA$2,D1348=$AA$2),"No Mostrar","Mostrar")</f>
        <v>No Mostrar</v>
      </c>
      <c r="V1348" s="3" t="str">
        <f>VLOOKUP(A1348,INFO!$A:$C,3,0)</f>
        <v>HW228P</v>
      </c>
      <c r="W1348" s="3" t="str">
        <f>VLOOKUP(V1348,INFO!$C:$D,2,0)</f>
        <v>Motocicleta</v>
      </c>
      <c r="X1348" s="17" t="str">
        <f>VLOOKUP(A1348,INFO!A:F,5,0)</f>
        <v>SAT UIO</v>
      </c>
      <c r="Y1348" s="17" t="str">
        <f>VLOOKUP(A1348,INFO!A:F,6,0)</f>
        <v>Quito</v>
      </c>
    </row>
    <row r="1349" spans="1:25" x14ac:dyDescent="0.25">
      <c r="A1349" s="3" t="s">
        <v>61</v>
      </c>
      <c r="B1349" s="8">
        <v>0</v>
      </c>
      <c r="C1349" s="8">
        <v>0</v>
      </c>
      <c r="D1349" s="8">
        <v>0</v>
      </c>
      <c r="E1349" s="4">
        <v>0</v>
      </c>
      <c r="F1349" s="5">
        <v>0</v>
      </c>
      <c r="G1349" s="5">
        <v>0</v>
      </c>
      <c r="H1349" s="7" t="s">
        <v>3</v>
      </c>
      <c r="I1349" s="7" t="s">
        <v>3</v>
      </c>
      <c r="J1349" s="42" t="s">
        <v>3</v>
      </c>
      <c r="K1349" s="42" t="s">
        <v>3</v>
      </c>
      <c r="L1349" s="2">
        <v>43379</v>
      </c>
      <c r="M1349" s="6" t="str">
        <f t="shared" si="223"/>
        <v>octubre</v>
      </c>
      <c r="N1349" s="19">
        <f t="shared" si="224"/>
        <v>40</v>
      </c>
      <c r="O1349" s="7" t="str">
        <f t="shared" si="225"/>
        <v>sábado</v>
      </c>
      <c r="P1349" s="7">
        <f t="shared" si="226"/>
        <v>2018</v>
      </c>
      <c r="Q1349" s="3" t="str">
        <f>VLOOKUP(A1349,INFO!$A:$B,2,0)</f>
        <v>GUAYAQUIL</v>
      </c>
      <c r="R1349" s="19">
        <v>95</v>
      </c>
      <c r="S1349" s="19" t="str">
        <f t="shared" si="227"/>
        <v>-----</v>
      </c>
      <c r="T1349" s="19">
        <f t="shared" si="228"/>
        <v>1</v>
      </c>
      <c r="U1349" s="19" t="str">
        <f t="shared" si="229"/>
        <v>No Mostrar</v>
      </c>
      <c r="V1349" s="3" t="str">
        <f>VLOOKUP(A1349,INFO!$A:$C,3,0)</f>
        <v>EGSK6663</v>
      </c>
      <c r="W1349" s="3" t="str">
        <f>VLOOKUP(V1349,INFO!$C:$D,2,0)</f>
        <v>Camioneta</v>
      </c>
      <c r="X1349" s="17" t="str">
        <f>VLOOKUP(A1349,INFO!A:F,5,0)</f>
        <v>LOGÍSTICA</v>
      </c>
      <c r="Y1349" s="17" t="str">
        <f>VLOOKUP(A1349,INFO!A:F,6,0)</f>
        <v>Patricio Hidalgo</v>
      </c>
    </row>
    <row r="1350" spans="1:25" x14ac:dyDescent="0.25">
      <c r="A1350" s="3" t="s">
        <v>122</v>
      </c>
      <c r="B1350" s="8">
        <v>0</v>
      </c>
      <c r="C1350" s="8">
        <v>0</v>
      </c>
      <c r="D1350" s="8">
        <v>0</v>
      </c>
      <c r="E1350" s="4">
        <v>0</v>
      </c>
      <c r="F1350" s="5">
        <v>0</v>
      </c>
      <c r="G1350" s="5">
        <v>0</v>
      </c>
      <c r="H1350" s="7" t="s">
        <v>3</v>
      </c>
      <c r="I1350" s="7" t="s">
        <v>3</v>
      </c>
      <c r="J1350" s="42" t="s">
        <v>3</v>
      </c>
      <c r="K1350" s="42" t="s">
        <v>3</v>
      </c>
      <c r="L1350" s="2">
        <v>43379</v>
      </c>
      <c r="M1350" s="6" t="str">
        <f t="shared" si="223"/>
        <v>octubre</v>
      </c>
      <c r="N1350" s="19">
        <f t="shared" si="224"/>
        <v>40</v>
      </c>
      <c r="O1350" s="7" t="str">
        <f t="shared" si="225"/>
        <v>sábado</v>
      </c>
      <c r="P1350" s="7">
        <f t="shared" si="226"/>
        <v>2018</v>
      </c>
      <c r="Q1350" s="3" t="str">
        <f>VLOOKUP(A1350,INFO!$A:$B,2,0)</f>
        <v>GUAYAQUIL</v>
      </c>
      <c r="R1350" s="19">
        <v>95</v>
      </c>
      <c r="S1350" s="19" t="str">
        <f t="shared" si="227"/>
        <v>-----</v>
      </c>
      <c r="T1350" s="19">
        <f t="shared" si="228"/>
        <v>1</v>
      </c>
      <c r="U1350" s="19" t="str">
        <f t="shared" si="229"/>
        <v>No Mostrar</v>
      </c>
      <c r="V1350" s="3" t="str">
        <f>VLOOKUP(A1350,INFO!$A:$C,3,0)</f>
        <v>EHCN0517</v>
      </c>
      <c r="W1350" s="3" t="str">
        <f>VLOOKUP(V1350,INFO!$C:$D,2,0)</f>
        <v>Camioneta</v>
      </c>
      <c r="X1350" s="17" t="str">
        <f>VLOOKUP(A1350,INFO!A:F,5,0)</f>
        <v>POSTVENTA</v>
      </c>
      <c r="Y1350" s="17" t="str">
        <f>VLOOKUP(A1350,INFO!A:F,6,0)</f>
        <v>Marcelo Murillo</v>
      </c>
    </row>
    <row r="1351" spans="1:25" x14ac:dyDescent="0.25">
      <c r="A1351" s="3" t="s">
        <v>2</v>
      </c>
      <c r="B1351" s="8">
        <v>0</v>
      </c>
      <c r="C1351" s="8">
        <v>0</v>
      </c>
      <c r="D1351" s="8">
        <v>0</v>
      </c>
      <c r="E1351" s="4">
        <v>0</v>
      </c>
      <c r="F1351" s="5">
        <v>0</v>
      </c>
      <c r="G1351" s="5">
        <v>0</v>
      </c>
      <c r="H1351" s="7" t="s">
        <v>3</v>
      </c>
      <c r="I1351" s="7" t="s">
        <v>3</v>
      </c>
      <c r="J1351" s="42" t="s">
        <v>3</v>
      </c>
      <c r="K1351" s="42" t="s">
        <v>3</v>
      </c>
      <c r="L1351" s="2">
        <v>43379</v>
      </c>
      <c r="M1351" s="6" t="str">
        <f t="shared" si="223"/>
        <v>octubre</v>
      </c>
      <c r="N1351" s="19">
        <f t="shared" si="224"/>
        <v>40</v>
      </c>
      <c r="O1351" s="7" t="str">
        <f t="shared" si="225"/>
        <v>sábado</v>
      </c>
      <c r="P1351" s="7">
        <f t="shared" si="226"/>
        <v>2018</v>
      </c>
      <c r="Q1351" s="3" t="str">
        <f>VLOOKUP(A1351,INFO!$A:$B,2,0)</f>
        <v>QUITO</v>
      </c>
      <c r="R1351" s="19">
        <v>95</v>
      </c>
      <c r="S1351" s="19" t="str">
        <f t="shared" si="227"/>
        <v>-----</v>
      </c>
      <c r="T1351" s="19">
        <f t="shared" si="228"/>
        <v>1</v>
      </c>
      <c r="U1351" s="19" t="str">
        <f t="shared" si="229"/>
        <v>No Mostrar</v>
      </c>
      <c r="V1351" s="3" t="str">
        <f>VLOOKUP(A1351,INFO!$A:$C,3,0)</f>
        <v>EPCW7500</v>
      </c>
      <c r="W1351" s="3" t="str">
        <f>VLOOKUP(V1351,INFO!$C:$D,2,0)</f>
        <v>Camioneta</v>
      </c>
      <c r="X1351" s="17" t="str">
        <f>VLOOKUP(A1351,INFO!A:F,5,0)</f>
        <v>SAT UIO</v>
      </c>
      <c r="Y1351" s="17" t="str">
        <f>VLOOKUP(A1351,INFO!A:F,6,0)</f>
        <v>Edison Arellano</v>
      </c>
    </row>
    <row r="1352" spans="1:25" x14ac:dyDescent="0.25">
      <c r="A1352" s="3" t="s">
        <v>29</v>
      </c>
      <c r="B1352" s="8">
        <v>0</v>
      </c>
      <c r="C1352" s="8">
        <v>0</v>
      </c>
      <c r="D1352" s="8">
        <v>0</v>
      </c>
      <c r="E1352" s="4">
        <v>0</v>
      </c>
      <c r="F1352" s="5">
        <v>0</v>
      </c>
      <c r="G1352" s="5">
        <v>0</v>
      </c>
      <c r="H1352" s="7" t="s">
        <v>3</v>
      </c>
      <c r="I1352" s="7" t="s">
        <v>3</v>
      </c>
      <c r="J1352" s="42" t="s">
        <v>3</v>
      </c>
      <c r="K1352" s="42" t="s">
        <v>3</v>
      </c>
      <c r="L1352" s="2">
        <v>43379</v>
      </c>
      <c r="M1352" s="6" t="str">
        <f t="shared" si="223"/>
        <v>octubre</v>
      </c>
      <c r="N1352" s="19">
        <f t="shared" si="224"/>
        <v>40</v>
      </c>
      <c r="O1352" s="7" t="str">
        <f t="shared" si="225"/>
        <v>sábado</v>
      </c>
      <c r="P1352" s="7">
        <f t="shared" si="226"/>
        <v>2018</v>
      </c>
      <c r="Q1352" s="3" t="str">
        <f>VLOOKUP(A1352,INFO!$A:$B,2,0)</f>
        <v>GUAYAQUIL</v>
      </c>
      <c r="R1352" s="19">
        <v>95</v>
      </c>
      <c r="S1352" s="19" t="str">
        <f t="shared" si="227"/>
        <v>-----</v>
      </c>
      <c r="T1352" s="19">
        <f t="shared" si="228"/>
        <v>1</v>
      </c>
      <c r="U1352" s="19" t="str">
        <f t="shared" si="229"/>
        <v>No Mostrar</v>
      </c>
      <c r="V1352" s="3" t="str">
        <f>VLOOKUP(A1352,INFO!$A:$C,3,0)</f>
        <v>EPCW6826</v>
      </c>
      <c r="W1352" s="3" t="str">
        <f>VLOOKUP(V1352,INFO!$C:$D,2,0)</f>
        <v>Camioneta</v>
      </c>
      <c r="X1352" s="17" t="str">
        <f>VLOOKUP(A1352,INFO!A:F,5,0)</f>
        <v>POSTVENTA</v>
      </c>
      <c r="Y1352" s="17" t="str">
        <f>VLOOKUP(A1352,INFO!A:F,6,0)</f>
        <v>Danny Salazar</v>
      </c>
    </row>
    <row r="1353" spans="1:25" x14ac:dyDescent="0.25">
      <c r="A1353" s="3" t="s">
        <v>64</v>
      </c>
      <c r="B1353" s="8">
        <v>0</v>
      </c>
      <c r="C1353" s="8">
        <v>0</v>
      </c>
      <c r="D1353" s="8">
        <v>0</v>
      </c>
      <c r="E1353" s="4">
        <v>0</v>
      </c>
      <c r="F1353" s="5">
        <v>0</v>
      </c>
      <c r="G1353" s="5">
        <v>0</v>
      </c>
      <c r="H1353" s="7" t="s">
        <v>3</v>
      </c>
      <c r="I1353" s="7" t="s">
        <v>3</v>
      </c>
      <c r="J1353" s="42" t="s">
        <v>3</v>
      </c>
      <c r="K1353" s="42" t="s">
        <v>3</v>
      </c>
      <c r="L1353" s="2">
        <v>43379</v>
      </c>
      <c r="M1353" s="6" t="str">
        <f t="shared" si="223"/>
        <v>octubre</v>
      </c>
      <c r="N1353" s="19">
        <f t="shared" si="224"/>
        <v>40</v>
      </c>
      <c r="O1353" s="7" t="str">
        <f t="shared" si="225"/>
        <v>sábado</v>
      </c>
      <c r="P1353" s="7">
        <f t="shared" si="226"/>
        <v>2018</v>
      </c>
      <c r="Q1353" s="3" t="str">
        <f>VLOOKUP(A1353,INFO!$A:$B,2,0)</f>
        <v>GUAYAQUIL</v>
      </c>
      <c r="R1353" s="19">
        <v>95</v>
      </c>
      <c r="S1353" s="19" t="str">
        <f t="shared" si="227"/>
        <v>-----</v>
      </c>
      <c r="T1353" s="19">
        <f t="shared" si="228"/>
        <v>1</v>
      </c>
      <c r="U1353" s="19" t="str">
        <f t="shared" si="229"/>
        <v>No Mostrar</v>
      </c>
      <c r="V1353" s="3" t="str">
        <f>VLOOKUP(A1353,INFO!$A:$C,3,0)</f>
        <v>EPCW5709</v>
      </c>
      <c r="W1353" s="3" t="str">
        <f>VLOOKUP(V1353,INFO!$C:$D,2,0)</f>
        <v>Camioneta</v>
      </c>
      <c r="X1353" s="17" t="str">
        <f>VLOOKUP(A1353,INFO!A:F,5,0)</f>
        <v>VENTAS</v>
      </c>
      <c r="Y1353" s="17" t="str">
        <f>VLOOKUP(A1353,INFO!A:F,6,0)</f>
        <v>Proyectos</v>
      </c>
    </row>
    <row r="1354" spans="1:25" x14ac:dyDescent="0.25">
      <c r="A1354" s="3" t="s">
        <v>28</v>
      </c>
      <c r="B1354" s="8">
        <v>0</v>
      </c>
      <c r="C1354" s="8">
        <v>0</v>
      </c>
      <c r="D1354" s="8">
        <v>0</v>
      </c>
      <c r="E1354" s="4">
        <v>0</v>
      </c>
      <c r="F1354" s="5">
        <v>0</v>
      </c>
      <c r="G1354" s="5">
        <v>0</v>
      </c>
      <c r="H1354" s="7" t="s">
        <v>3</v>
      </c>
      <c r="I1354" s="7" t="s">
        <v>3</v>
      </c>
      <c r="J1354" s="42" t="s">
        <v>3</v>
      </c>
      <c r="K1354" s="42" t="s">
        <v>3</v>
      </c>
      <c r="L1354" s="2">
        <v>43379</v>
      </c>
      <c r="M1354" s="6" t="str">
        <f t="shared" si="223"/>
        <v>octubre</v>
      </c>
      <c r="N1354" s="19">
        <f t="shared" si="224"/>
        <v>40</v>
      </c>
      <c r="O1354" s="7" t="str">
        <f t="shared" si="225"/>
        <v>sábado</v>
      </c>
      <c r="P1354" s="7">
        <f t="shared" si="226"/>
        <v>2018</v>
      </c>
      <c r="Q1354" s="3" t="str">
        <f>VLOOKUP(A1354,INFO!$A:$B,2,0)</f>
        <v>GUAYAQUIL</v>
      </c>
      <c r="R1354" s="19">
        <v>95</v>
      </c>
      <c r="S1354" s="19" t="str">
        <f t="shared" si="227"/>
        <v>-----</v>
      </c>
      <c r="T1354" s="19">
        <f t="shared" si="228"/>
        <v>1</v>
      </c>
      <c r="U1354" s="19" t="str">
        <f t="shared" si="229"/>
        <v>No Mostrar</v>
      </c>
      <c r="V1354" s="3" t="str">
        <f>VLOOKUP(A1354,INFO!$A:$C,3,0)</f>
        <v>EPCW1831</v>
      </c>
      <c r="W1354" s="3" t="str">
        <f>VLOOKUP(V1354,INFO!$C:$D,2,0)</f>
        <v>Camioneta</v>
      </c>
      <c r="X1354" s="17" t="str">
        <f>VLOOKUP(A1354,INFO!A:F,5,0)</f>
        <v>POSTVENTA</v>
      </c>
      <c r="Y1354" s="17" t="str">
        <f>VLOOKUP(A1354,INFO!A:F,6,0)</f>
        <v>Jose Luis vargas</v>
      </c>
    </row>
    <row r="1355" spans="1:25" x14ac:dyDescent="0.25">
      <c r="A1355" s="3" t="s">
        <v>51</v>
      </c>
      <c r="B1355" s="8">
        <v>0</v>
      </c>
      <c r="C1355" s="8">
        <v>0</v>
      </c>
      <c r="D1355" s="8">
        <v>0</v>
      </c>
      <c r="E1355" s="4">
        <v>0</v>
      </c>
      <c r="F1355" s="5">
        <v>0</v>
      </c>
      <c r="G1355" s="5">
        <v>0</v>
      </c>
      <c r="H1355" s="7" t="s">
        <v>3</v>
      </c>
      <c r="I1355" s="7" t="s">
        <v>3</v>
      </c>
      <c r="J1355" s="42" t="s">
        <v>3</v>
      </c>
      <c r="K1355" s="42" t="s">
        <v>3</v>
      </c>
      <c r="L1355" s="2">
        <v>43379</v>
      </c>
      <c r="M1355" s="6" t="str">
        <f t="shared" si="223"/>
        <v>octubre</v>
      </c>
      <c r="N1355" s="19">
        <f t="shared" si="224"/>
        <v>40</v>
      </c>
      <c r="O1355" s="7" t="str">
        <f t="shared" si="225"/>
        <v>sábado</v>
      </c>
      <c r="P1355" s="7">
        <f t="shared" si="226"/>
        <v>2018</v>
      </c>
      <c r="Q1355" s="3" t="str">
        <f>VLOOKUP(A1355,INFO!$A:$B,2,0)</f>
        <v>QUITO</v>
      </c>
      <c r="R1355" s="19">
        <v>95</v>
      </c>
      <c r="S1355" s="19" t="str">
        <f t="shared" si="227"/>
        <v>-----</v>
      </c>
      <c r="T1355" s="19">
        <f t="shared" si="228"/>
        <v>1</v>
      </c>
      <c r="U1355" s="19" t="str">
        <f t="shared" si="229"/>
        <v>No Mostrar</v>
      </c>
      <c r="V1355" s="3" t="str">
        <f>VLOOKUP(A1355,INFO!$A:$C,3,0)</f>
        <v>EPCT8869</v>
      </c>
      <c r="W1355" s="3" t="str">
        <f>VLOOKUP(V1355,INFO!$C:$D,2,0)</f>
        <v>Camioneta</v>
      </c>
      <c r="X1355" s="17" t="str">
        <f>VLOOKUP(A1355,INFO!A:F,5,0)</f>
        <v>SAT UIO</v>
      </c>
      <c r="Y1355" s="17" t="str">
        <f>VLOOKUP(A1355,INFO!A:F,6,0)</f>
        <v>Norberto Congo</v>
      </c>
    </row>
    <row r="1356" spans="1:25" x14ac:dyDescent="0.25">
      <c r="A1356" s="3" t="s">
        <v>26</v>
      </c>
      <c r="B1356" s="8">
        <v>0</v>
      </c>
      <c r="C1356" s="8">
        <v>0</v>
      </c>
      <c r="D1356" s="8">
        <v>0</v>
      </c>
      <c r="E1356" s="4">
        <v>0</v>
      </c>
      <c r="F1356" s="5">
        <v>0</v>
      </c>
      <c r="G1356" s="5">
        <v>0</v>
      </c>
      <c r="H1356" s="7" t="s">
        <v>3</v>
      </c>
      <c r="I1356" s="7" t="s">
        <v>3</v>
      </c>
      <c r="J1356" s="42" t="s">
        <v>3</v>
      </c>
      <c r="K1356" s="42" t="s">
        <v>3</v>
      </c>
      <c r="L1356" s="2">
        <v>43379</v>
      </c>
      <c r="M1356" s="6" t="str">
        <f t="shared" si="223"/>
        <v>octubre</v>
      </c>
      <c r="N1356" s="19">
        <f t="shared" si="224"/>
        <v>40</v>
      </c>
      <c r="O1356" s="7" t="str">
        <f t="shared" si="225"/>
        <v>sábado</v>
      </c>
      <c r="P1356" s="7">
        <f t="shared" si="226"/>
        <v>2018</v>
      </c>
      <c r="Q1356" s="3" t="str">
        <f>VLOOKUP(A1356,INFO!$A:$B,2,0)</f>
        <v>GUAYAQUIL</v>
      </c>
      <c r="R1356" s="19">
        <v>95</v>
      </c>
      <c r="S1356" s="19" t="str">
        <f t="shared" si="227"/>
        <v>-----</v>
      </c>
      <c r="T1356" s="19">
        <f t="shared" si="228"/>
        <v>1</v>
      </c>
      <c r="U1356" s="19" t="str">
        <f t="shared" si="229"/>
        <v>No Mostrar</v>
      </c>
      <c r="V1356" s="3" t="str">
        <f>VLOOKUP(A1356,INFO!$A:$C,3,0)</f>
        <v>EGSI9179</v>
      </c>
      <c r="W1356" s="3" t="str">
        <f>VLOOKUP(V1356,INFO!$C:$D,2,0)</f>
        <v>Camioneta</v>
      </c>
      <c r="X1356" s="17" t="str">
        <f>VLOOKUP(A1356,INFO!A:F,5,0)</f>
        <v>POSTVENTA</v>
      </c>
      <c r="Y1356" s="17" t="str">
        <f>VLOOKUP(A1356,INFO!A:F,6,0)</f>
        <v>Deibi Banguera</v>
      </c>
    </row>
    <row r="1357" spans="1:25" x14ac:dyDescent="0.25">
      <c r="A1357" s="3" t="s">
        <v>70</v>
      </c>
      <c r="B1357" s="8">
        <v>0</v>
      </c>
      <c r="C1357" s="8">
        <v>0</v>
      </c>
      <c r="D1357" s="8">
        <v>0</v>
      </c>
      <c r="E1357" s="4">
        <v>0</v>
      </c>
      <c r="F1357" s="5">
        <v>0</v>
      </c>
      <c r="G1357" s="5">
        <v>0</v>
      </c>
      <c r="H1357" s="7" t="s">
        <v>3</v>
      </c>
      <c r="I1357" s="7" t="s">
        <v>3</v>
      </c>
      <c r="J1357" s="42" t="s">
        <v>3</v>
      </c>
      <c r="K1357" s="42" t="s">
        <v>3</v>
      </c>
      <c r="L1357" s="2">
        <v>43379</v>
      </c>
      <c r="M1357" s="6" t="str">
        <f t="shared" si="223"/>
        <v>octubre</v>
      </c>
      <c r="N1357" s="19">
        <f t="shared" si="224"/>
        <v>40</v>
      </c>
      <c r="O1357" s="7" t="str">
        <f t="shared" si="225"/>
        <v>sábado</v>
      </c>
      <c r="P1357" s="7">
        <f t="shared" si="226"/>
        <v>2018</v>
      </c>
      <c r="Q1357" s="3" t="str">
        <f>VLOOKUP(A1357,INFO!$A:$B,2,0)</f>
        <v>QUITO</v>
      </c>
      <c r="R1357" s="19">
        <v>95</v>
      </c>
      <c r="S1357" s="19" t="str">
        <f t="shared" si="227"/>
        <v>-----</v>
      </c>
      <c r="T1357" s="19">
        <f t="shared" si="228"/>
        <v>1</v>
      </c>
      <c r="U1357" s="19" t="str">
        <f t="shared" si="229"/>
        <v>No Mostrar</v>
      </c>
      <c r="V1357" s="3" t="str">
        <f>VLOOKUP(A1357,INFO!$A:$C,3,0)</f>
        <v>EPCZ3313</v>
      </c>
      <c r="W1357" s="3" t="str">
        <f>VLOOKUP(V1357,INFO!$C:$D,2,0)</f>
        <v>Automovil</v>
      </c>
      <c r="X1357" s="17" t="str">
        <f>VLOOKUP(A1357,INFO!A:F,5,0)</f>
        <v>VENTAS</v>
      </c>
      <c r="Y1357" s="17" t="str">
        <f>VLOOKUP(A1357,INFO!A:F,6,0)</f>
        <v>Fernando Maldonado</v>
      </c>
    </row>
    <row r="1358" spans="1:25" x14ac:dyDescent="0.25">
      <c r="A1358" s="3" t="s">
        <v>0</v>
      </c>
      <c r="B1358" s="8">
        <v>0</v>
      </c>
      <c r="C1358" s="8">
        <v>0</v>
      </c>
      <c r="D1358" s="8">
        <v>0</v>
      </c>
      <c r="E1358" s="4">
        <v>0</v>
      </c>
      <c r="F1358" s="5">
        <v>0</v>
      </c>
      <c r="G1358" s="5">
        <v>0</v>
      </c>
      <c r="H1358" s="7" t="s">
        <v>3</v>
      </c>
      <c r="I1358" s="7" t="s">
        <v>3</v>
      </c>
      <c r="J1358" s="42" t="s">
        <v>3</v>
      </c>
      <c r="K1358" s="42" t="s">
        <v>3</v>
      </c>
      <c r="L1358" s="2">
        <v>43379</v>
      </c>
      <c r="M1358" s="6" t="str">
        <f t="shared" si="223"/>
        <v>octubre</v>
      </c>
      <c r="N1358" s="19">
        <f t="shared" si="224"/>
        <v>40</v>
      </c>
      <c r="O1358" s="7" t="str">
        <f t="shared" si="225"/>
        <v>sábado</v>
      </c>
      <c r="P1358" s="7">
        <f t="shared" si="226"/>
        <v>2018</v>
      </c>
      <c r="Q1358" s="3" t="str">
        <f>VLOOKUP(A1358,INFO!$A:$B,2,0)</f>
        <v>QUITO</v>
      </c>
      <c r="R1358" s="19">
        <v>95</v>
      </c>
      <c r="S1358" s="19" t="str">
        <f t="shared" si="227"/>
        <v>-----</v>
      </c>
      <c r="T1358" s="19">
        <f t="shared" si="228"/>
        <v>1</v>
      </c>
      <c r="U1358" s="19" t="str">
        <f t="shared" si="229"/>
        <v>No Mostrar</v>
      </c>
      <c r="V1358" s="3" t="str">
        <f>VLOOKUP(A1358,INFO!$A:$C,3,0)</f>
        <v>EGSF6013</v>
      </c>
      <c r="W1358" s="3" t="str">
        <f>VLOOKUP(V1358,INFO!$C:$D,2,0)</f>
        <v>Camioneta</v>
      </c>
      <c r="X1358" s="17" t="str">
        <f>VLOOKUP(A1358,INFO!A:F,5,0)</f>
        <v>SAT UIO</v>
      </c>
      <c r="Y1358" s="17" t="str">
        <f>VLOOKUP(A1358,INFO!A:F,6,0)</f>
        <v>Darwin Vargas</v>
      </c>
    </row>
    <row r="1359" spans="1:25" x14ac:dyDescent="0.25">
      <c r="A1359" s="3" t="s">
        <v>25</v>
      </c>
      <c r="B1359" s="8">
        <v>4.7210648148148147E-2</v>
      </c>
      <c r="C1359" s="8">
        <v>0</v>
      </c>
      <c r="D1359" s="8">
        <v>0</v>
      </c>
      <c r="E1359" s="4">
        <v>0</v>
      </c>
      <c r="F1359" s="5">
        <v>0</v>
      </c>
      <c r="G1359" s="5">
        <v>0</v>
      </c>
      <c r="H1359" s="7" t="s">
        <v>24</v>
      </c>
      <c r="I1359" s="7" t="s">
        <v>24</v>
      </c>
      <c r="J1359" s="42">
        <v>43379.514074074075</v>
      </c>
      <c r="K1359" s="42">
        <v>43379.561284722222</v>
      </c>
      <c r="L1359" s="2">
        <v>43379</v>
      </c>
      <c r="M1359" s="6" t="str">
        <f t="shared" si="223"/>
        <v>octubre</v>
      </c>
      <c r="N1359" s="19">
        <f t="shared" si="224"/>
        <v>40</v>
      </c>
      <c r="O1359" s="7" t="str">
        <f t="shared" si="225"/>
        <v>sábado</v>
      </c>
      <c r="P1359" s="7">
        <f t="shared" si="226"/>
        <v>2018</v>
      </c>
      <c r="Q1359" s="3" t="str">
        <f>VLOOKUP(A1359,INFO!$A:$B,2,0)</f>
        <v>GUAYAQUIL</v>
      </c>
      <c r="R1359" s="19">
        <v>95</v>
      </c>
      <c r="S1359" s="19" t="str">
        <f t="shared" si="227"/>
        <v>Durmió en Ainsa</v>
      </c>
      <c r="T1359" s="19">
        <f t="shared" si="228"/>
        <v>1</v>
      </c>
      <c r="U1359" s="19" t="str">
        <f t="shared" si="229"/>
        <v>No Mostrar</v>
      </c>
      <c r="V1359" s="3" t="str">
        <f>VLOOKUP(A1359,INFO!$A:$C,3,0)</f>
        <v>EGSF6046</v>
      </c>
      <c r="W1359" s="3" t="str">
        <f>VLOOKUP(V1359,INFO!$C:$D,2,0)</f>
        <v>Camioneta</v>
      </c>
      <c r="X1359" s="17" t="str">
        <f>VLOOKUP(A1359,INFO!A:F,5,0)</f>
        <v>POSTVENTA</v>
      </c>
      <c r="Y1359" s="17" t="str">
        <f>VLOOKUP(A1359,INFO!A:F,6,0)</f>
        <v>Kevin Perez</v>
      </c>
    </row>
    <row r="1360" spans="1:25" x14ac:dyDescent="0.25">
      <c r="A1360" s="3" t="s">
        <v>23</v>
      </c>
      <c r="B1360" s="8">
        <v>3.4722222222222222E-5</v>
      </c>
      <c r="C1360" s="8">
        <v>0</v>
      </c>
      <c r="D1360" s="8">
        <v>3.4722222222222222E-5</v>
      </c>
      <c r="E1360" s="4">
        <v>0</v>
      </c>
      <c r="F1360" s="5">
        <v>0</v>
      </c>
      <c r="G1360" s="5">
        <v>0</v>
      </c>
      <c r="H1360" s="7" t="s">
        <v>139</v>
      </c>
      <c r="I1360" s="7" t="s">
        <v>139</v>
      </c>
      <c r="J1360" s="42">
        <v>43379.601307870369</v>
      </c>
      <c r="K1360" s="42">
        <v>43379.601342592592</v>
      </c>
      <c r="L1360" s="2">
        <v>43379</v>
      </c>
      <c r="M1360" s="6" t="str">
        <f t="shared" si="223"/>
        <v>octubre</v>
      </c>
      <c r="N1360" s="19">
        <f t="shared" si="224"/>
        <v>40</v>
      </c>
      <c r="O1360" s="7" t="str">
        <f t="shared" si="225"/>
        <v>sábado</v>
      </c>
      <c r="P1360" s="7">
        <f t="shared" si="226"/>
        <v>2018</v>
      </c>
      <c r="Q1360" s="3" t="str">
        <f>VLOOKUP(A1360,INFO!$A:$B,2,0)</f>
        <v>GUAYAQUIL</v>
      </c>
      <c r="R1360" s="19">
        <v>95</v>
      </c>
      <c r="S1360" s="19" t="str">
        <f t="shared" si="227"/>
        <v>Vía Perimetral, Guayaquil</v>
      </c>
      <c r="T1360" s="19">
        <f t="shared" si="228"/>
        <v>1</v>
      </c>
      <c r="U1360" s="19" t="str">
        <f t="shared" si="229"/>
        <v>Mostrar</v>
      </c>
      <c r="V1360" s="3" t="str">
        <f>VLOOKUP(A1360,INFO!$A:$C,3,0)</f>
        <v>EGSF6029</v>
      </c>
      <c r="W1360" s="3" t="str">
        <f>VLOOKUP(V1360,INFO!$C:$D,2,0)</f>
        <v>Camioneta</v>
      </c>
      <c r="X1360" s="17" t="str">
        <f>VLOOKUP(A1360,INFO!A:F,5,0)</f>
        <v>POSTVENTA</v>
      </c>
      <c r="Y1360" s="17" t="str">
        <f>VLOOKUP(A1360,INFO!A:F,6,0)</f>
        <v>Jacob Soriano</v>
      </c>
    </row>
    <row r="1361" spans="1:25" x14ac:dyDescent="0.25">
      <c r="A1361" s="3" t="s">
        <v>68</v>
      </c>
      <c r="B1361" s="8">
        <v>4.6296296296296294E-5</v>
      </c>
      <c r="C1361" s="8">
        <v>0</v>
      </c>
      <c r="D1361" s="8">
        <v>4.6296296296296294E-5</v>
      </c>
      <c r="E1361" s="4">
        <v>0</v>
      </c>
      <c r="F1361" s="5">
        <v>0</v>
      </c>
      <c r="G1361" s="5">
        <v>0</v>
      </c>
      <c r="H1361" s="7" t="s">
        <v>331</v>
      </c>
      <c r="I1361" s="7" t="s">
        <v>331</v>
      </c>
      <c r="J1361" s="42">
        <v>43379.450648148151</v>
      </c>
      <c r="K1361" s="42">
        <v>43379.450694444444</v>
      </c>
      <c r="L1361" s="2">
        <v>43379</v>
      </c>
      <c r="M1361" s="6" t="str">
        <f t="shared" si="223"/>
        <v>octubre</v>
      </c>
      <c r="N1361" s="19">
        <f t="shared" si="224"/>
        <v>40</v>
      </c>
      <c r="O1361" s="7" t="str">
        <f t="shared" si="225"/>
        <v>sábado</v>
      </c>
      <c r="P1361" s="7">
        <f t="shared" si="226"/>
        <v>2018</v>
      </c>
      <c r="Q1361" s="3" t="str">
        <f>VLOOKUP(A1361,INFO!$A:$B,2,0)</f>
        <v>QUITO</v>
      </c>
      <c r="R1361" s="19">
        <v>95</v>
      </c>
      <c r="S1361" s="19" t="str">
        <f t="shared" si="227"/>
        <v>Jaime Roldos Aguilera, Guayaquil</v>
      </c>
      <c r="T1361" s="19">
        <f t="shared" si="228"/>
        <v>1</v>
      </c>
      <c r="U1361" s="19" t="str">
        <f t="shared" si="229"/>
        <v>Mostrar</v>
      </c>
      <c r="V1361" s="3" t="str">
        <f>VLOOKUP(A1361,INFO!$A:$C,3,0)</f>
        <v>EGSK6338</v>
      </c>
      <c r="W1361" s="3" t="str">
        <f>VLOOKUP(V1361,INFO!$C:$D,2,0)</f>
        <v>Automovil</v>
      </c>
      <c r="X1361" s="17" t="str">
        <f>VLOOKUP(A1361,INFO!A:F,5,0)</f>
        <v>VENTAS</v>
      </c>
      <c r="Y1361" s="17" t="str">
        <f>VLOOKUP(A1361,INFO!A:F,6,0)</f>
        <v>Josue Guillen</v>
      </c>
    </row>
    <row r="1362" spans="1:25" x14ac:dyDescent="0.25">
      <c r="A1362" s="3" t="s">
        <v>74</v>
      </c>
      <c r="B1362" s="8">
        <v>1.0416666666666667E-4</v>
      </c>
      <c r="C1362" s="8">
        <v>0</v>
      </c>
      <c r="D1362" s="8">
        <v>1.0416666666666667E-4</v>
      </c>
      <c r="E1362" s="4">
        <v>0</v>
      </c>
      <c r="F1362" s="5">
        <v>0</v>
      </c>
      <c r="G1362" s="5">
        <v>0</v>
      </c>
      <c r="H1362" s="7" t="s">
        <v>24</v>
      </c>
      <c r="I1362" s="7" t="s">
        <v>24</v>
      </c>
      <c r="J1362" s="42">
        <v>43379.365613425929</v>
      </c>
      <c r="K1362" s="42">
        <v>43379.365717592591</v>
      </c>
      <c r="L1362" s="2">
        <v>43379</v>
      </c>
      <c r="M1362" s="6" t="str">
        <f t="shared" si="223"/>
        <v>octubre</v>
      </c>
      <c r="N1362" s="19">
        <f t="shared" si="224"/>
        <v>40</v>
      </c>
      <c r="O1362" s="7" t="str">
        <f t="shared" si="225"/>
        <v>sábado</v>
      </c>
      <c r="P1362" s="7">
        <f t="shared" si="226"/>
        <v>2018</v>
      </c>
      <c r="Q1362" s="3" t="str">
        <f>VLOOKUP(A1362,INFO!$A:$B,2,0)</f>
        <v>GUAYAQUIL</v>
      </c>
      <c r="R1362" s="19">
        <v>95</v>
      </c>
      <c r="S1362" s="19" t="str">
        <f t="shared" si="227"/>
        <v>Durmió en Ainsa</v>
      </c>
      <c r="T1362" s="19">
        <f t="shared" si="228"/>
        <v>1</v>
      </c>
      <c r="U1362" s="19" t="str">
        <f t="shared" si="229"/>
        <v>Mostrar</v>
      </c>
      <c r="V1362" s="3" t="str">
        <f>VLOOKUP(A1362,INFO!$A:$C,3,0)</f>
        <v>EGSI9191</v>
      </c>
      <c r="W1362" s="3" t="str">
        <f>VLOOKUP(V1362,INFO!$C:$D,2,0)</f>
        <v>Camioneta</v>
      </c>
      <c r="X1362" s="17" t="str">
        <f>VLOOKUP(A1362,INFO!A:F,5,0)</f>
        <v>POSTVENTA</v>
      </c>
      <c r="Y1362" s="17" t="str">
        <f>VLOOKUP(A1362,INFO!A:F,6,0)</f>
        <v>Patricio Olaya</v>
      </c>
    </row>
    <row r="1363" spans="1:25" x14ac:dyDescent="0.25">
      <c r="A1363" s="3" t="s">
        <v>74</v>
      </c>
      <c r="B1363" s="8">
        <v>2.4305555555555552E-4</v>
      </c>
      <c r="C1363" s="8">
        <v>0</v>
      </c>
      <c r="D1363" s="8">
        <v>2.4305555555555552E-4</v>
      </c>
      <c r="E1363" s="4">
        <v>0</v>
      </c>
      <c r="F1363" s="5">
        <v>0</v>
      </c>
      <c r="G1363" s="5">
        <v>0</v>
      </c>
      <c r="H1363" s="7" t="s">
        <v>24</v>
      </c>
      <c r="I1363" s="7" t="s">
        <v>24</v>
      </c>
      <c r="J1363" s="42">
        <v>43379.367881944447</v>
      </c>
      <c r="K1363" s="42">
        <v>43379.368125000001</v>
      </c>
      <c r="L1363" s="2">
        <v>43379</v>
      </c>
      <c r="M1363" s="6" t="str">
        <f t="shared" si="223"/>
        <v>octubre</v>
      </c>
      <c r="N1363" s="19">
        <f t="shared" si="224"/>
        <v>40</v>
      </c>
      <c r="O1363" s="7" t="str">
        <f t="shared" si="225"/>
        <v>sábado</v>
      </c>
      <c r="P1363" s="7">
        <f t="shared" si="226"/>
        <v>2018</v>
      </c>
      <c r="Q1363" s="3" t="str">
        <f>VLOOKUP(A1363,INFO!$A:$B,2,0)</f>
        <v>GUAYAQUIL</v>
      </c>
      <c r="R1363" s="19">
        <v>95</v>
      </c>
      <c r="S1363" s="19" t="str">
        <f t="shared" si="227"/>
        <v>Durmió en Ainsa</v>
      </c>
      <c r="T1363" s="19">
        <f t="shared" si="228"/>
        <v>1</v>
      </c>
      <c r="U1363" s="19" t="str">
        <f t="shared" si="229"/>
        <v>Mostrar</v>
      </c>
      <c r="V1363" s="3" t="str">
        <f>VLOOKUP(A1363,INFO!$A:$C,3,0)</f>
        <v>EGSI9191</v>
      </c>
      <c r="W1363" s="3" t="str">
        <f>VLOOKUP(V1363,INFO!$C:$D,2,0)</f>
        <v>Camioneta</v>
      </c>
      <c r="X1363" s="17" t="str">
        <f>VLOOKUP(A1363,INFO!A:F,5,0)</f>
        <v>POSTVENTA</v>
      </c>
      <c r="Y1363" s="17" t="str">
        <f>VLOOKUP(A1363,INFO!A:F,6,0)</f>
        <v>Patricio Olaya</v>
      </c>
    </row>
    <row r="1364" spans="1:25" x14ac:dyDescent="0.25">
      <c r="A1364" s="3" t="s">
        <v>23</v>
      </c>
      <c r="B1364" s="8">
        <v>2.4305555555555552E-4</v>
      </c>
      <c r="C1364" s="8">
        <v>0</v>
      </c>
      <c r="D1364" s="8">
        <v>2.4305555555555552E-4</v>
      </c>
      <c r="E1364" s="4">
        <v>0</v>
      </c>
      <c r="F1364" s="5">
        <v>0</v>
      </c>
      <c r="G1364" s="5">
        <v>0</v>
      </c>
      <c r="H1364" s="7" t="s">
        <v>139</v>
      </c>
      <c r="I1364" s="7" t="s">
        <v>139</v>
      </c>
      <c r="J1364" s="42">
        <v>43379.601030092592</v>
      </c>
      <c r="K1364" s="42">
        <v>43379.601273148146</v>
      </c>
      <c r="L1364" s="2">
        <v>43379</v>
      </c>
      <c r="M1364" s="6" t="str">
        <f t="shared" si="223"/>
        <v>octubre</v>
      </c>
      <c r="N1364" s="19">
        <f t="shared" si="224"/>
        <v>40</v>
      </c>
      <c r="O1364" s="7" t="str">
        <f t="shared" si="225"/>
        <v>sábado</v>
      </c>
      <c r="P1364" s="7">
        <f t="shared" si="226"/>
        <v>2018</v>
      </c>
      <c r="Q1364" s="3" t="str">
        <f>VLOOKUP(A1364,INFO!$A:$B,2,0)</f>
        <v>GUAYAQUIL</v>
      </c>
      <c r="R1364" s="19">
        <v>95</v>
      </c>
      <c r="S1364" s="19" t="str">
        <f t="shared" si="227"/>
        <v>Vía Perimetral, Guayaquil</v>
      </c>
      <c r="T1364" s="19">
        <f t="shared" si="228"/>
        <v>1</v>
      </c>
      <c r="U1364" s="19" t="str">
        <f t="shared" si="229"/>
        <v>Mostrar</v>
      </c>
      <c r="V1364" s="3" t="str">
        <f>VLOOKUP(A1364,INFO!$A:$C,3,0)</f>
        <v>EGSF6029</v>
      </c>
      <c r="W1364" s="3" t="str">
        <f>VLOOKUP(V1364,INFO!$C:$D,2,0)</f>
        <v>Camioneta</v>
      </c>
      <c r="X1364" s="17" t="str">
        <f>VLOOKUP(A1364,INFO!A:F,5,0)</f>
        <v>POSTVENTA</v>
      </c>
      <c r="Y1364" s="17" t="str">
        <f>VLOOKUP(A1364,INFO!A:F,6,0)</f>
        <v>Jacob Soriano</v>
      </c>
    </row>
    <row r="1365" spans="1:25" x14ac:dyDescent="0.25">
      <c r="A1365" s="3" t="s">
        <v>39</v>
      </c>
      <c r="B1365" s="8">
        <v>5.2083333333333333E-4</v>
      </c>
      <c r="C1365" s="8">
        <v>0</v>
      </c>
      <c r="D1365" s="8">
        <v>5.2083333333333333E-4</v>
      </c>
      <c r="E1365" s="4">
        <v>0.01</v>
      </c>
      <c r="F1365" s="5">
        <v>1</v>
      </c>
      <c r="G1365" s="5">
        <v>0.53</v>
      </c>
      <c r="H1365" s="7" t="s">
        <v>395</v>
      </c>
      <c r="I1365" s="7" t="s">
        <v>395</v>
      </c>
      <c r="J1365" s="42">
        <v>43379.326874999999</v>
      </c>
      <c r="K1365" s="42">
        <v>43379.32739583333</v>
      </c>
      <c r="L1365" s="2">
        <v>43379</v>
      </c>
      <c r="M1365" s="6" t="str">
        <f t="shared" si="223"/>
        <v>octubre</v>
      </c>
      <c r="N1365" s="19">
        <f t="shared" si="224"/>
        <v>40</v>
      </c>
      <c r="O1365" s="7" t="str">
        <f t="shared" si="225"/>
        <v>sábado</v>
      </c>
      <c r="P1365" s="7">
        <f t="shared" si="226"/>
        <v>2018</v>
      </c>
      <c r="Q1365" s="3" t="str">
        <f>VLOOKUP(A1365,INFO!$A:$B,2,0)</f>
        <v>GUAYAQUIL</v>
      </c>
      <c r="R1365" s="19">
        <v>95</v>
      </c>
      <c r="S1365" s="19" t="str">
        <f t="shared" si="227"/>
        <v>Jacinto Moran De Buitron, Guayaquil</v>
      </c>
      <c r="T1365" s="19">
        <f t="shared" si="228"/>
        <v>1</v>
      </c>
      <c r="U1365" s="19" t="str">
        <f t="shared" si="229"/>
        <v>Mostrar</v>
      </c>
      <c r="V1365" s="3" t="str">
        <f>VLOOKUP(A1365,INFO!$A:$C,3,0)</f>
        <v>EIBC3571</v>
      </c>
      <c r="W1365" s="3" t="str">
        <f>VLOOKUP(V1365,INFO!$C:$D,2,0)</f>
        <v>Camion</v>
      </c>
      <c r="X1365" s="17" t="str">
        <f>VLOOKUP(A1365,INFO!A:F,5,0)</f>
        <v>LOGÍSTICA</v>
      </c>
      <c r="Y1365" s="17" t="str">
        <f>VLOOKUP(A1365,INFO!A:F,6,0)</f>
        <v>Cristobal Murillo</v>
      </c>
    </row>
    <row r="1366" spans="1:25" x14ac:dyDescent="0.25">
      <c r="A1366" s="3" t="s">
        <v>73</v>
      </c>
      <c r="B1366" s="8">
        <v>1.0046296296296296E-2</v>
      </c>
      <c r="C1366" s="8">
        <v>9.386574074074075E-3</v>
      </c>
      <c r="D1366" s="8">
        <v>6.5972222222222213E-4</v>
      </c>
      <c r="E1366" s="4">
        <v>7.29</v>
      </c>
      <c r="F1366" s="5">
        <v>61</v>
      </c>
      <c r="G1366" s="5">
        <v>30.24</v>
      </c>
      <c r="H1366" s="7" t="s">
        <v>207</v>
      </c>
      <c r="I1366" s="7" t="s">
        <v>129</v>
      </c>
      <c r="J1366" s="42">
        <v>43379.493391203701</v>
      </c>
      <c r="K1366" s="42">
        <v>43379.503437500003</v>
      </c>
      <c r="L1366" s="2">
        <v>43379</v>
      </c>
      <c r="M1366" s="6" t="str">
        <f t="shared" si="223"/>
        <v>octubre</v>
      </c>
      <c r="N1366" s="19">
        <f t="shared" si="224"/>
        <v>40</v>
      </c>
      <c r="O1366" s="7" t="str">
        <f t="shared" si="225"/>
        <v>sábado</v>
      </c>
      <c r="P1366" s="7">
        <f t="shared" si="226"/>
        <v>2018</v>
      </c>
      <c r="Q1366" s="3" t="str">
        <f>VLOOKUP(A1366,INFO!$A:$B,2,0)</f>
        <v>GUAYAQUIL</v>
      </c>
      <c r="R1366" s="19">
        <v>95</v>
      </c>
      <c r="S1366" s="19" t="str">
        <f t="shared" si="227"/>
        <v>Avenida 39 No, Guayaquil</v>
      </c>
      <c r="T1366" s="19">
        <f t="shared" si="228"/>
        <v>0</v>
      </c>
      <c r="U1366" s="19" t="str">
        <f t="shared" si="229"/>
        <v>Mostrar</v>
      </c>
      <c r="V1366" s="3" t="str">
        <f>VLOOKUP(A1366,INFO!$A:$C,3,0)</f>
        <v>EGSG9568</v>
      </c>
      <c r="W1366" s="3" t="str">
        <f>VLOOKUP(V1366,INFO!$C:$D,2,0)</f>
        <v>Camioneta</v>
      </c>
      <c r="X1366" s="17" t="str">
        <f>VLOOKUP(A1366,INFO!A:F,5,0)</f>
        <v>ADMINISTRACIÓN</v>
      </c>
      <c r="Y1366" s="17" t="str">
        <f>VLOOKUP(A1366,INFO!A:F,6,0)</f>
        <v>Alejandro Adrian</v>
      </c>
    </row>
    <row r="1367" spans="1:25" x14ac:dyDescent="0.25">
      <c r="A1367" s="3" t="s">
        <v>68</v>
      </c>
      <c r="B1367" s="8">
        <v>1.5659722222222224E-2</v>
      </c>
      <c r="C1367" s="8">
        <v>1.4537037037037038E-2</v>
      </c>
      <c r="D1367" s="8">
        <v>1.1226851851851851E-3</v>
      </c>
      <c r="E1367" s="4">
        <v>12.06</v>
      </c>
      <c r="F1367" s="5">
        <v>68</v>
      </c>
      <c r="G1367" s="5">
        <v>32.08</v>
      </c>
      <c r="H1367" s="7" t="s">
        <v>331</v>
      </c>
      <c r="I1367" s="7" t="s">
        <v>24</v>
      </c>
      <c r="J1367" s="42">
        <v>43379.455925925926</v>
      </c>
      <c r="K1367" s="42">
        <v>43379.471585648149</v>
      </c>
      <c r="L1367" s="2">
        <v>43379</v>
      </c>
      <c r="M1367" s="6" t="str">
        <f t="shared" si="223"/>
        <v>octubre</v>
      </c>
      <c r="N1367" s="19">
        <f t="shared" si="224"/>
        <v>40</v>
      </c>
      <c r="O1367" s="7" t="str">
        <f t="shared" si="225"/>
        <v>sábado</v>
      </c>
      <c r="P1367" s="7">
        <f t="shared" si="226"/>
        <v>2018</v>
      </c>
      <c r="Q1367" s="3" t="str">
        <f>VLOOKUP(A1367,INFO!$A:$B,2,0)</f>
        <v>QUITO</v>
      </c>
      <c r="R1367" s="19">
        <v>95</v>
      </c>
      <c r="S1367" s="19" t="str">
        <f t="shared" si="227"/>
        <v>Avenida 40 No, Guayaquil</v>
      </c>
      <c r="T1367" s="19">
        <f t="shared" si="228"/>
        <v>0</v>
      </c>
      <c r="U1367" s="19" t="str">
        <f t="shared" si="229"/>
        <v>Mostrar</v>
      </c>
      <c r="V1367" s="3" t="str">
        <f>VLOOKUP(A1367,INFO!$A:$C,3,0)</f>
        <v>EGSK6338</v>
      </c>
      <c r="W1367" s="3" t="str">
        <f>VLOOKUP(V1367,INFO!$C:$D,2,0)</f>
        <v>Automovil</v>
      </c>
      <c r="X1367" s="17" t="str">
        <f>VLOOKUP(A1367,INFO!A:F,5,0)</f>
        <v>VENTAS</v>
      </c>
      <c r="Y1367" s="17" t="str">
        <f>VLOOKUP(A1367,INFO!A:F,6,0)</f>
        <v>Josue Guillen</v>
      </c>
    </row>
    <row r="1368" spans="1:25" x14ac:dyDescent="0.25">
      <c r="A1368" s="3" t="s">
        <v>25</v>
      </c>
      <c r="B1368" s="8">
        <v>1.689814814814815E-3</v>
      </c>
      <c r="C1368" s="8">
        <v>3.2407407407407406E-4</v>
      </c>
      <c r="D1368" s="8">
        <v>1.3657407407407409E-3</v>
      </c>
      <c r="E1368" s="4">
        <v>0.08</v>
      </c>
      <c r="F1368" s="5">
        <v>7</v>
      </c>
      <c r="G1368" s="5">
        <v>2.0699999999999998</v>
      </c>
      <c r="H1368" s="7" t="s">
        <v>24</v>
      </c>
      <c r="I1368" s="7" t="s">
        <v>24</v>
      </c>
      <c r="J1368" s="42">
        <v>43379.365983796299</v>
      </c>
      <c r="K1368" s="42">
        <v>43379.367673611108</v>
      </c>
      <c r="L1368" s="2">
        <v>43379</v>
      </c>
      <c r="M1368" s="6" t="str">
        <f t="shared" si="223"/>
        <v>octubre</v>
      </c>
      <c r="N1368" s="19">
        <f t="shared" si="224"/>
        <v>40</v>
      </c>
      <c r="O1368" s="7" t="str">
        <f t="shared" si="225"/>
        <v>sábado</v>
      </c>
      <c r="P1368" s="7">
        <f t="shared" si="226"/>
        <v>2018</v>
      </c>
      <c r="Q1368" s="3" t="str">
        <f>VLOOKUP(A1368,INFO!$A:$B,2,0)</f>
        <v>GUAYAQUIL</v>
      </c>
      <c r="R1368" s="19">
        <v>95</v>
      </c>
      <c r="S1368" s="19" t="str">
        <f t="shared" si="227"/>
        <v>Durmió en Ainsa</v>
      </c>
      <c r="T1368" s="19">
        <f t="shared" si="228"/>
        <v>1</v>
      </c>
      <c r="U1368" s="19" t="str">
        <f t="shared" si="229"/>
        <v>Mostrar</v>
      </c>
      <c r="V1368" s="3" t="str">
        <f>VLOOKUP(A1368,INFO!$A:$C,3,0)</f>
        <v>EGSF6046</v>
      </c>
      <c r="W1368" s="3" t="str">
        <f>VLOOKUP(V1368,INFO!$C:$D,2,0)</f>
        <v>Camioneta</v>
      </c>
      <c r="X1368" s="17" t="str">
        <f>VLOOKUP(A1368,INFO!A:F,5,0)</f>
        <v>POSTVENTA</v>
      </c>
      <c r="Y1368" s="17" t="str">
        <f>VLOOKUP(A1368,INFO!A:F,6,0)</f>
        <v>Kevin Perez</v>
      </c>
    </row>
    <row r="1369" spans="1:25" x14ac:dyDescent="0.25">
      <c r="A1369" s="3" t="s">
        <v>25</v>
      </c>
      <c r="B1369" s="8">
        <v>1.8275462962962962E-2</v>
      </c>
      <c r="C1369" s="8">
        <v>1.6527777777777777E-2</v>
      </c>
      <c r="D1369" s="8">
        <v>1.7476851851851852E-3</v>
      </c>
      <c r="E1369" s="4">
        <v>16.989999999999998</v>
      </c>
      <c r="F1369" s="5">
        <v>72</v>
      </c>
      <c r="G1369" s="5">
        <v>38.74</v>
      </c>
      <c r="H1369" s="7" t="s">
        <v>142</v>
      </c>
      <c r="I1369" s="7" t="s">
        <v>24</v>
      </c>
      <c r="J1369" s="42">
        <v>43379.571377314816</v>
      </c>
      <c r="K1369" s="42">
        <v>43379.58965277778</v>
      </c>
      <c r="L1369" s="2">
        <v>43379</v>
      </c>
      <c r="M1369" s="6" t="str">
        <f t="shared" si="223"/>
        <v>octubre</v>
      </c>
      <c r="N1369" s="19">
        <f t="shared" si="224"/>
        <v>40</v>
      </c>
      <c r="O1369" s="7" t="str">
        <f t="shared" si="225"/>
        <v>sábado</v>
      </c>
      <c r="P1369" s="7">
        <f t="shared" si="226"/>
        <v>2018</v>
      </c>
      <c r="Q1369" s="3" t="str">
        <f>VLOOKUP(A1369,INFO!$A:$B,2,0)</f>
        <v>GUAYAQUIL</v>
      </c>
      <c r="R1369" s="19">
        <v>95</v>
      </c>
      <c r="S1369" s="19" t="str">
        <f t="shared" si="227"/>
        <v>Avenida 40 No, Guayaquil</v>
      </c>
      <c r="T1369" s="19">
        <f t="shared" si="228"/>
        <v>0</v>
      </c>
      <c r="U1369" s="19" t="str">
        <f t="shared" si="229"/>
        <v>Mostrar</v>
      </c>
      <c r="V1369" s="3" t="str">
        <f>VLOOKUP(A1369,INFO!$A:$C,3,0)</f>
        <v>EGSF6046</v>
      </c>
      <c r="W1369" s="3" t="str">
        <f>VLOOKUP(V1369,INFO!$C:$D,2,0)</f>
        <v>Camioneta</v>
      </c>
      <c r="X1369" s="17" t="str">
        <f>VLOOKUP(A1369,INFO!A:F,5,0)</f>
        <v>POSTVENTA</v>
      </c>
      <c r="Y1369" s="17" t="str">
        <f>VLOOKUP(A1369,INFO!A:F,6,0)</f>
        <v>Kevin Perez</v>
      </c>
    </row>
    <row r="1370" spans="1:25" x14ac:dyDescent="0.25">
      <c r="A1370" s="3" t="s">
        <v>39</v>
      </c>
      <c r="B1370" s="8">
        <v>9.571759259259259E-3</v>
      </c>
      <c r="C1370" s="8">
        <v>7.789351851851852E-3</v>
      </c>
      <c r="D1370" s="8">
        <v>1.7824074074074072E-3</v>
      </c>
      <c r="E1370" s="4">
        <v>4.8600000000000003</v>
      </c>
      <c r="F1370" s="5">
        <v>42</v>
      </c>
      <c r="G1370" s="5">
        <v>21.14</v>
      </c>
      <c r="H1370" s="7" t="s">
        <v>395</v>
      </c>
      <c r="I1370" s="7" t="s">
        <v>253</v>
      </c>
      <c r="J1370" s="42">
        <v>43379.777569444443</v>
      </c>
      <c r="K1370" s="42">
        <v>43379.787141203706</v>
      </c>
      <c r="L1370" s="2">
        <v>43379</v>
      </c>
      <c r="M1370" s="6" t="str">
        <f t="shared" si="223"/>
        <v>octubre</v>
      </c>
      <c r="N1370" s="19">
        <f t="shared" si="224"/>
        <v>40</v>
      </c>
      <c r="O1370" s="7" t="str">
        <f t="shared" si="225"/>
        <v>sábado</v>
      </c>
      <c r="P1370" s="7">
        <f t="shared" si="226"/>
        <v>2018</v>
      </c>
      <c r="Q1370" s="3" t="str">
        <f>VLOOKUP(A1370,INFO!$A:$B,2,0)</f>
        <v>GUAYAQUIL</v>
      </c>
      <c r="R1370" s="19">
        <v>95</v>
      </c>
      <c r="S1370" s="19" t="str">
        <f t="shared" si="227"/>
        <v>Abel Romero Castillo, Guayaquil</v>
      </c>
      <c r="T1370" s="19">
        <f t="shared" si="228"/>
        <v>0</v>
      </c>
      <c r="U1370" s="19" t="str">
        <f t="shared" si="229"/>
        <v>Mostrar</v>
      </c>
      <c r="V1370" s="3" t="str">
        <f>VLOOKUP(A1370,INFO!$A:$C,3,0)</f>
        <v>EIBC3571</v>
      </c>
      <c r="W1370" s="3" t="str">
        <f>VLOOKUP(V1370,INFO!$C:$D,2,0)</f>
        <v>Camion</v>
      </c>
      <c r="X1370" s="17" t="str">
        <f>VLOOKUP(A1370,INFO!A:F,5,0)</f>
        <v>LOGÍSTICA</v>
      </c>
      <c r="Y1370" s="17" t="str">
        <f>VLOOKUP(A1370,INFO!A:F,6,0)</f>
        <v>Cristobal Murillo</v>
      </c>
    </row>
    <row r="1371" spans="1:25" x14ac:dyDescent="0.25">
      <c r="A1371" s="3" t="s">
        <v>73</v>
      </c>
      <c r="B1371" s="8">
        <v>2.2222222222222222E-3</v>
      </c>
      <c r="C1371" s="8">
        <v>0</v>
      </c>
      <c r="D1371" s="8">
        <v>2.2222222222222222E-3</v>
      </c>
      <c r="E1371" s="4">
        <v>0</v>
      </c>
      <c r="F1371" s="5">
        <v>0</v>
      </c>
      <c r="G1371" s="5">
        <v>0</v>
      </c>
      <c r="H1371" s="7" t="s">
        <v>207</v>
      </c>
      <c r="I1371" s="7" t="s">
        <v>207</v>
      </c>
      <c r="J1371" s="42">
        <v>43379.023113425923</v>
      </c>
      <c r="K1371" s="42">
        <v>43379.025335648148</v>
      </c>
      <c r="L1371" s="2">
        <v>43379</v>
      </c>
      <c r="M1371" s="6" t="str">
        <f t="shared" si="223"/>
        <v>octubre</v>
      </c>
      <c r="N1371" s="19">
        <f t="shared" si="224"/>
        <v>40</v>
      </c>
      <c r="O1371" s="7" t="str">
        <f t="shared" si="225"/>
        <v>sábado</v>
      </c>
      <c r="P1371" s="7">
        <f t="shared" si="226"/>
        <v>2018</v>
      </c>
      <c r="Q1371" s="3" t="str">
        <f>VLOOKUP(A1371,INFO!$A:$B,2,0)</f>
        <v>GUAYAQUIL</v>
      </c>
      <c r="R1371" s="19">
        <v>95</v>
      </c>
      <c r="S1371" s="19" t="str">
        <f t="shared" si="227"/>
        <v>38C No, Guayaquil</v>
      </c>
      <c r="T1371" s="19">
        <f t="shared" si="228"/>
        <v>1</v>
      </c>
      <c r="U1371" s="19" t="str">
        <f t="shared" si="229"/>
        <v>Mostrar</v>
      </c>
      <c r="V1371" s="3" t="str">
        <f>VLOOKUP(A1371,INFO!$A:$C,3,0)</f>
        <v>EGSG9568</v>
      </c>
      <c r="W1371" s="3" t="str">
        <f>VLOOKUP(V1371,INFO!$C:$D,2,0)</f>
        <v>Camioneta</v>
      </c>
      <c r="X1371" s="17" t="str">
        <f>VLOOKUP(A1371,INFO!A:F,5,0)</f>
        <v>ADMINISTRACIÓN</v>
      </c>
      <c r="Y1371" s="17" t="str">
        <f>VLOOKUP(A1371,INFO!A:F,6,0)</f>
        <v>Alejandro Adrian</v>
      </c>
    </row>
    <row r="1372" spans="1:25" x14ac:dyDescent="0.25">
      <c r="A1372" s="3" t="s">
        <v>39</v>
      </c>
      <c r="B1372" s="8">
        <v>2.8935185185185188E-3</v>
      </c>
      <c r="C1372" s="8">
        <v>6.134259259259259E-4</v>
      </c>
      <c r="D1372" s="8">
        <v>2.2800925925925927E-3</v>
      </c>
      <c r="E1372" s="4">
        <v>0.12</v>
      </c>
      <c r="F1372" s="5">
        <v>9</v>
      </c>
      <c r="G1372" s="5">
        <v>1.79</v>
      </c>
      <c r="H1372" s="7" t="s">
        <v>395</v>
      </c>
      <c r="I1372" s="7" t="s">
        <v>395</v>
      </c>
      <c r="J1372" s="42">
        <v>43379.459120370368</v>
      </c>
      <c r="K1372" s="42">
        <v>43379.462013888886</v>
      </c>
      <c r="L1372" s="2">
        <v>43379</v>
      </c>
      <c r="M1372" s="6" t="str">
        <f t="shared" si="223"/>
        <v>octubre</v>
      </c>
      <c r="N1372" s="19">
        <f t="shared" si="224"/>
        <v>40</v>
      </c>
      <c r="O1372" s="7" t="str">
        <f t="shared" si="225"/>
        <v>sábado</v>
      </c>
      <c r="P1372" s="7">
        <f t="shared" si="226"/>
        <v>2018</v>
      </c>
      <c r="Q1372" s="3" t="str">
        <f>VLOOKUP(A1372,INFO!$A:$B,2,0)</f>
        <v>GUAYAQUIL</v>
      </c>
      <c r="R1372" s="19">
        <v>95</v>
      </c>
      <c r="S1372" s="19" t="str">
        <f t="shared" si="227"/>
        <v>Jacinto Moran De Buitron, Guayaquil</v>
      </c>
      <c r="T1372" s="19">
        <f t="shared" si="228"/>
        <v>1</v>
      </c>
      <c r="U1372" s="19" t="str">
        <f t="shared" si="229"/>
        <v>Mostrar</v>
      </c>
      <c r="V1372" s="3" t="str">
        <f>VLOOKUP(A1372,INFO!$A:$C,3,0)</f>
        <v>EIBC3571</v>
      </c>
      <c r="W1372" s="3" t="str">
        <f>VLOOKUP(V1372,INFO!$C:$D,2,0)</f>
        <v>Camion</v>
      </c>
      <c r="X1372" s="17" t="str">
        <f>VLOOKUP(A1372,INFO!A:F,5,0)</f>
        <v>LOGÍSTICA</v>
      </c>
      <c r="Y1372" s="17" t="str">
        <f>VLOOKUP(A1372,INFO!A:F,6,0)</f>
        <v>Cristobal Murillo</v>
      </c>
    </row>
    <row r="1373" spans="1:25" x14ac:dyDescent="0.25">
      <c r="A1373" s="3" t="s">
        <v>39</v>
      </c>
      <c r="B1373" s="8">
        <v>3.2060185185185191E-3</v>
      </c>
      <c r="C1373" s="8">
        <v>6.9444444444444447E-4</v>
      </c>
      <c r="D1373" s="8">
        <v>2.5115740740740741E-3</v>
      </c>
      <c r="E1373" s="4">
        <v>0.13</v>
      </c>
      <c r="F1373" s="5">
        <v>9</v>
      </c>
      <c r="G1373" s="5">
        <v>1.71</v>
      </c>
      <c r="H1373" s="7" t="s">
        <v>395</v>
      </c>
      <c r="I1373" s="7" t="s">
        <v>395</v>
      </c>
      <c r="J1373" s="42">
        <v>43379.357858796298</v>
      </c>
      <c r="K1373" s="42">
        <v>43379.361064814817</v>
      </c>
      <c r="L1373" s="2">
        <v>43379</v>
      </c>
      <c r="M1373" s="6" t="str">
        <f t="shared" si="223"/>
        <v>octubre</v>
      </c>
      <c r="N1373" s="19">
        <f t="shared" si="224"/>
        <v>40</v>
      </c>
      <c r="O1373" s="7" t="str">
        <f t="shared" si="225"/>
        <v>sábado</v>
      </c>
      <c r="P1373" s="7">
        <f t="shared" si="226"/>
        <v>2018</v>
      </c>
      <c r="Q1373" s="3" t="str">
        <f>VLOOKUP(A1373,INFO!$A:$B,2,0)</f>
        <v>GUAYAQUIL</v>
      </c>
      <c r="R1373" s="19">
        <v>95</v>
      </c>
      <c r="S1373" s="19" t="str">
        <f t="shared" si="227"/>
        <v>Jacinto Moran De Buitron, Guayaquil</v>
      </c>
      <c r="T1373" s="19">
        <f t="shared" si="228"/>
        <v>1</v>
      </c>
      <c r="U1373" s="19" t="str">
        <f t="shared" si="229"/>
        <v>Mostrar</v>
      </c>
      <c r="V1373" s="3" t="str">
        <f>VLOOKUP(A1373,INFO!$A:$C,3,0)</f>
        <v>EIBC3571</v>
      </c>
      <c r="W1373" s="3" t="str">
        <f>VLOOKUP(V1373,INFO!$C:$D,2,0)</f>
        <v>Camion</v>
      </c>
      <c r="X1373" s="17" t="str">
        <f>VLOOKUP(A1373,INFO!A:F,5,0)</f>
        <v>LOGÍSTICA</v>
      </c>
      <c r="Y1373" s="17" t="str">
        <f>VLOOKUP(A1373,INFO!A:F,6,0)</f>
        <v>Cristobal Murillo</v>
      </c>
    </row>
    <row r="1374" spans="1:25" x14ac:dyDescent="0.25">
      <c r="A1374" s="3" t="s">
        <v>68</v>
      </c>
      <c r="B1374" s="8">
        <v>1.5891203703703703E-2</v>
      </c>
      <c r="C1374" s="8">
        <v>1.298611111111111E-2</v>
      </c>
      <c r="D1374" s="8">
        <v>2.9050925925925928E-3</v>
      </c>
      <c r="E1374" s="4">
        <v>11.42</v>
      </c>
      <c r="F1374" s="5">
        <v>74</v>
      </c>
      <c r="G1374" s="5">
        <v>29.95</v>
      </c>
      <c r="H1374" s="7" t="s">
        <v>24</v>
      </c>
      <c r="I1374" s="7" t="s">
        <v>331</v>
      </c>
      <c r="J1374" s="42">
        <v>43379.434675925928</v>
      </c>
      <c r="K1374" s="42">
        <v>43379.450567129628</v>
      </c>
      <c r="L1374" s="2">
        <v>43379</v>
      </c>
      <c r="M1374" s="6" t="str">
        <f t="shared" si="223"/>
        <v>octubre</v>
      </c>
      <c r="N1374" s="19">
        <f t="shared" si="224"/>
        <v>40</v>
      </c>
      <c r="O1374" s="7" t="str">
        <f t="shared" si="225"/>
        <v>sábado</v>
      </c>
      <c r="P1374" s="7">
        <f t="shared" si="226"/>
        <v>2018</v>
      </c>
      <c r="Q1374" s="3" t="str">
        <f>VLOOKUP(A1374,INFO!$A:$B,2,0)</f>
        <v>QUITO</v>
      </c>
      <c r="R1374" s="19">
        <v>95</v>
      </c>
      <c r="S1374" s="19" t="str">
        <f t="shared" si="227"/>
        <v>Jaime Roldos Aguilera, Guayaquil</v>
      </c>
      <c r="T1374" s="19">
        <f t="shared" si="228"/>
        <v>1</v>
      </c>
      <c r="U1374" s="19" t="str">
        <f t="shared" si="229"/>
        <v>Mostrar</v>
      </c>
      <c r="V1374" s="3" t="str">
        <f>VLOOKUP(A1374,INFO!$A:$C,3,0)</f>
        <v>EGSK6338</v>
      </c>
      <c r="W1374" s="3" t="str">
        <f>VLOOKUP(V1374,INFO!$C:$D,2,0)</f>
        <v>Automovil</v>
      </c>
      <c r="X1374" s="17" t="str">
        <f>VLOOKUP(A1374,INFO!A:F,5,0)</f>
        <v>VENTAS</v>
      </c>
      <c r="Y1374" s="17" t="str">
        <f>VLOOKUP(A1374,INFO!A:F,6,0)</f>
        <v>Josue Guillen</v>
      </c>
    </row>
    <row r="1375" spans="1:25" x14ac:dyDescent="0.25">
      <c r="A1375" s="3" t="s">
        <v>59</v>
      </c>
      <c r="B1375" s="8">
        <v>4.7453703703703703E-3</v>
      </c>
      <c r="C1375" s="8">
        <v>1.736111111111111E-3</v>
      </c>
      <c r="D1375" s="8">
        <v>3.0092592592592588E-3</v>
      </c>
      <c r="E1375" s="4">
        <v>0.15</v>
      </c>
      <c r="F1375" s="5">
        <v>14</v>
      </c>
      <c r="G1375" s="5">
        <v>1.31</v>
      </c>
      <c r="H1375" s="7" t="s">
        <v>24</v>
      </c>
      <c r="I1375" s="7" t="s">
        <v>24</v>
      </c>
      <c r="J1375" s="42">
        <v>43379.427268518521</v>
      </c>
      <c r="K1375" s="42">
        <v>43379.432013888887</v>
      </c>
      <c r="L1375" s="2">
        <v>43379</v>
      </c>
      <c r="M1375" s="6" t="str">
        <f t="shared" si="223"/>
        <v>octubre</v>
      </c>
      <c r="N1375" s="19">
        <f t="shared" si="224"/>
        <v>40</v>
      </c>
      <c r="O1375" s="7" t="str">
        <f t="shared" si="225"/>
        <v>sábado</v>
      </c>
      <c r="P1375" s="7">
        <f t="shared" si="226"/>
        <v>2018</v>
      </c>
      <c r="Q1375" s="3" t="str">
        <f>VLOOKUP(A1375,INFO!$A:$B,2,0)</f>
        <v>GUAYAQUIL</v>
      </c>
      <c r="R1375" s="19">
        <v>95</v>
      </c>
      <c r="S1375" s="19" t="str">
        <f t="shared" si="227"/>
        <v>Durmió en Ainsa</v>
      </c>
      <c r="T1375" s="19">
        <f t="shared" si="228"/>
        <v>1</v>
      </c>
      <c r="U1375" s="19" t="str">
        <f t="shared" si="229"/>
        <v>Mostrar</v>
      </c>
      <c r="V1375" s="3" t="str">
        <f>VLOOKUP(A1375,INFO!$A:$C,3,0)</f>
        <v>EPCI6941</v>
      </c>
      <c r="W1375" s="3" t="str">
        <f>VLOOKUP(V1375,INFO!$C:$D,2,0)</f>
        <v>Camioneta</v>
      </c>
      <c r="X1375" s="17" t="str">
        <f>VLOOKUP(A1375,INFO!A:F,5,0)</f>
        <v>POSTVENTA</v>
      </c>
      <c r="Y1375" s="17" t="str">
        <f>VLOOKUP(A1375,INFO!A:F,6,0)</f>
        <v>Michael Resabala</v>
      </c>
    </row>
    <row r="1376" spans="1:25" x14ac:dyDescent="0.25">
      <c r="A1376" s="3" t="s">
        <v>25</v>
      </c>
      <c r="B1376" s="8">
        <v>6.0069444444444441E-3</v>
      </c>
      <c r="C1376" s="8">
        <v>2.0833333333333333E-3</v>
      </c>
      <c r="D1376" s="8">
        <v>3.9236111111111112E-3</v>
      </c>
      <c r="E1376" s="4">
        <v>0.2</v>
      </c>
      <c r="F1376" s="5">
        <v>7</v>
      </c>
      <c r="G1376" s="5">
        <v>1.36</v>
      </c>
      <c r="H1376" s="7" t="s">
        <v>24</v>
      </c>
      <c r="I1376" s="7" t="s">
        <v>24</v>
      </c>
      <c r="J1376" s="42">
        <v>43379.419317129628</v>
      </c>
      <c r="K1376" s="42">
        <v>43379.425324074073</v>
      </c>
      <c r="L1376" s="2">
        <v>43379</v>
      </c>
      <c r="M1376" s="6" t="str">
        <f t="shared" si="223"/>
        <v>octubre</v>
      </c>
      <c r="N1376" s="19">
        <f t="shared" si="224"/>
        <v>40</v>
      </c>
      <c r="O1376" s="7" t="str">
        <f t="shared" si="225"/>
        <v>sábado</v>
      </c>
      <c r="P1376" s="7">
        <f t="shared" si="226"/>
        <v>2018</v>
      </c>
      <c r="Q1376" s="3" t="str">
        <f>VLOOKUP(A1376,INFO!$A:$B,2,0)</f>
        <v>GUAYAQUIL</v>
      </c>
      <c r="R1376" s="19">
        <v>95</v>
      </c>
      <c r="S1376" s="19" t="str">
        <f t="shared" si="227"/>
        <v>Durmió en Ainsa</v>
      </c>
      <c r="T1376" s="19">
        <f t="shared" si="228"/>
        <v>1</v>
      </c>
      <c r="U1376" s="19" t="str">
        <f t="shared" si="229"/>
        <v>Mostrar</v>
      </c>
      <c r="V1376" s="3" t="str">
        <f>VLOOKUP(A1376,INFO!$A:$C,3,0)</f>
        <v>EGSF6046</v>
      </c>
      <c r="W1376" s="3" t="str">
        <f>VLOOKUP(V1376,INFO!$C:$D,2,0)</f>
        <v>Camioneta</v>
      </c>
      <c r="X1376" s="17" t="str">
        <f>VLOOKUP(A1376,INFO!A:F,5,0)</f>
        <v>POSTVENTA</v>
      </c>
      <c r="Y1376" s="17" t="str">
        <f>VLOOKUP(A1376,INFO!A:F,6,0)</f>
        <v>Kevin Perez</v>
      </c>
    </row>
    <row r="1377" spans="1:25" x14ac:dyDescent="0.25">
      <c r="A1377" s="3" t="s">
        <v>23</v>
      </c>
      <c r="B1377" s="8">
        <v>9.1782407407407403E-3</v>
      </c>
      <c r="C1377" s="8">
        <v>5.0000000000000001E-3</v>
      </c>
      <c r="D1377" s="8">
        <v>4.1782407407407402E-3</v>
      </c>
      <c r="E1377" s="4">
        <v>1.8</v>
      </c>
      <c r="F1377" s="5">
        <v>51</v>
      </c>
      <c r="G1377" s="5">
        <v>8.17</v>
      </c>
      <c r="H1377" s="7" t="s">
        <v>139</v>
      </c>
      <c r="I1377" s="7" t="s">
        <v>24</v>
      </c>
      <c r="J1377" s="42">
        <v>43379.621840277781</v>
      </c>
      <c r="K1377" s="42">
        <v>43379.631018518521</v>
      </c>
      <c r="L1377" s="2">
        <v>43379</v>
      </c>
      <c r="M1377" s="6" t="str">
        <f t="shared" si="223"/>
        <v>octubre</v>
      </c>
      <c r="N1377" s="19">
        <f t="shared" si="224"/>
        <v>40</v>
      </c>
      <c r="O1377" s="7" t="str">
        <f t="shared" si="225"/>
        <v>sábado</v>
      </c>
      <c r="P1377" s="7">
        <f t="shared" si="226"/>
        <v>2018</v>
      </c>
      <c r="Q1377" s="3" t="str">
        <f>VLOOKUP(A1377,INFO!$A:$B,2,0)</f>
        <v>GUAYAQUIL</v>
      </c>
      <c r="R1377" s="19">
        <v>95</v>
      </c>
      <c r="S1377" s="19" t="str">
        <f t="shared" si="227"/>
        <v>Avenida 40 No, Guayaquil</v>
      </c>
      <c r="T1377" s="19">
        <f t="shared" si="228"/>
        <v>0</v>
      </c>
      <c r="U1377" s="19" t="str">
        <f t="shared" si="229"/>
        <v>Mostrar</v>
      </c>
      <c r="V1377" s="3" t="str">
        <f>VLOOKUP(A1377,INFO!$A:$C,3,0)</f>
        <v>EGSF6029</v>
      </c>
      <c r="W1377" s="3" t="str">
        <f>VLOOKUP(V1377,INFO!$C:$D,2,0)</f>
        <v>Camioneta</v>
      </c>
      <c r="X1377" s="17" t="str">
        <f>VLOOKUP(A1377,INFO!A:F,5,0)</f>
        <v>POSTVENTA</v>
      </c>
      <c r="Y1377" s="17" t="str">
        <f>VLOOKUP(A1377,INFO!A:F,6,0)</f>
        <v>Jacob Soriano</v>
      </c>
    </row>
    <row r="1378" spans="1:25" x14ac:dyDescent="0.25">
      <c r="A1378" s="3" t="s">
        <v>23</v>
      </c>
      <c r="B1378" s="8">
        <v>4.6412037037037038E-3</v>
      </c>
      <c r="C1378" s="8">
        <v>0</v>
      </c>
      <c r="D1378" s="8">
        <v>4.6412037037037038E-3</v>
      </c>
      <c r="E1378" s="4">
        <v>0</v>
      </c>
      <c r="F1378" s="5">
        <v>0</v>
      </c>
      <c r="G1378" s="5">
        <v>0</v>
      </c>
      <c r="H1378" s="7" t="s">
        <v>139</v>
      </c>
      <c r="I1378" s="7" t="s">
        <v>139</v>
      </c>
      <c r="J1378" s="42">
        <v>43379.617083333331</v>
      </c>
      <c r="K1378" s="42">
        <v>43379.621724537035</v>
      </c>
      <c r="L1378" s="2">
        <v>43379</v>
      </c>
      <c r="M1378" s="6" t="str">
        <f t="shared" si="223"/>
        <v>octubre</v>
      </c>
      <c r="N1378" s="19">
        <f t="shared" si="224"/>
        <v>40</v>
      </c>
      <c r="O1378" s="7" t="str">
        <f t="shared" si="225"/>
        <v>sábado</v>
      </c>
      <c r="P1378" s="7">
        <f t="shared" si="226"/>
        <v>2018</v>
      </c>
      <c r="Q1378" s="3" t="str">
        <f>VLOOKUP(A1378,INFO!$A:$B,2,0)</f>
        <v>GUAYAQUIL</v>
      </c>
      <c r="R1378" s="19">
        <v>95</v>
      </c>
      <c r="S1378" s="19" t="str">
        <f t="shared" si="227"/>
        <v>Vía Perimetral, Guayaquil</v>
      </c>
      <c r="T1378" s="19">
        <f t="shared" si="228"/>
        <v>1</v>
      </c>
      <c r="U1378" s="19" t="str">
        <f t="shared" si="229"/>
        <v>Mostrar</v>
      </c>
      <c r="V1378" s="3" t="str">
        <f>VLOOKUP(A1378,INFO!$A:$C,3,0)</f>
        <v>EGSF6029</v>
      </c>
      <c r="W1378" s="3" t="str">
        <f>VLOOKUP(V1378,INFO!$C:$D,2,0)</f>
        <v>Camioneta</v>
      </c>
      <c r="X1378" s="17" t="str">
        <f>VLOOKUP(A1378,INFO!A:F,5,0)</f>
        <v>POSTVENTA</v>
      </c>
      <c r="Y1378" s="17" t="str">
        <f>VLOOKUP(A1378,INFO!A:F,6,0)</f>
        <v>Jacob Soriano</v>
      </c>
    </row>
    <row r="1379" spans="1:25" x14ac:dyDescent="0.25">
      <c r="A1379" s="3" t="s">
        <v>25</v>
      </c>
      <c r="B1379" s="8">
        <v>6.9675925925925921E-3</v>
      </c>
      <c r="C1379" s="8">
        <v>1.0532407407407407E-3</v>
      </c>
      <c r="D1379" s="8">
        <v>5.9143518518518521E-3</v>
      </c>
      <c r="E1379" s="4">
        <v>0.17</v>
      </c>
      <c r="F1379" s="5">
        <v>5</v>
      </c>
      <c r="G1379" s="5">
        <v>1.03</v>
      </c>
      <c r="H1379" s="7" t="s">
        <v>24</v>
      </c>
      <c r="I1379" s="7" t="s">
        <v>24</v>
      </c>
      <c r="J1379" s="42">
        <v>43379.454861111109</v>
      </c>
      <c r="K1379" s="42">
        <v>43379.461828703701</v>
      </c>
      <c r="L1379" s="2">
        <v>43379</v>
      </c>
      <c r="M1379" s="6" t="str">
        <f t="shared" si="223"/>
        <v>octubre</v>
      </c>
      <c r="N1379" s="19">
        <f t="shared" si="224"/>
        <v>40</v>
      </c>
      <c r="O1379" s="7" t="str">
        <f t="shared" si="225"/>
        <v>sábado</v>
      </c>
      <c r="P1379" s="7">
        <f t="shared" si="226"/>
        <v>2018</v>
      </c>
      <c r="Q1379" s="3" t="str">
        <f>VLOOKUP(A1379,INFO!$A:$B,2,0)</f>
        <v>GUAYAQUIL</v>
      </c>
      <c r="R1379" s="19">
        <v>95</v>
      </c>
      <c r="S1379" s="19" t="str">
        <f t="shared" si="227"/>
        <v>Durmió en Ainsa</v>
      </c>
      <c r="T1379" s="19">
        <f t="shared" si="228"/>
        <v>1</v>
      </c>
      <c r="U1379" s="19" t="str">
        <f t="shared" si="229"/>
        <v>Mostrar</v>
      </c>
      <c r="V1379" s="3" t="str">
        <f>VLOOKUP(A1379,INFO!$A:$C,3,0)</f>
        <v>EGSF6046</v>
      </c>
      <c r="W1379" s="3" t="str">
        <f>VLOOKUP(V1379,INFO!$C:$D,2,0)</f>
        <v>Camioneta</v>
      </c>
      <c r="X1379" s="17" t="str">
        <f>VLOOKUP(A1379,INFO!A:F,5,0)</f>
        <v>POSTVENTA</v>
      </c>
      <c r="Y1379" s="17" t="str">
        <f>VLOOKUP(A1379,INFO!A:F,6,0)</f>
        <v>Kevin Perez</v>
      </c>
    </row>
    <row r="1380" spans="1:25" x14ac:dyDescent="0.25">
      <c r="A1380" s="3" t="s">
        <v>59</v>
      </c>
      <c r="B1380" s="8">
        <v>2.2210648148148149E-2</v>
      </c>
      <c r="C1380" s="8">
        <v>1.5960648148148151E-2</v>
      </c>
      <c r="D1380" s="8">
        <v>6.2499999999999995E-3</v>
      </c>
      <c r="E1380" s="4">
        <v>11.94</v>
      </c>
      <c r="F1380" s="5">
        <v>79</v>
      </c>
      <c r="G1380" s="5">
        <v>22.4</v>
      </c>
      <c r="H1380" s="7" t="s">
        <v>24</v>
      </c>
      <c r="I1380" s="7" t="s">
        <v>24</v>
      </c>
      <c r="J1380" s="42">
        <v>43379.603518518517</v>
      </c>
      <c r="K1380" s="42">
        <v>43379.62572916667</v>
      </c>
      <c r="L1380" s="2">
        <v>43379</v>
      </c>
      <c r="M1380" s="6" t="str">
        <f t="shared" si="223"/>
        <v>octubre</v>
      </c>
      <c r="N1380" s="19">
        <f t="shared" si="224"/>
        <v>40</v>
      </c>
      <c r="O1380" s="7" t="str">
        <f t="shared" si="225"/>
        <v>sábado</v>
      </c>
      <c r="P1380" s="7">
        <f t="shared" si="226"/>
        <v>2018</v>
      </c>
      <c r="Q1380" s="3" t="str">
        <f>VLOOKUP(A1380,INFO!$A:$B,2,0)</f>
        <v>GUAYAQUIL</v>
      </c>
      <c r="R1380" s="19">
        <v>95</v>
      </c>
      <c r="S1380" s="19" t="str">
        <f t="shared" si="227"/>
        <v>Durmió en Ainsa</v>
      </c>
      <c r="T1380" s="19">
        <f t="shared" si="228"/>
        <v>1</v>
      </c>
      <c r="U1380" s="19" t="str">
        <f t="shared" si="229"/>
        <v>Mostrar</v>
      </c>
      <c r="V1380" s="3" t="str">
        <f>VLOOKUP(A1380,INFO!$A:$C,3,0)</f>
        <v>EPCI6941</v>
      </c>
      <c r="W1380" s="3" t="str">
        <f>VLOOKUP(V1380,INFO!$C:$D,2,0)</f>
        <v>Camioneta</v>
      </c>
      <c r="X1380" s="17" t="str">
        <f>VLOOKUP(A1380,INFO!A:F,5,0)</f>
        <v>POSTVENTA</v>
      </c>
      <c r="Y1380" s="17" t="str">
        <f>VLOOKUP(A1380,INFO!A:F,6,0)</f>
        <v>Michael Resabala</v>
      </c>
    </row>
    <row r="1381" spans="1:25" x14ac:dyDescent="0.25">
      <c r="A1381" s="3" t="s">
        <v>25</v>
      </c>
      <c r="B1381" s="8">
        <v>7.5358796296296285E-2</v>
      </c>
      <c r="C1381" s="8">
        <v>6.6631944444444438E-2</v>
      </c>
      <c r="D1381" s="8">
        <v>7.013888888888889E-3</v>
      </c>
      <c r="E1381" s="4">
        <v>86.29</v>
      </c>
      <c r="F1381" s="5">
        <v>90</v>
      </c>
      <c r="G1381" s="5">
        <v>47.71</v>
      </c>
      <c r="H1381" s="7" t="s">
        <v>325</v>
      </c>
      <c r="I1381" s="7" t="s">
        <v>24</v>
      </c>
      <c r="J1381" s="42">
        <v>43379.269837962966</v>
      </c>
      <c r="K1381" s="42">
        <v>43379.345196759263</v>
      </c>
      <c r="L1381" s="2">
        <v>43379</v>
      </c>
      <c r="M1381" s="6" t="str">
        <f t="shared" si="223"/>
        <v>octubre</v>
      </c>
      <c r="N1381" s="19">
        <f t="shared" si="224"/>
        <v>40</v>
      </c>
      <c r="O1381" s="7" t="str">
        <f t="shared" si="225"/>
        <v>sábado</v>
      </c>
      <c r="P1381" s="7">
        <f t="shared" si="226"/>
        <v>2018</v>
      </c>
      <c r="Q1381" s="3" t="str">
        <f>VLOOKUP(A1381,INFO!$A:$B,2,0)</f>
        <v>GUAYAQUIL</v>
      </c>
      <c r="R1381" s="19">
        <v>95</v>
      </c>
      <c r="S1381" s="19" t="str">
        <f t="shared" si="227"/>
        <v>Avenida 40 No, Guayaquil</v>
      </c>
      <c r="T1381" s="19">
        <f t="shared" si="228"/>
        <v>0</v>
      </c>
      <c r="U1381" s="19" t="str">
        <f t="shared" si="229"/>
        <v>Mostrar</v>
      </c>
      <c r="V1381" s="3" t="str">
        <f>VLOOKUP(A1381,INFO!$A:$C,3,0)</f>
        <v>EGSF6046</v>
      </c>
      <c r="W1381" s="3" t="str">
        <f>VLOOKUP(V1381,INFO!$C:$D,2,0)</f>
        <v>Camioneta</v>
      </c>
      <c r="X1381" s="17" t="str">
        <f>VLOOKUP(A1381,INFO!A:F,5,0)</f>
        <v>POSTVENTA</v>
      </c>
      <c r="Y1381" s="17" t="str">
        <f>VLOOKUP(A1381,INFO!A:F,6,0)</f>
        <v>Kevin Perez</v>
      </c>
    </row>
    <row r="1382" spans="1:25" x14ac:dyDescent="0.25">
      <c r="A1382" s="3" t="s">
        <v>23</v>
      </c>
      <c r="B1382" s="8">
        <v>8.6921296296296312E-3</v>
      </c>
      <c r="C1382" s="8">
        <v>0</v>
      </c>
      <c r="D1382" s="8">
        <v>8.6921296296296312E-3</v>
      </c>
      <c r="E1382" s="4">
        <v>0.01</v>
      </c>
      <c r="F1382" s="5">
        <v>0</v>
      </c>
      <c r="G1382" s="5">
        <v>7.0000000000000007E-2</v>
      </c>
      <c r="H1382" s="7" t="s">
        <v>139</v>
      </c>
      <c r="I1382" s="7" t="s">
        <v>139</v>
      </c>
      <c r="J1382" s="42">
        <v>43379.602002314816</v>
      </c>
      <c r="K1382" s="42">
        <v>43379.610694444447</v>
      </c>
      <c r="L1382" s="2">
        <v>43379</v>
      </c>
      <c r="M1382" s="6" t="str">
        <f t="shared" si="223"/>
        <v>octubre</v>
      </c>
      <c r="N1382" s="19">
        <f t="shared" si="224"/>
        <v>40</v>
      </c>
      <c r="O1382" s="7" t="str">
        <f t="shared" si="225"/>
        <v>sábado</v>
      </c>
      <c r="P1382" s="7">
        <f t="shared" si="226"/>
        <v>2018</v>
      </c>
      <c r="Q1382" s="3" t="str">
        <f>VLOOKUP(A1382,INFO!$A:$B,2,0)</f>
        <v>GUAYAQUIL</v>
      </c>
      <c r="R1382" s="19">
        <v>95</v>
      </c>
      <c r="S1382" s="19" t="str">
        <f t="shared" si="227"/>
        <v>Vía Perimetral, Guayaquil</v>
      </c>
      <c r="T1382" s="19">
        <f t="shared" si="228"/>
        <v>1</v>
      </c>
      <c r="U1382" s="19" t="str">
        <f t="shared" si="229"/>
        <v>Mostrar</v>
      </c>
      <c r="V1382" s="3" t="str">
        <f>VLOOKUP(A1382,INFO!$A:$C,3,0)</f>
        <v>EGSF6029</v>
      </c>
      <c r="W1382" s="3" t="str">
        <f>VLOOKUP(V1382,INFO!$C:$D,2,0)</f>
        <v>Camioneta</v>
      </c>
      <c r="X1382" s="17" t="str">
        <f>VLOOKUP(A1382,INFO!A:F,5,0)</f>
        <v>POSTVENTA</v>
      </c>
      <c r="Y1382" s="17" t="str">
        <f>VLOOKUP(A1382,INFO!A:F,6,0)</f>
        <v>Jacob Soriano</v>
      </c>
    </row>
    <row r="1383" spans="1:25" x14ac:dyDescent="0.25">
      <c r="A1383" s="3" t="s">
        <v>53</v>
      </c>
      <c r="B1383" s="8">
        <v>2.8449074074074075E-2</v>
      </c>
      <c r="C1383" s="8">
        <v>1.909722222222222E-2</v>
      </c>
      <c r="D1383" s="8">
        <v>9.3518518518518525E-3</v>
      </c>
      <c r="E1383" s="4">
        <v>11.7</v>
      </c>
      <c r="F1383" s="5">
        <v>68</v>
      </c>
      <c r="G1383" s="5">
        <v>17.13</v>
      </c>
      <c r="H1383" s="7" t="s">
        <v>396</v>
      </c>
      <c r="I1383" s="7" t="s">
        <v>72</v>
      </c>
      <c r="J1383" s="42">
        <v>43379.757557870369</v>
      </c>
      <c r="K1383" s="42">
        <v>43379.786006944443</v>
      </c>
      <c r="L1383" s="2">
        <v>43379</v>
      </c>
      <c r="M1383" s="6" t="str">
        <f t="shared" si="223"/>
        <v>octubre</v>
      </c>
      <c r="N1383" s="19">
        <f t="shared" si="224"/>
        <v>40</v>
      </c>
      <c r="O1383" s="7" t="str">
        <f t="shared" si="225"/>
        <v>sábado</v>
      </c>
      <c r="P1383" s="7">
        <f t="shared" si="226"/>
        <v>2018</v>
      </c>
      <c r="Q1383" s="3" t="str">
        <f>VLOOKUP(A1383,INFO!$A:$B,2,0)</f>
        <v>GUAYAQUIL</v>
      </c>
      <c r="R1383" s="19">
        <v>95</v>
      </c>
      <c r="S1383" s="19" t="str">
        <f t="shared" si="227"/>
        <v>Avenida Juan Tanca Marengo, Guayaquil</v>
      </c>
      <c r="T1383" s="19">
        <f t="shared" si="228"/>
        <v>0</v>
      </c>
      <c r="U1383" s="19" t="str">
        <f t="shared" si="229"/>
        <v>Mostrar</v>
      </c>
      <c r="V1383" s="3" t="str">
        <f>VLOOKUP(A1383,INFO!$A:$C,3,0)</f>
        <v>EIBC3570</v>
      </c>
      <c r="W1383" s="3" t="str">
        <f>VLOOKUP(V1383,INFO!$C:$D,2,0)</f>
        <v>Camion</v>
      </c>
      <c r="X1383" s="17" t="str">
        <f>VLOOKUP(A1383,INFO!A:F,5,0)</f>
        <v>LOGÍSTICA</v>
      </c>
      <c r="Y1383" s="17" t="str">
        <f>VLOOKUP(A1383,INFO!A:F,6,0)</f>
        <v>Cristobal Murillo</v>
      </c>
    </row>
    <row r="1384" spans="1:25" x14ac:dyDescent="0.25">
      <c r="A1384" s="3" t="s">
        <v>59</v>
      </c>
      <c r="B1384" s="8">
        <v>4.7164351851851853E-2</v>
      </c>
      <c r="C1384" s="8">
        <v>3.6354166666666667E-2</v>
      </c>
      <c r="D1384" s="8">
        <v>1.0810185185185185E-2</v>
      </c>
      <c r="E1384" s="4">
        <v>44.39</v>
      </c>
      <c r="F1384" s="5">
        <v>96</v>
      </c>
      <c r="G1384" s="5">
        <v>39.22</v>
      </c>
      <c r="H1384" s="7" t="s">
        <v>24</v>
      </c>
      <c r="I1384" s="7" t="s">
        <v>24</v>
      </c>
      <c r="J1384" s="42">
        <v>43379.745208333334</v>
      </c>
      <c r="K1384" s="42">
        <v>43379.792372685188</v>
      </c>
      <c r="L1384" s="2">
        <v>43379</v>
      </c>
      <c r="M1384" s="6" t="str">
        <f t="shared" si="223"/>
        <v>octubre</v>
      </c>
      <c r="N1384" s="19">
        <f t="shared" si="224"/>
        <v>40</v>
      </c>
      <c r="O1384" s="7" t="str">
        <f t="shared" si="225"/>
        <v>sábado</v>
      </c>
      <c r="P1384" s="7">
        <f t="shared" si="226"/>
        <v>2018</v>
      </c>
      <c r="Q1384" s="3" t="str">
        <f>VLOOKUP(A1384,INFO!$A:$B,2,0)</f>
        <v>GUAYAQUIL</v>
      </c>
      <c r="R1384" s="19">
        <v>95</v>
      </c>
      <c r="S1384" s="19" t="str">
        <f t="shared" si="227"/>
        <v>Durmió en Ainsa</v>
      </c>
      <c r="T1384" s="19">
        <f t="shared" si="228"/>
        <v>1</v>
      </c>
      <c r="U1384" s="19" t="str">
        <f t="shared" si="229"/>
        <v>Mostrar</v>
      </c>
      <c r="V1384" s="3" t="str">
        <f>VLOOKUP(A1384,INFO!$A:$C,3,0)</f>
        <v>EPCI6941</v>
      </c>
      <c r="W1384" s="3" t="str">
        <f>VLOOKUP(V1384,INFO!$C:$D,2,0)</f>
        <v>Camioneta</v>
      </c>
      <c r="X1384" s="17" t="str">
        <f>VLOOKUP(A1384,INFO!A:F,5,0)</f>
        <v>POSTVENTA</v>
      </c>
      <c r="Y1384" s="17" t="str">
        <f>VLOOKUP(A1384,INFO!A:F,6,0)</f>
        <v>Michael Resabala</v>
      </c>
    </row>
    <row r="1385" spans="1:25" x14ac:dyDescent="0.25">
      <c r="A1385" s="3" t="s">
        <v>74</v>
      </c>
      <c r="B1385" s="8">
        <v>3.847222222222222E-2</v>
      </c>
      <c r="C1385" s="8">
        <v>2.5370370370370366E-2</v>
      </c>
      <c r="D1385" s="8">
        <v>1.3101851851851852E-2</v>
      </c>
      <c r="E1385" s="4">
        <v>23.97</v>
      </c>
      <c r="F1385" s="5">
        <v>96</v>
      </c>
      <c r="G1385" s="5">
        <v>25.96</v>
      </c>
      <c r="H1385" s="7" t="s">
        <v>194</v>
      </c>
      <c r="I1385" s="7" t="s">
        <v>24</v>
      </c>
      <c r="J1385" s="42">
        <v>43379.322569444441</v>
      </c>
      <c r="K1385" s="42">
        <v>43379.361041666663</v>
      </c>
      <c r="L1385" s="2">
        <v>43379</v>
      </c>
      <c r="M1385" s="6" t="str">
        <f t="shared" si="223"/>
        <v>octubre</v>
      </c>
      <c r="N1385" s="19">
        <f t="shared" si="224"/>
        <v>40</v>
      </c>
      <c r="O1385" s="7" t="str">
        <f t="shared" si="225"/>
        <v>sábado</v>
      </c>
      <c r="P1385" s="7">
        <f t="shared" si="226"/>
        <v>2018</v>
      </c>
      <c r="Q1385" s="3" t="str">
        <f>VLOOKUP(A1385,INFO!$A:$B,2,0)</f>
        <v>GUAYAQUIL</v>
      </c>
      <c r="R1385" s="19">
        <v>95</v>
      </c>
      <c r="S1385" s="19" t="str">
        <f t="shared" si="227"/>
        <v>Avenida 40 No, Guayaquil</v>
      </c>
      <c r="T1385" s="19">
        <f t="shared" si="228"/>
        <v>0</v>
      </c>
      <c r="U1385" s="19" t="str">
        <f t="shared" si="229"/>
        <v>Mostrar</v>
      </c>
      <c r="V1385" s="3" t="str">
        <f>VLOOKUP(A1385,INFO!$A:$C,3,0)</f>
        <v>EGSI9191</v>
      </c>
      <c r="W1385" s="3" t="str">
        <f>VLOOKUP(V1385,INFO!$C:$D,2,0)</f>
        <v>Camioneta</v>
      </c>
      <c r="X1385" s="17" t="str">
        <f>VLOOKUP(A1385,INFO!A:F,5,0)</f>
        <v>POSTVENTA</v>
      </c>
      <c r="Y1385" s="17" t="str">
        <f>VLOOKUP(A1385,INFO!A:F,6,0)</f>
        <v>Patricio Olaya</v>
      </c>
    </row>
    <row r="1386" spans="1:25" x14ac:dyDescent="0.25">
      <c r="A1386" s="3" t="s">
        <v>59</v>
      </c>
      <c r="B1386" s="8">
        <v>1.4699074074074074E-2</v>
      </c>
      <c r="C1386" s="8">
        <v>0</v>
      </c>
      <c r="D1386" s="8">
        <v>1.4699074074074074E-2</v>
      </c>
      <c r="E1386" s="4">
        <v>0.1</v>
      </c>
      <c r="F1386" s="5">
        <v>0</v>
      </c>
      <c r="G1386" s="5">
        <v>0.28999999999999998</v>
      </c>
      <c r="H1386" s="7" t="s">
        <v>24</v>
      </c>
      <c r="I1386" s="7" t="s">
        <v>24</v>
      </c>
      <c r="J1386" s="42">
        <v>43379.467928240738</v>
      </c>
      <c r="K1386" s="42">
        <v>43379.482627314814</v>
      </c>
      <c r="L1386" s="2">
        <v>43379</v>
      </c>
      <c r="M1386" s="6" t="str">
        <f t="shared" si="223"/>
        <v>octubre</v>
      </c>
      <c r="N1386" s="19">
        <f t="shared" si="224"/>
        <v>40</v>
      </c>
      <c r="O1386" s="7" t="str">
        <f t="shared" si="225"/>
        <v>sábado</v>
      </c>
      <c r="P1386" s="7">
        <f t="shared" si="226"/>
        <v>2018</v>
      </c>
      <c r="Q1386" s="3" t="str">
        <f>VLOOKUP(A1386,INFO!$A:$B,2,0)</f>
        <v>GUAYAQUIL</v>
      </c>
      <c r="R1386" s="19">
        <v>95</v>
      </c>
      <c r="S1386" s="19" t="str">
        <f t="shared" si="227"/>
        <v>Durmió en Ainsa</v>
      </c>
      <c r="T1386" s="19">
        <f t="shared" si="228"/>
        <v>1</v>
      </c>
      <c r="U1386" s="19" t="str">
        <f t="shared" si="229"/>
        <v>Mostrar</v>
      </c>
      <c r="V1386" s="3" t="str">
        <f>VLOOKUP(A1386,INFO!$A:$C,3,0)</f>
        <v>EPCI6941</v>
      </c>
      <c r="W1386" s="3" t="str">
        <f>VLOOKUP(V1386,INFO!$C:$D,2,0)</f>
        <v>Camioneta</v>
      </c>
      <c r="X1386" s="17" t="str">
        <f>VLOOKUP(A1386,INFO!A:F,5,0)</f>
        <v>POSTVENTA</v>
      </c>
      <c r="Y1386" s="17" t="str">
        <f>VLOOKUP(A1386,INFO!A:F,6,0)</f>
        <v>Michael Resabala</v>
      </c>
    </row>
    <row r="1387" spans="1:25" x14ac:dyDescent="0.25">
      <c r="A1387" s="3" t="s">
        <v>73</v>
      </c>
      <c r="B1387" s="8">
        <v>2.929398148148148E-2</v>
      </c>
      <c r="C1387" s="8">
        <v>1.247685185185185E-2</v>
      </c>
      <c r="D1387" s="8">
        <v>1.681712962962963E-2</v>
      </c>
      <c r="E1387" s="4">
        <v>8.24</v>
      </c>
      <c r="F1387" s="5">
        <v>50</v>
      </c>
      <c r="G1387" s="5">
        <v>11.72</v>
      </c>
      <c r="H1387" s="7" t="s">
        <v>24</v>
      </c>
      <c r="I1387" s="7" t="s">
        <v>72</v>
      </c>
      <c r="J1387" s="42">
        <v>43379.906215277777</v>
      </c>
      <c r="K1387" s="42">
        <v>43379.93550925926</v>
      </c>
      <c r="L1387" s="2">
        <v>43379</v>
      </c>
      <c r="M1387" s="6" t="str">
        <f t="shared" si="223"/>
        <v>octubre</v>
      </c>
      <c r="N1387" s="19">
        <f t="shared" si="224"/>
        <v>40</v>
      </c>
      <c r="O1387" s="7" t="str">
        <f t="shared" si="225"/>
        <v>sábado</v>
      </c>
      <c r="P1387" s="7">
        <f t="shared" si="226"/>
        <v>2018</v>
      </c>
      <c r="Q1387" s="3" t="str">
        <f>VLOOKUP(A1387,INFO!$A:$B,2,0)</f>
        <v>GUAYAQUIL</v>
      </c>
      <c r="R1387" s="19">
        <v>95</v>
      </c>
      <c r="S1387" s="19" t="str">
        <f t="shared" si="227"/>
        <v>Durmió en Ainsa</v>
      </c>
      <c r="T1387" s="19">
        <f t="shared" si="228"/>
        <v>1</v>
      </c>
      <c r="U1387" s="19" t="str">
        <f t="shared" si="229"/>
        <v>Mostrar</v>
      </c>
      <c r="V1387" s="3" t="str">
        <f>VLOOKUP(A1387,INFO!$A:$C,3,0)</f>
        <v>EGSG9568</v>
      </c>
      <c r="W1387" s="3" t="str">
        <f>VLOOKUP(V1387,INFO!$C:$D,2,0)</f>
        <v>Camioneta</v>
      </c>
      <c r="X1387" s="17" t="str">
        <f>VLOOKUP(A1387,INFO!A:F,5,0)</f>
        <v>ADMINISTRACIÓN</v>
      </c>
      <c r="Y1387" s="17" t="str">
        <f>VLOOKUP(A1387,INFO!A:F,6,0)</f>
        <v>Alejandro Adrian</v>
      </c>
    </row>
    <row r="1388" spans="1:25" x14ac:dyDescent="0.25">
      <c r="A1388" s="3" t="s">
        <v>25</v>
      </c>
      <c r="B1388" s="8">
        <v>4.0613425925925928E-2</v>
      </c>
      <c r="C1388" s="8">
        <v>2.361111111111111E-2</v>
      </c>
      <c r="D1388" s="8">
        <v>1.7002314814814814E-2</v>
      </c>
      <c r="E1388" s="4">
        <v>11.04</v>
      </c>
      <c r="F1388" s="5">
        <v>62</v>
      </c>
      <c r="G1388" s="5">
        <v>11.33</v>
      </c>
      <c r="H1388" s="7" t="s">
        <v>24</v>
      </c>
      <c r="I1388" s="7" t="s">
        <v>24</v>
      </c>
      <c r="J1388" s="42">
        <v>43379.369953703703</v>
      </c>
      <c r="K1388" s="42">
        <v>43379.410567129627</v>
      </c>
      <c r="L1388" s="2">
        <v>43379</v>
      </c>
      <c r="M1388" s="6" t="str">
        <f t="shared" si="223"/>
        <v>octubre</v>
      </c>
      <c r="N1388" s="19">
        <f t="shared" si="224"/>
        <v>40</v>
      </c>
      <c r="O1388" s="7" t="str">
        <f t="shared" si="225"/>
        <v>sábado</v>
      </c>
      <c r="P1388" s="7">
        <f t="shared" si="226"/>
        <v>2018</v>
      </c>
      <c r="Q1388" s="3" t="str">
        <f>VLOOKUP(A1388,INFO!$A:$B,2,0)</f>
        <v>GUAYAQUIL</v>
      </c>
      <c r="R1388" s="19">
        <v>95</v>
      </c>
      <c r="S1388" s="19" t="str">
        <f t="shared" si="227"/>
        <v>Durmió en Ainsa</v>
      </c>
      <c r="T1388" s="19">
        <f t="shared" si="228"/>
        <v>1</v>
      </c>
      <c r="U1388" s="19" t="str">
        <f t="shared" si="229"/>
        <v>Mostrar</v>
      </c>
      <c r="V1388" s="3" t="str">
        <f>VLOOKUP(A1388,INFO!$A:$C,3,0)</f>
        <v>EGSF6046</v>
      </c>
      <c r="W1388" s="3" t="str">
        <f>VLOOKUP(V1388,INFO!$C:$D,2,0)</f>
        <v>Camioneta</v>
      </c>
      <c r="X1388" s="17" t="str">
        <f>VLOOKUP(A1388,INFO!A:F,5,0)</f>
        <v>POSTVENTA</v>
      </c>
      <c r="Y1388" s="17" t="str">
        <f>VLOOKUP(A1388,INFO!A:F,6,0)</f>
        <v>Kevin Perez</v>
      </c>
    </row>
    <row r="1389" spans="1:25" x14ac:dyDescent="0.25">
      <c r="A1389" s="3" t="s">
        <v>73</v>
      </c>
      <c r="B1389" s="8">
        <v>3.7951388888888889E-2</v>
      </c>
      <c r="C1389" s="8">
        <v>1.7361111111111112E-2</v>
      </c>
      <c r="D1389" s="8">
        <v>2.0590277777777777E-2</v>
      </c>
      <c r="E1389" s="4">
        <v>10.59</v>
      </c>
      <c r="F1389" s="5">
        <v>66</v>
      </c>
      <c r="G1389" s="5">
        <v>11.63</v>
      </c>
      <c r="H1389" s="7" t="s">
        <v>129</v>
      </c>
      <c r="I1389" s="7" t="s">
        <v>171</v>
      </c>
      <c r="J1389" s="42">
        <v>43379.505266203705</v>
      </c>
      <c r="K1389" s="42">
        <v>43379.543217592596</v>
      </c>
      <c r="L1389" s="2">
        <v>43379</v>
      </c>
      <c r="M1389" s="6" t="str">
        <f t="shared" si="223"/>
        <v>octubre</v>
      </c>
      <c r="N1389" s="19">
        <f t="shared" si="224"/>
        <v>40</v>
      </c>
      <c r="O1389" s="7" t="str">
        <f t="shared" si="225"/>
        <v>sábado</v>
      </c>
      <c r="P1389" s="7">
        <f t="shared" si="226"/>
        <v>2018</v>
      </c>
      <c r="Q1389" s="3" t="str">
        <f>VLOOKUP(A1389,INFO!$A:$B,2,0)</f>
        <v>GUAYAQUIL</v>
      </c>
      <c r="R1389" s="19">
        <v>95</v>
      </c>
      <c r="S1389" s="19" t="str">
        <f t="shared" si="227"/>
        <v>Benjamin Carrión, Guayaquil</v>
      </c>
      <c r="T1389" s="19">
        <f t="shared" si="228"/>
        <v>0</v>
      </c>
      <c r="U1389" s="19" t="str">
        <f t="shared" si="229"/>
        <v>Mostrar</v>
      </c>
      <c r="V1389" s="3" t="str">
        <f>VLOOKUP(A1389,INFO!$A:$C,3,0)</f>
        <v>EGSG9568</v>
      </c>
      <c r="W1389" s="3" t="str">
        <f>VLOOKUP(V1389,INFO!$C:$D,2,0)</f>
        <v>Camioneta</v>
      </c>
      <c r="X1389" s="17" t="str">
        <f>VLOOKUP(A1389,INFO!A:F,5,0)</f>
        <v>ADMINISTRACIÓN</v>
      </c>
      <c r="Y1389" s="17" t="str">
        <f>VLOOKUP(A1389,INFO!A:F,6,0)</f>
        <v>Alejandro Adrian</v>
      </c>
    </row>
    <row r="1390" spans="1:25" x14ac:dyDescent="0.25">
      <c r="A1390" s="3" t="s">
        <v>59</v>
      </c>
      <c r="B1390" s="8">
        <v>6.9548611111111117E-2</v>
      </c>
      <c r="C1390" s="8">
        <v>4.6168981481481484E-2</v>
      </c>
      <c r="D1390" s="8">
        <v>2.3379629629629629E-2</v>
      </c>
      <c r="E1390" s="4">
        <v>49.6</v>
      </c>
      <c r="F1390" s="5">
        <v>96</v>
      </c>
      <c r="G1390" s="5">
        <v>29.72</v>
      </c>
      <c r="H1390" s="7" t="s">
        <v>24</v>
      </c>
      <c r="I1390" s="7" t="s">
        <v>24</v>
      </c>
      <c r="J1390" s="42">
        <v>43379.279270833336</v>
      </c>
      <c r="K1390" s="42">
        <v>43379.348819444444</v>
      </c>
      <c r="L1390" s="2">
        <v>43379</v>
      </c>
      <c r="M1390" s="6" t="str">
        <f t="shared" si="223"/>
        <v>octubre</v>
      </c>
      <c r="N1390" s="19">
        <f t="shared" si="224"/>
        <v>40</v>
      </c>
      <c r="O1390" s="7" t="str">
        <f t="shared" si="225"/>
        <v>sábado</v>
      </c>
      <c r="P1390" s="7">
        <f t="shared" si="226"/>
        <v>2018</v>
      </c>
      <c r="Q1390" s="3" t="str">
        <f>VLOOKUP(A1390,INFO!$A:$B,2,0)</f>
        <v>GUAYAQUIL</v>
      </c>
      <c r="R1390" s="19">
        <v>95</v>
      </c>
      <c r="S1390" s="19" t="str">
        <f t="shared" si="227"/>
        <v>Durmió en Ainsa</v>
      </c>
      <c r="T1390" s="19">
        <f t="shared" si="228"/>
        <v>1</v>
      </c>
      <c r="U1390" s="19" t="str">
        <f t="shared" si="229"/>
        <v>Mostrar</v>
      </c>
      <c r="V1390" s="3" t="str">
        <f>VLOOKUP(A1390,INFO!$A:$C,3,0)</f>
        <v>EPCI6941</v>
      </c>
      <c r="W1390" s="3" t="str">
        <f>VLOOKUP(V1390,INFO!$C:$D,2,0)</f>
        <v>Camioneta</v>
      </c>
      <c r="X1390" s="17" t="str">
        <f>VLOOKUP(A1390,INFO!A:F,5,0)</f>
        <v>POSTVENTA</v>
      </c>
      <c r="Y1390" s="17" t="str">
        <f>VLOOKUP(A1390,INFO!A:F,6,0)</f>
        <v>Michael Resabala</v>
      </c>
    </row>
    <row r="1391" spans="1:25" x14ac:dyDescent="0.25">
      <c r="A1391" s="3" t="s">
        <v>39</v>
      </c>
      <c r="B1391" s="8">
        <v>3.8784722222222227E-2</v>
      </c>
      <c r="C1391" s="8">
        <v>1.2152777777777778E-2</v>
      </c>
      <c r="D1391" s="8">
        <v>2.6631944444444444E-2</v>
      </c>
      <c r="E1391" s="4">
        <v>5.26</v>
      </c>
      <c r="F1391" s="5">
        <v>42</v>
      </c>
      <c r="G1391" s="5">
        <v>5.65</v>
      </c>
      <c r="H1391" s="7" t="s">
        <v>253</v>
      </c>
      <c r="I1391" s="7" t="s">
        <v>395</v>
      </c>
      <c r="J1391" s="42">
        <v>43379.284537037034</v>
      </c>
      <c r="K1391" s="42">
        <v>43379.323321759257</v>
      </c>
      <c r="L1391" s="2">
        <v>43379</v>
      </c>
      <c r="M1391" s="6" t="str">
        <f t="shared" si="223"/>
        <v>octubre</v>
      </c>
      <c r="N1391" s="19">
        <f t="shared" si="224"/>
        <v>40</v>
      </c>
      <c r="O1391" s="7" t="str">
        <f t="shared" si="225"/>
        <v>sábado</v>
      </c>
      <c r="P1391" s="7">
        <f t="shared" si="226"/>
        <v>2018</v>
      </c>
      <c r="Q1391" s="3" t="str">
        <f>VLOOKUP(A1391,INFO!$A:$B,2,0)</f>
        <v>GUAYAQUIL</v>
      </c>
      <c r="R1391" s="19">
        <v>95</v>
      </c>
      <c r="S1391" s="19" t="str">
        <f t="shared" si="227"/>
        <v>Jacinto Moran De Buitron, Guayaquil</v>
      </c>
      <c r="T1391" s="19">
        <f t="shared" si="228"/>
        <v>0</v>
      </c>
      <c r="U1391" s="19" t="str">
        <f t="shared" si="229"/>
        <v>Mostrar</v>
      </c>
      <c r="V1391" s="3" t="str">
        <f>VLOOKUP(A1391,INFO!$A:$C,3,0)</f>
        <v>EIBC3571</v>
      </c>
      <c r="W1391" s="3" t="str">
        <f>VLOOKUP(V1391,INFO!$C:$D,2,0)</f>
        <v>Camion</v>
      </c>
      <c r="X1391" s="17" t="str">
        <f>VLOOKUP(A1391,INFO!A:F,5,0)</f>
        <v>LOGÍSTICA</v>
      </c>
      <c r="Y1391" s="17" t="str">
        <f>VLOOKUP(A1391,INFO!A:F,6,0)</f>
        <v>Cristobal Murillo</v>
      </c>
    </row>
    <row r="1392" spans="1:25" x14ac:dyDescent="0.25">
      <c r="A1392" s="3" t="s">
        <v>73</v>
      </c>
      <c r="B1392" s="8">
        <v>5.019675925925926E-2</v>
      </c>
      <c r="C1392" s="8">
        <v>1.9652777777777779E-2</v>
      </c>
      <c r="D1392" s="8">
        <v>3.0543981481481481E-2</v>
      </c>
      <c r="E1392" s="4">
        <v>11.67</v>
      </c>
      <c r="F1392" s="5">
        <v>98</v>
      </c>
      <c r="G1392" s="5">
        <v>9.69</v>
      </c>
      <c r="H1392" s="7" t="s">
        <v>171</v>
      </c>
      <c r="I1392" s="7" t="s">
        <v>24</v>
      </c>
      <c r="J1392" s="42">
        <v>43379.550532407404</v>
      </c>
      <c r="K1392" s="42">
        <v>43379.600729166668</v>
      </c>
      <c r="L1392" s="2">
        <v>43379</v>
      </c>
      <c r="M1392" s="6" t="str">
        <f t="shared" si="223"/>
        <v>octubre</v>
      </c>
      <c r="N1392" s="19">
        <f t="shared" si="224"/>
        <v>40</v>
      </c>
      <c r="O1392" s="7" t="str">
        <f t="shared" si="225"/>
        <v>sábado</v>
      </c>
      <c r="P1392" s="7">
        <f t="shared" si="226"/>
        <v>2018</v>
      </c>
      <c r="Q1392" s="3" t="str">
        <f>VLOOKUP(A1392,INFO!$A:$B,2,0)</f>
        <v>GUAYAQUIL</v>
      </c>
      <c r="R1392" s="19">
        <v>95</v>
      </c>
      <c r="S1392" s="19" t="str">
        <f t="shared" si="227"/>
        <v>Avenida 40 No, Guayaquil</v>
      </c>
      <c r="T1392" s="19">
        <f t="shared" si="228"/>
        <v>0</v>
      </c>
      <c r="U1392" s="19" t="str">
        <f t="shared" si="229"/>
        <v>Mostrar</v>
      </c>
      <c r="V1392" s="3" t="str">
        <f>VLOOKUP(A1392,INFO!$A:$C,3,0)</f>
        <v>EGSG9568</v>
      </c>
      <c r="W1392" s="3" t="str">
        <f>VLOOKUP(V1392,INFO!$C:$D,2,0)</f>
        <v>Camioneta</v>
      </c>
      <c r="X1392" s="17" t="str">
        <f>VLOOKUP(A1392,INFO!A:F,5,0)</f>
        <v>ADMINISTRACIÓN</v>
      </c>
      <c r="Y1392" s="17" t="str">
        <f>VLOOKUP(A1392,INFO!A:F,6,0)</f>
        <v>Alejandro Adrian</v>
      </c>
    </row>
    <row r="1393" spans="1:25" x14ac:dyDescent="0.25">
      <c r="A1393" s="3" t="s">
        <v>36</v>
      </c>
      <c r="B1393" s="8">
        <v>0.10087962962962964</v>
      </c>
      <c r="C1393" s="8">
        <v>6.7048611111111114E-2</v>
      </c>
      <c r="D1393" s="8">
        <v>3.3831018518518517E-2</v>
      </c>
      <c r="E1393" s="4">
        <v>72.72</v>
      </c>
      <c r="F1393" s="5">
        <v>87</v>
      </c>
      <c r="G1393" s="5">
        <v>30.04</v>
      </c>
      <c r="H1393" s="7" t="s">
        <v>139</v>
      </c>
      <c r="I1393" s="7" t="s">
        <v>397</v>
      </c>
      <c r="J1393" s="42">
        <v>43379.397511574076</v>
      </c>
      <c r="K1393" s="42">
        <v>43379.498391203706</v>
      </c>
      <c r="L1393" s="2">
        <v>43379</v>
      </c>
      <c r="M1393" s="6" t="str">
        <f t="shared" si="223"/>
        <v>octubre</v>
      </c>
      <c r="N1393" s="19">
        <f t="shared" si="224"/>
        <v>40</v>
      </c>
      <c r="O1393" s="7" t="str">
        <f t="shared" si="225"/>
        <v>sábado</v>
      </c>
      <c r="P1393" s="7">
        <f t="shared" si="226"/>
        <v>2018</v>
      </c>
      <c r="Q1393" s="3" t="str">
        <f>VLOOKUP(A1393,INFO!$A:$B,2,0)</f>
        <v>GUAYAQUIL</v>
      </c>
      <c r="R1393" s="19">
        <v>95</v>
      </c>
      <c r="S1393" s="19" t="str">
        <f t="shared" si="227"/>
        <v>Samborondón, Tarifa</v>
      </c>
      <c r="T1393" s="19">
        <f t="shared" si="228"/>
        <v>0</v>
      </c>
      <c r="U1393" s="19" t="str">
        <f t="shared" si="229"/>
        <v>Mostrar</v>
      </c>
      <c r="V1393" s="3" t="str">
        <f>VLOOKUP(A1393,INFO!$A:$C,3,0)</f>
        <v>EPCA4311</v>
      </c>
      <c r="W1393" s="3" t="str">
        <f>VLOOKUP(V1393,INFO!$C:$D,2,0)</f>
        <v>Plataforma</v>
      </c>
      <c r="X1393" s="17" t="str">
        <f>VLOOKUP(A1393,INFO!A:F,5,0)</f>
        <v>LOGÍSTICA</v>
      </c>
      <c r="Y1393" s="17" t="str">
        <f>VLOOKUP(A1393,INFO!A:F,6,0)</f>
        <v>Cristobal Murillo</v>
      </c>
    </row>
    <row r="1394" spans="1:25" x14ac:dyDescent="0.25">
      <c r="A1394" s="3" t="s">
        <v>36</v>
      </c>
      <c r="B1394" s="8">
        <v>4.7511574074074074E-2</v>
      </c>
      <c r="C1394" s="8">
        <v>8.7615740740740744E-3</v>
      </c>
      <c r="D1394" s="8">
        <v>3.875E-2</v>
      </c>
      <c r="E1394" s="4">
        <v>5.7</v>
      </c>
      <c r="F1394" s="5">
        <v>46</v>
      </c>
      <c r="G1394" s="5">
        <v>5</v>
      </c>
      <c r="H1394" s="7" t="s">
        <v>24</v>
      </c>
      <c r="I1394" s="7" t="s">
        <v>139</v>
      </c>
      <c r="J1394" s="42">
        <v>43379.344444444447</v>
      </c>
      <c r="K1394" s="42">
        <v>43379.391956018517</v>
      </c>
      <c r="L1394" s="2">
        <v>43379</v>
      </c>
      <c r="M1394" s="6" t="str">
        <f t="shared" si="223"/>
        <v>octubre</v>
      </c>
      <c r="N1394" s="19">
        <f t="shared" si="224"/>
        <v>40</v>
      </c>
      <c r="O1394" s="7" t="str">
        <f t="shared" si="225"/>
        <v>sábado</v>
      </c>
      <c r="P1394" s="7">
        <f t="shared" si="226"/>
        <v>2018</v>
      </c>
      <c r="Q1394" s="3" t="str">
        <f>VLOOKUP(A1394,INFO!$A:$B,2,0)</f>
        <v>GUAYAQUIL</v>
      </c>
      <c r="R1394" s="19">
        <v>95</v>
      </c>
      <c r="S1394" s="19" t="str">
        <f t="shared" si="227"/>
        <v>Vía Perimetral, Guayaquil</v>
      </c>
      <c r="T1394" s="19">
        <f t="shared" si="228"/>
        <v>1</v>
      </c>
      <c r="U1394" s="19" t="str">
        <f t="shared" si="229"/>
        <v>Mostrar</v>
      </c>
      <c r="V1394" s="3" t="str">
        <f>VLOOKUP(A1394,INFO!$A:$C,3,0)</f>
        <v>EPCA4311</v>
      </c>
      <c r="W1394" s="3" t="str">
        <f>VLOOKUP(V1394,INFO!$C:$D,2,0)</f>
        <v>Plataforma</v>
      </c>
      <c r="X1394" s="17" t="str">
        <f>VLOOKUP(A1394,INFO!A:F,5,0)</f>
        <v>LOGÍSTICA</v>
      </c>
      <c r="Y1394" s="17" t="str">
        <f>VLOOKUP(A1394,INFO!A:F,6,0)</f>
        <v>Cristobal Murillo</v>
      </c>
    </row>
    <row r="1395" spans="1:25" x14ac:dyDescent="0.25">
      <c r="A1395" s="3" t="s">
        <v>74</v>
      </c>
      <c r="B1395" s="8">
        <v>6.2013888888888889E-2</v>
      </c>
      <c r="C1395" s="8">
        <v>1.8287037037037037E-3</v>
      </c>
      <c r="D1395" s="8">
        <v>6.0185185185185182E-2</v>
      </c>
      <c r="E1395" s="4">
        <v>0.31</v>
      </c>
      <c r="F1395" s="5">
        <v>16</v>
      </c>
      <c r="G1395" s="5">
        <v>0.21</v>
      </c>
      <c r="H1395" s="7" t="s">
        <v>24</v>
      </c>
      <c r="I1395" s="7" t="s">
        <v>24</v>
      </c>
      <c r="J1395" s="42">
        <v>43379.39</v>
      </c>
      <c r="K1395" s="42">
        <v>43379.452013888891</v>
      </c>
      <c r="L1395" s="2">
        <v>43379</v>
      </c>
      <c r="M1395" s="6" t="str">
        <f t="shared" si="223"/>
        <v>octubre</v>
      </c>
      <c r="N1395" s="19">
        <f t="shared" si="224"/>
        <v>40</v>
      </c>
      <c r="O1395" s="7" t="str">
        <f t="shared" si="225"/>
        <v>sábado</v>
      </c>
      <c r="P1395" s="7">
        <f t="shared" si="226"/>
        <v>2018</v>
      </c>
      <c r="Q1395" s="3" t="str">
        <f>VLOOKUP(A1395,INFO!$A:$B,2,0)</f>
        <v>GUAYAQUIL</v>
      </c>
      <c r="R1395" s="19">
        <v>95</v>
      </c>
      <c r="S1395" s="19" t="str">
        <f t="shared" si="227"/>
        <v>Durmió en Ainsa</v>
      </c>
      <c r="T1395" s="19">
        <f t="shared" si="228"/>
        <v>1</v>
      </c>
      <c r="U1395" s="19" t="str">
        <f t="shared" si="229"/>
        <v>Mostrar</v>
      </c>
      <c r="V1395" s="3" t="str">
        <f>VLOOKUP(A1395,INFO!$A:$C,3,0)</f>
        <v>EGSI9191</v>
      </c>
      <c r="W1395" s="3" t="str">
        <f>VLOOKUP(V1395,INFO!$C:$D,2,0)</f>
        <v>Camioneta</v>
      </c>
      <c r="X1395" s="17" t="str">
        <f>VLOOKUP(A1395,INFO!A:F,5,0)</f>
        <v>POSTVENTA</v>
      </c>
      <c r="Y1395" s="17" t="str">
        <f>VLOOKUP(A1395,INFO!A:F,6,0)</f>
        <v>Patricio Olaya</v>
      </c>
    </row>
    <row r="1396" spans="1:25" x14ac:dyDescent="0.25">
      <c r="A1396" s="3" t="s">
        <v>53</v>
      </c>
      <c r="B1396" s="8">
        <v>9.7638888888888886E-2</v>
      </c>
      <c r="C1396" s="8">
        <v>3.6655092592592593E-2</v>
      </c>
      <c r="D1396" s="8">
        <v>6.09837962962963E-2</v>
      </c>
      <c r="E1396" s="4">
        <v>29.12</v>
      </c>
      <c r="F1396" s="5">
        <v>62</v>
      </c>
      <c r="G1396" s="5">
        <v>12.43</v>
      </c>
      <c r="H1396" s="7" t="s">
        <v>24</v>
      </c>
      <c r="I1396" s="7" t="s">
        <v>396</v>
      </c>
      <c r="J1396" s="42">
        <v>43379.605833333335</v>
      </c>
      <c r="K1396" s="42">
        <v>43379.703472222223</v>
      </c>
      <c r="L1396" s="2">
        <v>43379</v>
      </c>
      <c r="M1396" s="6" t="str">
        <f t="shared" si="223"/>
        <v>octubre</v>
      </c>
      <c r="N1396" s="19">
        <f t="shared" si="224"/>
        <v>40</v>
      </c>
      <c r="O1396" s="7" t="str">
        <f t="shared" si="225"/>
        <v>sábado</v>
      </c>
      <c r="P1396" s="7">
        <f t="shared" si="226"/>
        <v>2018</v>
      </c>
      <c r="Q1396" s="3" t="str">
        <f>VLOOKUP(A1396,INFO!$A:$B,2,0)</f>
        <v>GUAYAQUIL</v>
      </c>
      <c r="R1396" s="19">
        <v>95</v>
      </c>
      <c r="S1396" s="19" t="str">
        <f t="shared" si="227"/>
        <v>Vía Perimetral, Tarifa</v>
      </c>
      <c r="T1396" s="19">
        <f t="shared" si="228"/>
        <v>1</v>
      </c>
      <c r="U1396" s="19" t="str">
        <f t="shared" si="229"/>
        <v>Mostrar</v>
      </c>
      <c r="V1396" s="3" t="str">
        <f>VLOOKUP(A1396,INFO!$A:$C,3,0)</f>
        <v>EIBC3570</v>
      </c>
      <c r="W1396" s="3" t="str">
        <f>VLOOKUP(V1396,INFO!$C:$D,2,0)</f>
        <v>Camion</v>
      </c>
      <c r="X1396" s="17" t="str">
        <f>VLOOKUP(A1396,INFO!A:F,5,0)</f>
        <v>LOGÍSTICA</v>
      </c>
      <c r="Y1396" s="17" t="str">
        <f>VLOOKUP(A1396,INFO!A:F,6,0)</f>
        <v>Cristobal Murillo</v>
      </c>
    </row>
    <row r="1397" spans="1:25" x14ac:dyDescent="0.25">
      <c r="A1397" s="3" t="s">
        <v>23</v>
      </c>
      <c r="B1397" s="8">
        <v>0.20828703703703702</v>
      </c>
      <c r="C1397" s="8">
        <v>0.11083333333333334</v>
      </c>
      <c r="D1397" s="8">
        <v>9.7453703703703709E-2</v>
      </c>
      <c r="E1397" s="4">
        <v>116.21</v>
      </c>
      <c r="F1397" s="5">
        <v>94</v>
      </c>
      <c r="G1397" s="5">
        <v>23.25</v>
      </c>
      <c r="H1397" s="7" t="s">
        <v>24</v>
      </c>
      <c r="I1397" s="7" t="s">
        <v>139</v>
      </c>
      <c r="J1397" s="42">
        <v>43379.390092592592</v>
      </c>
      <c r="K1397" s="42">
        <v>43379.598379629628</v>
      </c>
      <c r="L1397" s="2">
        <v>43379</v>
      </c>
      <c r="M1397" s="6" t="str">
        <f t="shared" si="223"/>
        <v>octubre</v>
      </c>
      <c r="N1397" s="19">
        <f t="shared" si="224"/>
        <v>40</v>
      </c>
      <c r="O1397" s="7" t="str">
        <f t="shared" si="225"/>
        <v>sábado</v>
      </c>
      <c r="P1397" s="7">
        <f t="shared" si="226"/>
        <v>2018</v>
      </c>
      <c r="Q1397" s="3" t="str">
        <f>VLOOKUP(A1397,INFO!$A:$B,2,0)</f>
        <v>GUAYAQUIL</v>
      </c>
      <c r="R1397" s="19">
        <v>95</v>
      </c>
      <c r="S1397" s="19" t="str">
        <f t="shared" si="227"/>
        <v>Vía Perimetral, Guayaquil</v>
      </c>
      <c r="T1397" s="19">
        <f t="shared" si="228"/>
        <v>1</v>
      </c>
      <c r="U1397" s="19" t="str">
        <f t="shared" si="229"/>
        <v>Mostrar</v>
      </c>
      <c r="V1397" s="3" t="str">
        <f>VLOOKUP(A1397,INFO!$A:$C,3,0)</f>
        <v>EGSF6029</v>
      </c>
      <c r="W1397" s="3" t="str">
        <f>VLOOKUP(V1397,INFO!$C:$D,2,0)</f>
        <v>Camioneta</v>
      </c>
      <c r="X1397" s="17" t="str">
        <f>VLOOKUP(A1397,INFO!A:F,5,0)</f>
        <v>POSTVENTA</v>
      </c>
      <c r="Y1397" s="17" t="str">
        <f>VLOOKUP(A1397,INFO!A:F,6,0)</f>
        <v>Jacob Soriano</v>
      </c>
    </row>
    <row r="1398" spans="1:25" x14ac:dyDescent="0.25">
      <c r="A1398" s="3" t="s">
        <v>36</v>
      </c>
      <c r="B1398" s="8">
        <v>0.21341435185185187</v>
      </c>
      <c r="C1398" s="8">
        <v>0.10505787037037036</v>
      </c>
      <c r="D1398" s="8">
        <v>0.10835648148148147</v>
      </c>
      <c r="E1398" s="4">
        <v>108.36</v>
      </c>
      <c r="F1398" s="5">
        <v>70</v>
      </c>
      <c r="G1398" s="5">
        <v>21.16</v>
      </c>
      <c r="H1398" s="7" t="s">
        <v>397</v>
      </c>
      <c r="I1398" s="7" t="s">
        <v>24</v>
      </c>
      <c r="J1398" s="42">
        <v>43379.518796296295</v>
      </c>
      <c r="K1398" s="42">
        <v>43379.732210648152</v>
      </c>
      <c r="L1398" s="2">
        <v>43379</v>
      </c>
      <c r="M1398" s="6" t="str">
        <f t="shared" si="223"/>
        <v>octubre</v>
      </c>
      <c r="N1398" s="19">
        <f t="shared" si="224"/>
        <v>40</v>
      </c>
      <c r="O1398" s="7" t="str">
        <f t="shared" si="225"/>
        <v>sábado</v>
      </c>
      <c r="P1398" s="7">
        <f t="shared" si="226"/>
        <v>2018</v>
      </c>
      <c r="Q1398" s="3" t="str">
        <f>VLOOKUP(A1398,INFO!$A:$B,2,0)</f>
        <v>GUAYAQUIL</v>
      </c>
      <c r="R1398" s="19">
        <v>95</v>
      </c>
      <c r="S1398" s="19" t="str">
        <f t="shared" si="227"/>
        <v>Avenida 40 No, Guayaquil</v>
      </c>
      <c r="T1398" s="19">
        <f t="shared" si="228"/>
        <v>0</v>
      </c>
      <c r="U1398" s="19" t="str">
        <f t="shared" si="229"/>
        <v>Mostrar</v>
      </c>
      <c r="V1398" s="3" t="str">
        <f>VLOOKUP(A1398,INFO!$A:$C,3,0)</f>
        <v>EPCA4311</v>
      </c>
      <c r="W1398" s="3" t="str">
        <f>VLOOKUP(V1398,INFO!$C:$D,2,0)</f>
        <v>Plataforma</v>
      </c>
      <c r="X1398" s="17" t="str">
        <f>VLOOKUP(A1398,INFO!A:F,5,0)</f>
        <v>LOGÍSTICA</v>
      </c>
      <c r="Y1398" s="17" t="str">
        <f>VLOOKUP(A1398,INFO!A:F,6,0)</f>
        <v>Cristobal Murillo</v>
      </c>
    </row>
    <row r="1399" spans="1:25" x14ac:dyDescent="0.25">
      <c r="A1399" s="3" t="s">
        <v>78</v>
      </c>
      <c r="B1399" s="8">
        <v>0</v>
      </c>
      <c r="C1399" s="8">
        <v>0</v>
      </c>
      <c r="D1399" s="8">
        <v>0</v>
      </c>
      <c r="E1399" s="4">
        <v>0</v>
      </c>
      <c r="F1399" s="5">
        <v>0</v>
      </c>
      <c r="G1399" s="5">
        <v>0</v>
      </c>
      <c r="H1399" s="7" t="s">
        <v>3</v>
      </c>
      <c r="I1399" s="7" t="s">
        <v>3</v>
      </c>
      <c r="J1399" s="42" t="s">
        <v>3</v>
      </c>
      <c r="K1399" s="42" t="s">
        <v>3</v>
      </c>
      <c r="L1399" s="2">
        <v>43380</v>
      </c>
      <c r="M1399" s="6" t="str">
        <f t="shared" si="223"/>
        <v>octubre</v>
      </c>
      <c r="N1399" s="19">
        <f t="shared" si="224"/>
        <v>40</v>
      </c>
      <c r="O1399" s="7" t="str">
        <f t="shared" si="225"/>
        <v>domingo</v>
      </c>
      <c r="P1399" s="7">
        <f t="shared" si="226"/>
        <v>2018</v>
      </c>
      <c r="Q1399" s="3" t="str">
        <f>VLOOKUP(A1399,INFO!$A:$B,2,0)</f>
        <v>GUAYAQUIL</v>
      </c>
      <c r="R1399" s="19">
        <v>95</v>
      </c>
      <c r="S1399" s="19" t="str">
        <f t="shared" ref="S1399:S1400" si="230">IF(AND(T1399=1,OR(I1399=$Z$2,I1399=$Z$3)),$Z$4,I1399)</f>
        <v>-----</v>
      </c>
      <c r="T1399" s="19">
        <f t="shared" ref="T1399:T1400" si="231">IF(OR(H1399=I1399,H1399=$Z$2,H1399=$Z$3),1,0)</f>
        <v>1</v>
      </c>
      <c r="U1399" s="19" t="str">
        <f t="shared" ref="U1399:U1400" si="232">IF(AND(C1399=$AA$2,D1399=$AA$2),"No Mostrar","Mostrar")</f>
        <v>No Mostrar</v>
      </c>
      <c r="V1399" s="3" t="str">
        <f>VLOOKUP(A1399,INFO!$A:$C,3,0)</f>
        <v>II765J</v>
      </c>
      <c r="W1399" s="3" t="str">
        <f>VLOOKUP(V1399,INFO!$C:$D,2,0)</f>
        <v>Motocicleta</v>
      </c>
      <c r="X1399" s="17" t="str">
        <f>VLOOKUP(A1399,INFO!A:F,5,0)</f>
        <v>ADMINISTRACIÓN</v>
      </c>
      <c r="Y1399" s="17" t="str">
        <f>VLOOKUP(A1399,INFO!A:F,6,0)</f>
        <v xml:space="preserve">Byron </v>
      </c>
    </row>
    <row r="1400" spans="1:25" x14ac:dyDescent="0.25">
      <c r="A1400" s="3" t="s">
        <v>68</v>
      </c>
      <c r="B1400" s="8">
        <v>0</v>
      </c>
      <c r="C1400" s="8">
        <v>0</v>
      </c>
      <c r="D1400" s="8">
        <v>0</v>
      </c>
      <c r="E1400" s="4">
        <v>0</v>
      </c>
      <c r="F1400" s="5">
        <v>0</v>
      </c>
      <c r="G1400" s="5">
        <v>0</v>
      </c>
      <c r="H1400" s="7" t="s">
        <v>3</v>
      </c>
      <c r="I1400" s="7" t="s">
        <v>3</v>
      </c>
      <c r="J1400" s="42" t="s">
        <v>3</v>
      </c>
      <c r="K1400" s="42" t="s">
        <v>3</v>
      </c>
      <c r="L1400" s="2">
        <v>43380</v>
      </c>
      <c r="M1400" s="6" t="str">
        <f t="shared" si="223"/>
        <v>octubre</v>
      </c>
      <c r="N1400" s="19">
        <f t="shared" si="224"/>
        <v>40</v>
      </c>
      <c r="O1400" s="7" t="str">
        <f t="shared" si="225"/>
        <v>domingo</v>
      </c>
      <c r="P1400" s="7">
        <f t="shared" si="226"/>
        <v>2018</v>
      </c>
      <c r="Q1400" s="3" t="str">
        <f>VLOOKUP(A1400,INFO!$A:$B,2,0)</f>
        <v>QUITO</v>
      </c>
      <c r="R1400" s="19">
        <v>95</v>
      </c>
      <c r="S1400" s="19" t="str">
        <f t="shared" si="230"/>
        <v>-----</v>
      </c>
      <c r="T1400" s="19">
        <f t="shared" si="231"/>
        <v>1</v>
      </c>
      <c r="U1400" s="19" t="str">
        <f t="shared" si="232"/>
        <v>No Mostrar</v>
      </c>
      <c r="V1400" s="3" t="str">
        <f>VLOOKUP(A1400,INFO!$A:$C,3,0)</f>
        <v>EGSK6338</v>
      </c>
      <c r="W1400" s="3" t="str">
        <f>VLOOKUP(V1400,INFO!$C:$D,2,0)</f>
        <v>Automovil</v>
      </c>
      <c r="X1400" s="17" t="str">
        <f>VLOOKUP(A1400,INFO!A:F,5,0)</f>
        <v>VENTAS</v>
      </c>
      <c r="Y1400" s="17" t="str">
        <f>VLOOKUP(A1400,INFO!A:F,6,0)</f>
        <v>Josue Guillen</v>
      </c>
    </row>
    <row r="1401" spans="1:25" x14ac:dyDescent="0.25">
      <c r="A1401" s="3" t="s">
        <v>36</v>
      </c>
      <c r="B1401" s="8">
        <v>0</v>
      </c>
      <c r="C1401" s="8">
        <v>0</v>
      </c>
      <c r="D1401" s="8">
        <v>0</v>
      </c>
      <c r="E1401" s="4">
        <v>0</v>
      </c>
      <c r="F1401" s="5">
        <v>0</v>
      </c>
      <c r="G1401" s="5">
        <v>0</v>
      </c>
      <c r="H1401" s="7" t="s">
        <v>3</v>
      </c>
      <c r="I1401" s="7" t="s">
        <v>3</v>
      </c>
      <c r="J1401" s="42" t="s">
        <v>3</v>
      </c>
      <c r="K1401" s="42" t="s">
        <v>3</v>
      </c>
      <c r="L1401" s="2">
        <v>43380</v>
      </c>
      <c r="M1401" s="6" t="str">
        <f t="shared" ref="M1401:M1431" si="233">TEXT(L1401,"mmmm")</f>
        <v>octubre</v>
      </c>
      <c r="N1401" s="19">
        <f t="shared" ref="N1401:N1431" si="234">IF(O1401="domingo",WEEKNUM(L1401)-1,WEEKNUM(L1401))</f>
        <v>40</v>
      </c>
      <c r="O1401" s="7" t="str">
        <f t="shared" ref="O1401:O1431" si="235">TEXT(L1401,"dddd")</f>
        <v>domingo</v>
      </c>
      <c r="P1401" s="7">
        <f t="shared" ref="P1401:P1431" si="236">YEAR(L1401)</f>
        <v>2018</v>
      </c>
      <c r="Q1401" s="3" t="str">
        <f>VLOOKUP(A1401,INFO!$A:$B,2,0)</f>
        <v>GUAYAQUIL</v>
      </c>
      <c r="R1401" s="19">
        <v>95</v>
      </c>
      <c r="S1401" s="19" t="str">
        <f t="shared" ref="S1401:S1431" si="237">IF(AND(T1401=1,OR(I1401=$Z$2,I1401=$Z$3)),$Z$4,I1401)</f>
        <v>-----</v>
      </c>
      <c r="T1401" s="19">
        <f t="shared" ref="T1401:T1431" si="238">IF(OR(H1401=I1401,H1401=$Z$2,H1401=$Z$3),1,0)</f>
        <v>1</v>
      </c>
      <c r="U1401" s="19" t="str">
        <f t="shared" ref="U1401:U1431" si="239">IF(AND(C1401=$AA$2,D1401=$AA$2),"No Mostrar","Mostrar")</f>
        <v>No Mostrar</v>
      </c>
      <c r="V1401" s="3" t="str">
        <f>VLOOKUP(A1401,INFO!$A:$C,3,0)</f>
        <v>EPCA4311</v>
      </c>
      <c r="W1401" s="3" t="str">
        <f>VLOOKUP(V1401,INFO!$C:$D,2,0)</f>
        <v>Plataforma</v>
      </c>
      <c r="X1401" s="17" t="str">
        <f>VLOOKUP(A1401,INFO!A:F,5,0)</f>
        <v>LOGÍSTICA</v>
      </c>
      <c r="Y1401" s="17" t="str">
        <f>VLOOKUP(A1401,INFO!A:F,6,0)</f>
        <v>Cristobal Murillo</v>
      </c>
    </row>
    <row r="1402" spans="1:25" x14ac:dyDescent="0.25">
      <c r="A1402" s="3" t="s">
        <v>55</v>
      </c>
      <c r="B1402" s="8">
        <v>0</v>
      </c>
      <c r="C1402" s="8">
        <v>0</v>
      </c>
      <c r="D1402" s="8">
        <v>0</v>
      </c>
      <c r="E1402" s="4">
        <v>0</v>
      </c>
      <c r="F1402" s="5">
        <v>0</v>
      </c>
      <c r="G1402" s="5">
        <v>0</v>
      </c>
      <c r="H1402" s="7" t="s">
        <v>3</v>
      </c>
      <c r="I1402" s="7" t="s">
        <v>3</v>
      </c>
      <c r="J1402" s="42" t="s">
        <v>3</v>
      </c>
      <c r="K1402" s="42" t="s">
        <v>3</v>
      </c>
      <c r="L1402" s="2">
        <v>43380</v>
      </c>
      <c r="M1402" s="6" t="str">
        <f t="shared" si="233"/>
        <v>octubre</v>
      </c>
      <c r="N1402" s="19">
        <f t="shared" si="234"/>
        <v>40</v>
      </c>
      <c r="O1402" s="7" t="str">
        <f t="shared" si="235"/>
        <v>domingo</v>
      </c>
      <c r="P1402" s="7">
        <f t="shared" si="236"/>
        <v>2018</v>
      </c>
      <c r="Q1402" s="3" t="str">
        <f>VLOOKUP(A1402,INFO!$A:$B,2,0)</f>
        <v>GUAYAQUIL</v>
      </c>
      <c r="R1402" s="19">
        <v>95</v>
      </c>
      <c r="S1402" s="19" t="str">
        <f t="shared" si="237"/>
        <v>-----</v>
      </c>
      <c r="T1402" s="19">
        <f t="shared" si="238"/>
        <v>1</v>
      </c>
      <c r="U1402" s="19" t="str">
        <f t="shared" si="239"/>
        <v>No Mostrar</v>
      </c>
      <c r="V1402" s="3" t="str">
        <f>VLOOKUP(A1402,INFO!$A:$C,3,0)</f>
        <v>EABE1400</v>
      </c>
      <c r="W1402" s="3" t="str">
        <f>VLOOKUP(V1402,INFO!$C:$D,2,0)</f>
        <v>Plataforma</v>
      </c>
      <c r="X1402" s="17" t="str">
        <f>VLOOKUP(A1402,INFO!A:F,5,0)</f>
        <v>LOGÍSTICA</v>
      </c>
      <c r="Y1402" s="17" t="str">
        <f>VLOOKUP(A1402,INFO!A:F,6,0)</f>
        <v>Cristobal Murillo</v>
      </c>
    </row>
    <row r="1403" spans="1:25" x14ac:dyDescent="0.25">
      <c r="A1403" s="3" t="s">
        <v>39</v>
      </c>
      <c r="B1403" s="8">
        <v>0</v>
      </c>
      <c r="C1403" s="8">
        <v>0</v>
      </c>
      <c r="D1403" s="8">
        <v>0</v>
      </c>
      <c r="E1403" s="4">
        <v>0</v>
      </c>
      <c r="F1403" s="5">
        <v>0</v>
      </c>
      <c r="G1403" s="5">
        <v>0</v>
      </c>
      <c r="H1403" s="7" t="s">
        <v>3</v>
      </c>
      <c r="I1403" s="7" t="s">
        <v>3</v>
      </c>
      <c r="J1403" s="42" t="s">
        <v>3</v>
      </c>
      <c r="K1403" s="42" t="s">
        <v>3</v>
      </c>
      <c r="L1403" s="2">
        <v>43380</v>
      </c>
      <c r="M1403" s="6" t="str">
        <f t="shared" si="233"/>
        <v>octubre</v>
      </c>
      <c r="N1403" s="19">
        <f t="shared" si="234"/>
        <v>40</v>
      </c>
      <c r="O1403" s="7" t="str">
        <f t="shared" si="235"/>
        <v>domingo</v>
      </c>
      <c r="P1403" s="7">
        <f t="shared" si="236"/>
        <v>2018</v>
      </c>
      <c r="Q1403" s="3" t="str">
        <f>VLOOKUP(A1403,INFO!$A:$B,2,0)</f>
        <v>GUAYAQUIL</v>
      </c>
      <c r="R1403" s="19">
        <v>95</v>
      </c>
      <c r="S1403" s="19" t="str">
        <f t="shared" si="237"/>
        <v>-----</v>
      </c>
      <c r="T1403" s="19">
        <f t="shared" si="238"/>
        <v>1</v>
      </c>
      <c r="U1403" s="19" t="str">
        <f t="shared" si="239"/>
        <v>No Mostrar</v>
      </c>
      <c r="V1403" s="3" t="str">
        <f>VLOOKUP(A1403,INFO!$A:$C,3,0)</f>
        <v>EIBC3571</v>
      </c>
      <c r="W1403" s="3" t="str">
        <f>VLOOKUP(V1403,INFO!$C:$D,2,0)</f>
        <v>Camion</v>
      </c>
      <c r="X1403" s="17" t="str">
        <f>VLOOKUP(A1403,INFO!A:F,5,0)</f>
        <v>LOGÍSTICA</v>
      </c>
      <c r="Y1403" s="17" t="str">
        <f>VLOOKUP(A1403,INFO!A:F,6,0)</f>
        <v>Cristobal Murillo</v>
      </c>
    </row>
    <row r="1404" spans="1:25" x14ac:dyDescent="0.25">
      <c r="A1404" s="3" t="s">
        <v>53</v>
      </c>
      <c r="B1404" s="8">
        <v>0</v>
      </c>
      <c r="C1404" s="8">
        <v>0</v>
      </c>
      <c r="D1404" s="8">
        <v>0</v>
      </c>
      <c r="E1404" s="4">
        <v>0</v>
      </c>
      <c r="F1404" s="5">
        <v>0</v>
      </c>
      <c r="G1404" s="5">
        <v>0</v>
      </c>
      <c r="H1404" s="7" t="s">
        <v>3</v>
      </c>
      <c r="I1404" s="7" t="s">
        <v>3</v>
      </c>
      <c r="J1404" s="42" t="s">
        <v>3</v>
      </c>
      <c r="K1404" s="42" t="s">
        <v>3</v>
      </c>
      <c r="L1404" s="2">
        <v>43380</v>
      </c>
      <c r="M1404" s="6" t="str">
        <f t="shared" si="233"/>
        <v>octubre</v>
      </c>
      <c r="N1404" s="19">
        <f t="shared" si="234"/>
        <v>40</v>
      </c>
      <c r="O1404" s="7" t="str">
        <f t="shared" si="235"/>
        <v>domingo</v>
      </c>
      <c r="P1404" s="7">
        <f t="shared" si="236"/>
        <v>2018</v>
      </c>
      <c r="Q1404" s="3" t="str">
        <f>VLOOKUP(A1404,INFO!$A:$B,2,0)</f>
        <v>GUAYAQUIL</v>
      </c>
      <c r="R1404" s="19">
        <v>95</v>
      </c>
      <c r="S1404" s="19" t="str">
        <f t="shared" si="237"/>
        <v>-----</v>
      </c>
      <c r="T1404" s="19">
        <f t="shared" si="238"/>
        <v>1</v>
      </c>
      <c r="U1404" s="19" t="str">
        <f t="shared" si="239"/>
        <v>No Mostrar</v>
      </c>
      <c r="V1404" s="3" t="str">
        <f>VLOOKUP(A1404,INFO!$A:$C,3,0)</f>
        <v>EIBC3570</v>
      </c>
      <c r="W1404" s="3" t="str">
        <f>VLOOKUP(V1404,INFO!$C:$D,2,0)</f>
        <v>Camion</v>
      </c>
      <c r="X1404" s="17" t="str">
        <f>VLOOKUP(A1404,INFO!A:F,5,0)</f>
        <v>LOGÍSTICA</v>
      </c>
      <c r="Y1404" s="17" t="str">
        <f>VLOOKUP(A1404,INFO!A:F,6,0)</f>
        <v>Cristobal Murillo</v>
      </c>
    </row>
    <row r="1405" spans="1:25" x14ac:dyDescent="0.25">
      <c r="A1405" s="3" t="s">
        <v>4</v>
      </c>
      <c r="B1405" s="8">
        <v>0</v>
      </c>
      <c r="C1405" s="8">
        <v>0</v>
      </c>
      <c r="D1405" s="8">
        <v>0</v>
      </c>
      <c r="E1405" s="4">
        <v>0</v>
      </c>
      <c r="F1405" s="5">
        <v>0</v>
      </c>
      <c r="G1405" s="5">
        <v>0</v>
      </c>
      <c r="H1405" s="7" t="s">
        <v>3</v>
      </c>
      <c r="I1405" s="7" t="s">
        <v>3</v>
      </c>
      <c r="J1405" s="42" t="s">
        <v>3</v>
      </c>
      <c r="K1405" s="42" t="s">
        <v>3</v>
      </c>
      <c r="L1405" s="2">
        <v>43380</v>
      </c>
      <c r="M1405" s="6" t="str">
        <f t="shared" si="233"/>
        <v>octubre</v>
      </c>
      <c r="N1405" s="19">
        <f t="shared" si="234"/>
        <v>40</v>
      </c>
      <c r="O1405" s="7" t="str">
        <f t="shared" si="235"/>
        <v>domingo</v>
      </c>
      <c r="P1405" s="7">
        <f t="shared" si="236"/>
        <v>2018</v>
      </c>
      <c r="Q1405" s="3" t="str">
        <f>VLOOKUP(A1405,INFO!$A:$B,2,0)</f>
        <v>QUITO</v>
      </c>
      <c r="R1405" s="19">
        <v>95</v>
      </c>
      <c r="S1405" s="19" t="str">
        <f t="shared" si="237"/>
        <v>-----</v>
      </c>
      <c r="T1405" s="19">
        <f t="shared" si="238"/>
        <v>1</v>
      </c>
      <c r="U1405" s="19" t="str">
        <f t="shared" si="239"/>
        <v>No Mostrar</v>
      </c>
      <c r="V1405" s="3" t="str">
        <f>VLOOKUP(A1405,INFO!$A:$C,3,0)</f>
        <v>HW228P</v>
      </c>
      <c r="W1405" s="3" t="str">
        <f>VLOOKUP(V1405,INFO!$C:$D,2,0)</f>
        <v>Motocicleta</v>
      </c>
      <c r="X1405" s="17" t="str">
        <f>VLOOKUP(A1405,INFO!A:F,5,0)</f>
        <v>SAT UIO</v>
      </c>
      <c r="Y1405" s="17" t="str">
        <f>VLOOKUP(A1405,INFO!A:F,6,0)</f>
        <v>Quito</v>
      </c>
    </row>
    <row r="1406" spans="1:25" x14ac:dyDescent="0.25">
      <c r="A1406" s="3" t="s">
        <v>61</v>
      </c>
      <c r="B1406" s="8">
        <v>0</v>
      </c>
      <c r="C1406" s="8">
        <v>0</v>
      </c>
      <c r="D1406" s="8">
        <v>0</v>
      </c>
      <c r="E1406" s="4">
        <v>0</v>
      </c>
      <c r="F1406" s="5">
        <v>0</v>
      </c>
      <c r="G1406" s="5">
        <v>0</v>
      </c>
      <c r="H1406" s="7" t="s">
        <v>3</v>
      </c>
      <c r="I1406" s="7" t="s">
        <v>3</v>
      </c>
      <c r="J1406" s="42" t="s">
        <v>3</v>
      </c>
      <c r="K1406" s="42" t="s">
        <v>3</v>
      </c>
      <c r="L1406" s="2">
        <v>43380</v>
      </c>
      <c r="M1406" s="6" t="str">
        <f t="shared" si="233"/>
        <v>octubre</v>
      </c>
      <c r="N1406" s="19">
        <f t="shared" si="234"/>
        <v>40</v>
      </c>
      <c r="O1406" s="7" t="str">
        <f t="shared" si="235"/>
        <v>domingo</v>
      </c>
      <c r="P1406" s="7">
        <f t="shared" si="236"/>
        <v>2018</v>
      </c>
      <c r="Q1406" s="3" t="str">
        <f>VLOOKUP(A1406,INFO!$A:$B,2,0)</f>
        <v>GUAYAQUIL</v>
      </c>
      <c r="R1406" s="19">
        <v>95</v>
      </c>
      <c r="S1406" s="19" t="str">
        <f t="shared" si="237"/>
        <v>-----</v>
      </c>
      <c r="T1406" s="19">
        <f t="shared" si="238"/>
        <v>1</v>
      </c>
      <c r="U1406" s="19" t="str">
        <f t="shared" si="239"/>
        <v>No Mostrar</v>
      </c>
      <c r="V1406" s="3" t="str">
        <f>VLOOKUP(A1406,INFO!$A:$C,3,0)</f>
        <v>EGSK6663</v>
      </c>
      <c r="W1406" s="3" t="str">
        <f>VLOOKUP(V1406,INFO!$C:$D,2,0)</f>
        <v>Camioneta</v>
      </c>
      <c r="X1406" s="17" t="str">
        <f>VLOOKUP(A1406,INFO!A:F,5,0)</f>
        <v>LOGÍSTICA</v>
      </c>
      <c r="Y1406" s="17" t="str">
        <f>VLOOKUP(A1406,INFO!A:F,6,0)</f>
        <v>Patricio Hidalgo</v>
      </c>
    </row>
    <row r="1407" spans="1:25" x14ac:dyDescent="0.25">
      <c r="A1407" s="3" t="s">
        <v>122</v>
      </c>
      <c r="B1407" s="8">
        <v>0</v>
      </c>
      <c r="C1407" s="8">
        <v>0</v>
      </c>
      <c r="D1407" s="8">
        <v>0</v>
      </c>
      <c r="E1407" s="4">
        <v>0</v>
      </c>
      <c r="F1407" s="5">
        <v>0</v>
      </c>
      <c r="G1407" s="5">
        <v>0</v>
      </c>
      <c r="H1407" s="7" t="s">
        <v>3</v>
      </c>
      <c r="I1407" s="7" t="s">
        <v>3</v>
      </c>
      <c r="J1407" s="42" t="s">
        <v>3</v>
      </c>
      <c r="K1407" s="42" t="s">
        <v>3</v>
      </c>
      <c r="L1407" s="2">
        <v>43380</v>
      </c>
      <c r="M1407" s="6" t="str">
        <f t="shared" si="233"/>
        <v>octubre</v>
      </c>
      <c r="N1407" s="19">
        <f t="shared" si="234"/>
        <v>40</v>
      </c>
      <c r="O1407" s="7" t="str">
        <f t="shared" si="235"/>
        <v>domingo</v>
      </c>
      <c r="P1407" s="7">
        <f t="shared" si="236"/>
        <v>2018</v>
      </c>
      <c r="Q1407" s="3" t="str">
        <f>VLOOKUP(A1407,INFO!$A:$B,2,0)</f>
        <v>GUAYAQUIL</v>
      </c>
      <c r="R1407" s="19">
        <v>95</v>
      </c>
      <c r="S1407" s="19" t="str">
        <f t="shared" si="237"/>
        <v>-----</v>
      </c>
      <c r="T1407" s="19">
        <f t="shared" si="238"/>
        <v>1</v>
      </c>
      <c r="U1407" s="19" t="str">
        <f t="shared" si="239"/>
        <v>No Mostrar</v>
      </c>
      <c r="V1407" s="3" t="str">
        <f>VLOOKUP(A1407,INFO!$A:$C,3,0)</f>
        <v>EHCN0517</v>
      </c>
      <c r="W1407" s="3" t="str">
        <f>VLOOKUP(V1407,INFO!$C:$D,2,0)</f>
        <v>Camioneta</v>
      </c>
      <c r="X1407" s="17" t="str">
        <f>VLOOKUP(A1407,INFO!A:F,5,0)</f>
        <v>POSTVENTA</v>
      </c>
      <c r="Y1407" s="17" t="str">
        <f>VLOOKUP(A1407,INFO!A:F,6,0)</f>
        <v>Marcelo Murillo</v>
      </c>
    </row>
    <row r="1408" spans="1:25" x14ac:dyDescent="0.25">
      <c r="A1408" s="3" t="s">
        <v>2</v>
      </c>
      <c r="B1408" s="8">
        <v>0</v>
      </c>
      <c r="C1408" s="8">
        <v>0</v>
      </c>
      <c r="D1408" s="8">
        <v>0</v>
      </c>
      <c r="E1408" s="4">
        <v>0</v>
      </c>
      <c r="F1408" s="5">
        <v>0</v>
      </c>
      <c r="G1408" s="5">
        <v>0</v>
      </c>
      <c r="H1408" s="7" t="s">
        <v>3</v>
      </c>
      <c r="I1408" s="7" t="s">
        <v>3</v>
      </c>
      <c r="J1408" s="42" t="s">
        <v>3</v>
      </c>
      <c r="K1408" s="42" t="s">
        <v>3</v>
      </c>
      <c r="L1408" s="2">
        <v>43380</v>
      </c>
      <c r="M1408" s="6" t="str">
        <f t="shared" si="233"/>
        <v>octubre</v>
      </c>
      <c r="N1408" s="19">
        <f t="shared" si="234"/>
        <v>40</v>
      </c>
      <c r="O1408" s="7" t="str">
        <f t="shared" si="235"/>
        <v>domingo</v>
      </c>
      <c r="P1408" s="7">
        <f t="shared" si="236"/>
        <v>2018</v>
      </c>
      <c r="Q1408" s="3" t="str">
        <f>VLOOKUP(A1408,INFO!$A:$B,2,0)</f>
        <v>QUITO</v>
      </c>
      <c r="R1408" s="19">
        <v>95</v>
      </c>
      <c r="S1408" s="19" t="str">
        <f t="shared" si="237"/>
        <v>-----</v>
      </c>
      <c r="T1408" s="19">
        <f t="shared" si="238"/>
        <v>1</v>
      </c>
      <c r="U1408" s="19" t="str">
        <f t="shared" si="239"/>
        <v>No Mostrar</v>
      </c>
      <c r="V1408" s="3" t="str">
        <f>VLOOKUP(A1408,INFO!$A:$C,3,0)</f>
        <v>EPCW7500</v>
      </c>
      <c r="W1408" s="3" t="str">
        <f>VLOOKUP(V1408,INFO!$C:$D,2,0)</f>
        <v>Camioneta</v>
      </c>
      <c r="X1408" s="17" t="str">
        <f>VLOOKUP(A1408,INFO!A:F,5,0)</f>
        <v>SAT UIO</v>
      </c>
      <c r="Y1408" s="17" t="str">
        <f>VLOOKUP(A1408,INFO!A:F,6,0)</f>
        <v>Edison Arellano</v>
      </c>
    </row>
    <row r="1409" spans="1:25" x14ac:dyDescent="0.25">
      <c r="A1409" s="3" t="s">
        <v>64</v>
      </c>
      <c r="B1409" s="8">
        <v>0</v>
      </c>
      <c r="C1409" s="8">
        <v>0</v>
      </c>
      <c r="D1409" s="8">
        <v>0</v>
      </c>
      <c r="E1409" s="4">
        <v>0</v>
      </c>
      <c r="F1409" s="5">
        <v>0</v>
      </c>
      <c r="G1409" s="5">
        <v>0</v>
      </c>
      <c r="H1409" s="7" t="s">
        <v>3</v>
      </c>
      <c r="I1409" s="7" t="s">
        <v>3</v>
      </c>
      <c r="J1409" s="42" t="s">
        <v>3</v>
      </c>
      <c r="K1409" s="42" t="s">
        <v>3</v>
      </c>
      <c r="L1409" s="2">
        <v>43380</v>
      </c>
      <c r="M1409" s="6" t="str">
        <f t="shared" si="233"/>
        <v>octubre</v>
      </c>
      <c r="N1409" s="19">
        <f t="shared" si="234"/>
        <v>40</v>
      </c>
      <c r="O1409" s="7" t="str">
        <f t="shared" si="235"/>
        <v>domingo</v>
      </c>
      <c r="P1409" s="7">
        <f t="shared" si="236"/>
        <v>2018</v>
      </c>
      <c r="Q1409" s="3" t="str">
        <f>VLOOKUP(A1409,INFO!$A:$B,2,0)</f>
        <v>GUAYAQUIL</v>
      </c>
      <c r="R1409" s="19">
        <v>95</v>
      </c>
      <c r="S1409" s="19" t="str">
        <f t="shared" si="237"/>
        <v>-----</v>
      </c>
      <c r="T1409" s="19">
        <f t="shared" si="238"/>
        <v>1</v>
      </c>
      <c r="U1409" s="19" t="str">
        <f t="shared" si="239"/>
        <v>No Mostrar</v>
      </c>
      <c r="V1409" s="3" t="str">
        <f>VLOOKUP(A1409,INFO!$A:$C,3,0)</f>
        <v>EPCW5709</v>
      </c>
      <c r="W1409" s="3" t="str">
        <f>VLOOKUP(V1409,INFO!$C:$D,2,0)</f>
        <v>Camioneta</v>
      </c>
      <c r="X1409" s="17" t="str">
        <f>VLOOKUP(A1409,INFO!A:F,5,0)</f>
        <v>VENTAS</v>
      </c>
      <c r="Y1409" s="17" t="str">
        <f>VLOOKUP(A1409,INFO!A:F,6,0)</f>
        <v>Proyectos</v>
      </c>
    </row>
    <row r="1410" spans="1:25" x14ac:dyDescent="0.25">
      <c r="A1410" s="3" t="s">
        <v>28</v>
      </c>
      <c r="B1410" s="8">
        <v>0</v>
      </c>
      <c r="C1410" s="8">
        <v>0</v>
      </c>
      <c r="D1410" s="8">
        <v>0</v>
      </c>
      <c r="E1410" s="4">
        <v>0</v>
      </c>
      <c r="F1410" s="5">
        <v>0</v>
      </c>
      <c r="G1410" s="5">
        <v>0</v>
      </c>
      <c r="H1410" s="7" t="s">
        <v>3</v>
      </c>
      <c r="I1410" s="7" t="s">
        <v>3</v>
      </c>
      <c r="J1410" s="42" t="s">
        <v>3</v>
      </c>
      <c r="K1410" s="42" t="s">
        <v>3</v>
      </c>
      <c r="L1410" s="2">
        <v>43380</v>
      </c>
      <c r="M1410" s="6" t="str">
        <f t="shared" si="233"/>
        <v>octubre</v>
      </c>
      <c r="N1410" s="19">
        <f t="shared" si="234"/>
        <v>40</v>
      </c>
      <c r="O1410" s="7" t="str">
        <f t="shared" si="235"/>
        <v>domingo</v>
      </c>
      <c r="P1410" s="7">
        <f t="shared" si="236"/>
        <v>2018</v>
      </c>
      <c r="Q1410" s="3" t="str">
        <f>VLOOKUP(A1410,INFO!$A:$B,2,0)</f>
        <v>GUAYAQUIL</v>
      </c>
      <c r="R1410" s="19">
        <v>95</v>
      </c>
      <c r="S1410" s="19" t="str">
        <f t="shared" si="237"/>
        <v>-----</v>
      </c>
      <c r="T1410" s="19">
        <f t="shared" si="238"/>
        <v>1</v>
      </c>
      <c r="U1410" s="19" t="str">
        <f t="shared" si="239"/>
        <v>No Mostrar</v>
      </c>
      <c r="V1410" s="3" t="str">
        <f>VLOOKUP(A1410,INFO!$A:$C,3,0)</f>
        <v>EPCW1831</v>
      </c>
      <c r="W1410" s="3" t="str">
        <f>VLOOKUP(V1410,INFO!$C:$D,2,0)</f>
        <v>Camioneta</v>
      </c>
      <c r="X1410" s="17" t="str">
        <f>VLOOKUP(A1410,INFO!A:F,5,0)</f>
        <v>POSTVENTA</v>
      </c>
      <c r="Y1410" s="17" t="str">
        <f>VLOOKUP(A1410,INFO!A:F,6,0)</f>
        <v>Jose Luis vargas</v>
      </c>
    </row>
    <row r="1411" spans="1:25" x14ac:dyDescent="0.25">
      <c r="A1411" s="3" t="s">
        <v>51</v>
      </c>
      <c r="B1411" s="8">
        <v>0</v>
      </c>
      <c r="C1411" s="8">
        <v>0</v>
      </c>
      <c r="D1411" s="8">
        <v>0</v>
      </c>
      <c r="E1411" s="4">
        <v>0</v>
      </c>
      <c r="F1411" s="5">
        <v>0</v>
      </c>
      <c r="G1411" s="5">
        <v>0</v>
      </c>
      <c r="H1411" s="7" t="s">
        <v>3</v>
      </c>
      <c r="I1411" s="7" t="s">
        <v>3</v>
      </c>
      <c r="J1411" s="42" t="s">
        <v>3</v>
      </c>
      <c r="K1411" s="42" t="s">
        <v>3</v>
      </c>
      <c r="L1411" s="2">
        <v>43380</v>
      </c>
      <c r="M1411" s="6" t="str">
        <f t="shared" si="233"/>
        <v>octubre</v>
      </c>
      <c r="N1411" s="19">
        <f t="shared" si="234"/>
        <v>40</v>
      </c>
      <c r="O1411" s="7" t="str">
        <f t="shared" si="235"/>
        <v>domingo</v>
      </c>
      <c r="P1411" s="7">
        <f t="shared" si="236"/>
        <v>2018</v>
      </c>
      <c r="Q1411" s="3" t="str">
        <f>VLOOKUP(A1411,INFO!$A:$B,2,0)</f>
        <v>QUITO</v>
      </c>
      <c r="R1411" s="19">
        <v>95</v>
      </c>
      <c r="S1411" s="19" t="str">
        <f t="shared" si="237"/>
        <v>-----</v>
      </c>
      <c r="T1411" s="19">
        <f t="shared" si="238"/>
        <v>1</v>
      </c>
      <c r="U1411" s="19" t="str">
        <f t="shared" si="239"/>
        <v>No Mostrar</v>
      </c>
      <c r="V1411" s="3" t="str">
        <f>VLOOKUP(A1411,INFO!$A:$C,3,0)</f>
        <v>EPCT8869</v>
      </c>
      <c r="W1411" s="3" t="str">
        <f>VLOOKUP(V1411,INFO!$C:$D,2,0)</f>
        <v>Camioneta</v>
      </c>
      <c r="X1411" s="17" t="str">
        <f>VLOOKUP(A1411,INFO!A:F,5,0)</f>
        <v>SAT UIO</v>
      </c>
      <c r="Y1411" s="17" t="str">
        <f>VLOOKUP(A1411,INFO!A:F,6,0)</f>
        <v>Norberto Congo</v>
      </c>
    </row>
    <row r="1412" spans="1:25" x14ac:dyDescent="0.25">
      <c r="A1412" s="3" t="s">
        <v>70</v>
      </c>
      <c r="B1412" s="8">
        <v>0</v>
      </c>
      <c r="C1412" s="8">
        <v>0</v>
      </c>
      <c r="D1412" s="8">
        <v>0</v>
      </c>
      <c r="E1412" s="4">
        <v>0</v>
      </c>
      <c r="F1412" s="5">
        <v>0</v>
      </c>
      <c r="G1412" s="5">
        <v>0</v>
      </c>
      <c r="H1412" s="7" t="s">
        <v>3</v>
      </c>
      <c r="I1412" s="7" t="s">
        <v>3</v>
      </c>
      <c r="J1412" s="42" t="s">
        <v>3</v>
      </c>
      <c r="K1412" s="42" t="s">
        <v>3</v>
      </c>
      <c r="L1412" s="2">
        <v>43380</v>
      </c>
      <c r="M1412" s="6" t="str">
        <f t="shared" si="233"/>
        <v>octubre</v>
      </c>
      <c r="N1412" s="19">
        <f t="shared" si="234"/>
        <v>40</v>
      </c>
      <c r="O1412" s="7" t="str">
        <f t="shared" si="235"/>
        <v>domingo</v>
      </c>
      <c r="P1412" s="7">
        <f t="shared" si="236"/>
        <v>2018</v>
      </c>
      <c r="Q1412" s="3" t="str">
        <f>VLOOKUP(A1412,INFO!$A:$B,2,0)</f>
        <v>QUITO</v>
      </c>
      <c r="R1412" s="19">
        <v>95</v>
      </c>
      <c r="S1412" s="19" t="str">
        <f t="shared" si="237"/>
        <v>-----</v>
      </c>
      <c r="T1412" s="19">
        <f t="shared" si="238"/>
        <v>1</v>
      </c>
      <c r="U1412" s="19" t="str">
        <f t="shared" si="239"/>
        <v>No Mostrar</v>
      </c>
      <c r="V1412" s="3" t="str">
        <f>VLOOKUP(A1412,INFO!$A:$C,3,0)</f>
        <v>EPCZ3313</v>
      </c>
      <c r="W1412" s="3" t="str">
        <f>VLOOKUP(V1412,INFO!$C:$D,2,0)</f>
        <v>Automovil</v>
      </c>
      <c r="X1412" s="17" t="str">
        <f>VLOOKUP(A1412,INFO!A:F,5,0)</f>
        <v>VENTAS</v>
      </c>
      <c r="Y1412" s="17" t="str">
        <f>VLOOKUP(A1412,INFO!A:F,6,0)</f>
        <v>Fernando Maldonado</v>
      </c>
    </row>
    <row r="1413" spans="1:25" x14ac:dyDescent="0.25">
      <c r="A1413" s="3" t="s">
        <v>0</v>
      </c>
      <c r="B1413" s="8">
        <v>0</v>
      </c>
      <c r="C1413" s="8">
        <v>0</v>
      </c>
      <c r="D1413" s="8">
        <v>0</v>
      </c>
      <c r="E1413" s="4">
        <v>0</v>
      </c>
      <c r="F1413" s="5">
        <v>0</v>
      </c>
      <c r="G1413" s="5">
        <v>0</v>
      </c>
      <c r="H1413" s="7" t="s">
        <v>3</v>
      </c>
      <c r="I1413" s="7" t="s">
        <v>3</v>
      </c>
      <c r="J1413" s="42" t="s">
        <v>3</v>
      </c>
      <c r="K1413" s="42" t="s">
        <v>3</v>
      </c>
      <c r="L1413" s="2">
        <v>43380</v>
      </c>
      <c r="M1413" s="6" t="str">
        <f t="shared" si="233"/>
        <v>octubre</v>
      </c>
      <c r="N1413" s="19">
        <f t="shared" si="234"/>
        <v>40</v>
      </c>
      <c r="O1413" s="7" t="str">
        <f t="shared" si="235"/>
        <v>domingo</v>
      </c>
      <c r="P1413" s="7">
        <f t="shared" si="236"/>
        <v>2018</v>
      </c>
      <c r="Q1413" s="3" t="str">
        <f>VLOOKUP(A1413,INFO!$A:$B,2,0)</f>
        <v>QUITO</v>
      </c>
      <c r="R1413" s="19">
        <v>95</v>
      </c>
      <c r="S1413" s="19" t="str">
        <f t="shared" si="237"/>
        <v>-----</v>
      </c>
      <c r="T1413" s="19">
        <f t="shared" si="238"/>
        <v>1</v>
      </c>
      <c r="U1413" s="19" t="str">
        <f t="shared" si="239"/>
        <v>No Mostrar</v>
      </c>
      <c r="V1413" s="3" t="str">
        <f>VLOOKUP(A1413,INFO!$A:$C,3,0)</f>
        <v>EGSF6013</v>
      </c>
      <c r="W1413" s="3" t="str">
        <f>VLOOKUP(V1413,INFO!$C:$D,2,0)</f>
        <v>Camioneta</v>
      </c>
      <c r="X1413" s="17" t="str">
        <f>VLOOKUP(A1413,INFO!A:F,5,0)</f>
        <v>SAT UIO</v>
      </c>
      <c r="Y1413" s="17" t="str">
        <f>VLOOKUP(A1413,INFO!A:F,6,0)</f>
        <v>Darwin Vargas</v>
      </c>
    </row>
    <row r="1414" spans="1:25" x14ac:dyDescent="0.25">
      <c r="A1414" s="3" t="s">
        <v>23</v>
      </c>
      <c r="B1414" s="8">
        <v>0</v>
      </c>
      <c r="C1414" s="8">
        <v>0</v>
      </c>
      <c r="D1414" s="8">
        <v>0</v>
      </c>
      <c r="E1414" s="4">
        <v>0</v>
      </c>
      <c r="F1414" s="5">
        <v>0</v>
      </c>
      <c r="G1414" s="5">
        <v>0</v>
      </c>
      <c r="H1414" s="7" t="s">
        <v>3</v>
      </c>
      <c r="I1414" s="7" t="s">
        <v>3</v>
      </c>
      <c r="J1414" s="42" t="s">
        <v>3</v>
      </c>
      <c r="K1414" s="42" t="s">
        <v>3</v>
      </c>
      <c r="L1414" s="2">
        <v>43380</v>
      </c>
      <c r="M1414" s="6" t="str">
        <f t="shared" si="233"/>
        <v>octubre</v>
      </c>
      <c r="N1414" s="19">
        <f t="shared" si="234"/>
        <v>40</v>
      </c>
      <c r="O1414" s="7" t="str">
        <f t="shared" si="235"/>
        <v>domingo</v>
      </c>
      <c r="P1414" s="7">
        <f t="shared" si="236"/>
        <v>2018</v>
      </c>
      <c r="Q1414" s="3" t="str">
        <f>VLOOKUP(A1414,INFO!$A:$B,2,0)</f>
        <v>GUAYAQUIL</v>
      </c>
      <c r="R1414" s="19">
        <v>95</v>
      </c>
      <c r="S1414" s="19" t="str">
        <f t="shared" si="237"/>
        <v>-----</v>
      </c>
      <c r="T1414" s="19">
        <f t="shared" si="238"/>
        <v>1</v>
      </c>
      <c r="U1414" s="19" t="str">
        <f t="shared" si="239"/>
        <v>No Mostrar</v>
      </c>
      <c r="V1414" s="3" t="str">
        <f>VLOOKUP(A1414,INFO!$A:$C,3,0)</f>
        <v>EGSF6029</v>
      </c>
      <c r="W1414" s="3" t="str">
        <f>VLOOKUP(V1414,INFO!$C:$D,2,0)</f>
        <v>Camioneta</v>
      </c>
      <c r="X1414" s="17" t="str">
        <f>VLOOKUP(A1414,INFO!A:F,5,0)</f>
        <v>POSTVENTA</v>
      </c>
      <c r="Y1414" s="17" t="str">
        <f>VLOOKUP(A1414,INFO!A:F,6,0)</f>
        <v>Jacob Soriano</v>
      </c>
    </row>
    <row r="1415" spans="1:25" x14ac:dyDescent="0.25">
      <c r="A1415" s="3" t="s">
        <v>25</v>
      </c>
      <c r="B1415" s="8">
        <v>0</v>
      </c>
      <c r="C1415" s="8">
        <v>0</v>
      </c>
      <c r="D1415" s="8">
        <v>0</v>
      </c>
      <c r="E1415" s="4">
        <v>0</v>
      </c>
      <c r="F1415" s="5">
        <v>0</v>
      </c>
      <c r="G1415" s="5">
        <v>0</v>
      </c>
      <c r="H1415" s="7" t="s">
        <v>3</v>
      </c>
      <c r="I1415" s="7" t="s">
        <v>3</v>
      </c>
      <c r="J1415" s="42" t="s">
        <v>3</v>
      </c>
      <c r="K1415" s="42" t="s">
        <v>3</v>
      </c>
      <c r="L1415" s="2">
        <v>43380</v>
      </c>
      <c r="M1415" s="6" t="str">
        <f t="shared" si="233"/>
        <v>octubre</v>
      </c>
      <c r="N1415" s="19">
        <f t="shared" si="234"/>
        <v>40</v>
      </c>
      <c r="O1415" s="7" t="str">
        <f t="shared" si="235"/>
        <v>domingo</v>
      </c>
      <c r="P1415" s="7">
        <f t="shared" si="236"/>
        <v>2018</v>
      </c>
      <c r="Q1415" s="3" t="str">
        <f>VLOOKUP(A1415,INFO!$A:$B,2,0)</f>
        <v>GUAYAQUIL</v>
      </c>
      <c r="R1415" s="19">
        <v>95</v>
      </c>
      <c r="S1415" s="19" t="str">
        <f t="shared" si="237"/>
        <v>-----</v>
      </c>
      <c r="T1415" s="19">
        <f t="shared" si="238"/>
        <v>1</v>
      </c>
      <c r="U1415" s="19" t="str">
        <f t="shared" si="239"/>
        <v>No Mostrar</v>
      </c>
      <c r="V1415" s="3" t="str">
        <f>VLOOKUP(A1415,INFO!$A:$C,3,0)</f>
        <v>EGSF6046</v>
      </c>
      <c r="W1415" s="3" t="str">
        <f>VLOOKUP(V1415,INFO!$C:$D,2,0)</f>
        <v>Camioneta</v>
      </c>
      <c r="X1415" s="17" t="str">
        <f>VLOOKUP(A1415,INFO!A:F,5,0)</f>
        <v>POSTVENTA</v>
      </c>
      <c r="Y1415" s="17" t="str">
        <f>VLOOKUP(A1415,INFO!A:F,6,0)</f>
        <v>Kevin Perez</v>
      </c>
    </row>
    <row r="1416" spans="1:25" x14ac:dyDescent="0.25">
      <c r="A1416" s="3" t="s">
        <v>26</v>
      </c>
      <c r="B1416" s="8">
        <v>0</v>
      </c>
      <c r="C1416" s="8">
        <v>0</v>
      </c>
      <c r="D1416" s="8">
        <v>0</v>
      </c>
      <c r="E1416" s="4">
        <v>0</v>
      </c>
      <c r="F1416" s="5">
        <v>0</v>
      </c>
      <c r="G1416" s="5">
        <v>0</v>
      </c>
      <c r="H1416" s="7" t="s">
        <v>3</v>
      </c>
      <c r="I1416" s="7" t="s">
        <v>3</v>
      </c>
      <c r="J1416" s="42" t="s">
        <v>3</v>
      </c>
      <c r="K1416" s="42" t="s">
        <v>3</v>
      </c>
      <c r="L1416" s="2">
        <v>43380</v>
      </c>
      <c r="M1416" s="6" t="str">
        <f t="shared" si="233"/>
        <v>octubre</v>
      </c>
      <c r="N1416" s="19">
        <f t="shared" si="234"/>
        <v>40</v>
      </c>
      <c r="O1416" s="7" t="str">
        <f t="shared" si="235"/>
        <v>domingo</v>
      </c>
      <c r="P1416" s="7">
        <f t="shared" si="236"/>
        <v>2018</v>
      </c>
      <c r="Q1416" s="3" t="str">
        <f>VLOOKUP(A1416,INFO!$A:$B,2,0)</f>
        <v>GUAYAQUIL</v>
      </c>
      <c r="R1416" s="19">
        <v>95</v>
      </c>
      <c r="S1416" s="19" t="str">
        <f t="shared" si="237"/>
        <v>-----</v>
      </c>
      <c r="T1416" s="19">
        <f t="shared" si="238"/>
        <v>1</v>
      </c>
      <c r="U1416" s="19" t="str">
        <f t="shared" si="239"/>
        <v>No Mostrar</v>
      </c>
      <c r="V1416" s="3" t="str">
        <f>VLOOKUP(A1416,INFO!$A:$C,3,0)</f>
        <v>EGSI9179</v>
      </c>
      <c r="W1416" s="3" t="str">
        <f>VLOOKUP(V1416,INFO!$C:$D,2,0)</f>
        <v>Camioneta</v>
      </c>
      <c r="X1416" s="17" t="str">
        <f>VLOOKUP(A1416,INFO!A:F,5,0)</f>
        <v>POSTVENTA</v>
      </c>
      <c r="Y1416" s="17" t="str">
        <f>VLOOKUP(A1416,INFO!A:F,6,0)</f>
        <v>Deibi Banguera</v>
      </c>
    </row>
    <row r="1417" spans="1:25" x14ac:dyDescent="0.25">
      <c r="A1417" s="3" t="s">
        <v>74</v>
      </c>
      <c r="B1417" s="8">
        <v>0</v>
      </c>
      <c r="C1417" s="8">
        <v>0</v>
      </c>
      <c r="D1417" s="8">
        <v>0</v>
      </c>
      <c r="E1417" s="4">
        <v>0</v>
      </c>
      <c r="F1417" s="5">
        <v>0</v>
      </c>
      <c r="G1417" s="5">
        <v>0</v>
      </c>
      <c r="H1417" s="7" t="s">
        <v>3</v>
      </c>
      <c r="I1417" s="7" t="s">
        <v>3</v>
      </c>
      <c r="J1417" s="42" t="s">
        <v>3</v>
      </c>
      <c r="K1417" s="42" t="s">
        <v>3</v>
      </c>
      <c r="L1417" s="2">
        <v>43380</v>
      </c>
      <c r="M1417" s="6" t="str">
        <f t="shared" si="233"/>
        <v>octubre</v>
      </c>
      <c r="N1417" s="19">
        <f t="shared" si="234"/>
        <v>40</v>
      </c>
      <c r="O1417" s="7" t="str">
        <f t="shared" si="235"/>
        <v>domingo</v>
      </c>
      <c r="P1417" s="7">
        <f t="shared" si="236"/>
        <v>2018</v>
      </c>
      <c r="Q1417" s="3" t="str">
        <f>VLOOKUP(A1417,INFO!$A:$B,2,0)</f>
        <v>GUAYAQUIL</v>
      </c>
      <c r="R1417" s="19">
        <v>95</v>
      </c>
      <c r="S1417" s="19" t="str">
        <f t="shared" si="237"/>
        <v>-----</v>
      </c>
      <c r="T1417" s="19">
        <f t="shared" si="238"/>
        <v>1</v>
      </c>
      <c r="U1417" s="19" t="str">
        <f t="shared" si="239"/>
        <v>No Mostrar</v>
      </c>
      <c r="V1417" s="3" t="str">
        <f>VLOOKUP(A1417,INFO!$A:$C,3,0)</f>
        <v>EGSI9191</v>
      </c>
      <c r="W1417" s="3" t="str">
        <f>VLOOKUP(V1417,INFO!$C:$D,2,0)</f>
        <v>Camioneta</v>
      </c>
      <c r="X1417" s="17" t="str">
        <f>VLOOKUP(A1417,INFO!A:F,5,0)</f>
        <v>POSTVENTA</v>
      </c>
      <c r="Y1417" s="17" t="str">
        <f>VLOOKUP(A1417,INFO!A:F,6,0)</f>
        <v>Patricio Olaya</v>
      </c>
    </row>
    <row r="1418" spans="1:25" x14ac:dyDescent="0.25">
      <c r="A1418" s="3" t="s">
        <v>73</v>
      </c>
      <c r="B1418" s="8">
        <v>4.3981481481481484E-3</v>
      </c>
      <c r="C1418" s="8">
        <v>3.4953703703703705E-3</v>
      </c>
      <c r="D1418" s="8">
        <v>9.0277777777777784E-4</v>
      </c>
      <c r="E1418" s="4">
        <v>1.49</v>
      </c>
      <c r="F1418" s="5">
        <v>38</v>
      </c>
      <c r="G1418" s="5">
        <v>14.13</v>
      </c>
      <c r="H1418" s="7" t="s">
        <v>71</v>
      </c>
      <c r="I1418" s="7" t="s">
        <v>262</v>
      </c>
      <c r="J1418" s="42">
        <v>43380.589305555557</v>
      </c>
      <c r="K1418" s="42">
        <v>43380.5937037037</v>
      </c>
      <c r="L1418" s="2">
        <v>43380</v>
      </c>
      <c r="M1418" s="6" t="str">
        <f t="shared" si="233"/>
        <v>octubre</v>
      </c>
      <c r="N1418" s="19">
        <f t="shared" si="234"/>
        <v>40</v>
      </c>
      <c r="O1418" s="7" t="str">
        <f t="shared" si="235"/>
        <v>domingo</v>
      </c>
      <c r="P1418" s="7">
        <f t="shared" si="236"/>
        <v>2018</v>
      </c>
      <c r="Q1418" s="3" t="str">
        <f>VLOOKUP(A1418,INFO!$A:$B,2,0)</f>
        <v>GUAYAQUIL</v>
      </c>
      <c r="R1418" s="19">
        <v>95</v>
      </c>
      <c r="S1418" s="19" t="str">
        <f t="shared" si="237"/>
        <v>Isidro Ayora Cueva, Guayaquil</v>
      </c>
      <c r="T1418" s="19">
        <f t="shared" si="238"/>
        <v>0</v>
      </c>
      <c r="U1418" s="19" t="str">
        <f t="shared" si="239"/>
        <v>Mostrar</v>
      </c>
      <c r="V1418" s="3" t="str">
        <f>VLOOKUP(A1418,INFO!$A:$C,3,0)</f>
        <v>EGSG9568</v>
      </c>
      <c r="W1418" s="3" t="str">
        <f>VLOOKUP(V1418,INFO!$C:$D,2,0)</f>
        <v>Camioneta</v>
      </c>
      <c r="X1418" s="17" t="str">
        <f>VLOOKUP(A1418,INFO!A:F,5,0)</f>
        <v>ADMINISTRACIÓN</v>
      </c>
      <c r="Y1418" s="17" t="str">
        <f>VLOOKUP(A1418,INFO!A:F,6,0)</f>
        <v>Alejandro Adrian</v>
      </c>
    </row>
    <row r="1419" spans="1:25" x14ac:dyDescent="0.25">
      <c r="A1419" s="3" t="s">
        <v>73</v>
      </c>
      <c r="B1419" s="8">
        <v>1.4050925925925927E-2</v>
      </c>
      <c r="C1419" s="8">
        <v>1.2673611111111109E-2</v>
      </c>
      <c r="D1419" s="8">
        <v>1.3773148148148147E-3</v>
      </c>
      <c r="E1419" s="4">
        <v>12.21</v>
      </c>
      <c r="F1419" s="5">
        <v>57</v>
      </c>
      <c r="G1419" s="5">
        <v>36.19</v>
      </c>
      <c r="H1419" s="7" t="s">
        <v>72</v>
      </c>
      <c r="I1419" s="7" t="s">
        <v>301</v>
      </c>
      <c r="J1419" s="42">
        <v>43380.88003472222</v>
      </c>
      <c r="K1419" s="42">
        <v>43380.894085648149</v>
      </c>
      <c r="L1419" s="2">
        <v>43380</v>
      </c>
      <c r="M1419" s="6" t="str">
        <f t="shared" si="233"/>
        <v>octubre</v>
      </c>
      <c r="N1419" s="19">
        <f t="shared" si="234"/>
        <v>40</v>
      </c>
      <c r="O1419" s="7" t="str">
        <f t="shared" si="235"/>
        <v>domingo</v>
      </c>
      <c r="P1419" s="7">
        <f t="shared" si="236"/>
        <v>2018</v>
      </c>
      <c r="Q1419" s="3" t="str">
        <f>VLOOKUP(A1419,INFO!$A:$B,2,0)</f>
        <v>GUAYAQUIL</v>
      </c>
      <c r="R1419" s="19">
        <v>95</v>
      </c>
      <c r="S1419" s="19" t="str">
        <f t="shared" si="237"/>
        <v>Avenida Francisco De Orellana, Guayaquil</v>
      </c>
      <c r="T1419" s="19">
        <f t="shared" si="238"/>
        <v>1</v>
      </c>
      <c r="U1419" s="19" t="str">
        <f t="shared" si="239"/>
        <v>Mostrar</v>
      </c>
      <c r="V1419" s="3" t="str">
        <f>VLOOKUP(A1419,INFO!$A:$C,3,0)</f>
        <v>EGSG9568</v>
      </c>
      <c r="W1419" s="3" t="str">
        <f>VLOOKUP(V1419,INFO!$C:$D,2,0)</f>
        <v>Camioneta</v>
      </c>
      <c r="X1419" s="17" t="str">
        <f>VLOOKUP(A1419,INFO!A:F,5,0)</f>
        <v>ADMINISTRACIÓN</v>
      </c>
      <c r="Y1419" s="17" t="str">
        <f>VLOOKUP(A1419,INFO!A:F,6,0)</f>
        <v>Alejandro Adrian</v>
      </c>
    </row>
    <row r="1420" spans="1:25" x14ac:dyDescent="0.25">
      <c r="A1420" s="3" t="s">
        <v>59</v>
      </c>
      <c r="B1420" s="8">
        <v>9.3518518518518525E-3</v>
      </c>
      <c r="C1420" s="8">
        <v>5.5555555555555558E-3</v>
      </c>
      <c r="D1420" s="8">
        <v>3.7962962962962963E-3</v>
      </c>
      <c r="E1420" s="4">
        <v>1.82</v>
      </c>
      <c r="F1420" s="5">
        <v>31</v>
      </c>
      <c r="G1420" s="5">
        <v>8.11</v>
      </c>
      <c r="H1420" s="7" t="s">
        <v>24</v>
      </c>
      <c r="I1420" s="7" t="s">
        <v>24</v>
      </c>
      <c r="J1420" s="42">
        <v>43380.782280092593</v>
      </c>
      <c r="K1420" s="42">
        <v>43380.791631944441</v>
      </c>
      <c r="L1420" s="2">
        <v>43380</v>
      </c>
      <c r="M1420" s="6" t="str">
        <f t="shared" si="233"/>
        <v>octubre</v>
      </c>
      <c r="N1420" s="19">
        <f t="shared" si="234"/>
        <v>40</v>
      </c>
      <c r="O1420" s="7" t="str">
        <f t="shared" si="235"/>
        <v>domingo</v>
      </c>
      <c r="P1420" s="7">
        <f t="shared" si="236"/>
        <v>2018</v>
      </c>
      <c r="Q1420" s="3" t="str">
        <f>VLOOKUP(A1420,INFO!$A:$B,2,0)</f>
        <v>GUAYAQUIL</v>
      </c>
      <c r="R1420" s="19">
        <v>95</v>
      </c>
      <c r="S1420" s="19" t="str">
        <f t="shared" si="237"/>
        <v>Durmió en Ainsa</v>
      </c>
      <c r="T1420" s="19">
        <f t="shared" si="238"/>
        <v>1</v>
      </c>
      <c r="U1420" s="19" t="str">
        <f t="shared" si="239"/>
        <v>Mostrar</v>
      </c>
      <c r="V1420" s="3" t="str">
        <f>VLOOKUP(A1420,INFO!$A:$C,3,0)</f>
        <v>EPCI6941</v>
      </c>
      <c r="W1420" s="3" t="str">
        <f>VLOOKUP(V1420,INFO!$C:$D,2,0)</f>
        <v>Camioneta</v>
      </c>
      <c r="X1420" s="17" t="str">
        <f>VLOOKUP(A1420,INFO!A:F,5,0)</f>
        <v>POSTVENTA</v>
      </c>
      <c r="Y1420" s="17" t="str">
        <f>VLOOKUP(A1420,INFO!A:F,6,0)</f>
        <v>Michael Resabala</v>
      </c>
    </row>
    <row r="1421" spans="1:25" x14ac:dyDescent="0.25">
      <c r="A1421" s="3" t="s">
        <v>73</v>
      </c>
      <c r="B1421" s="8">
        <v>1.5729166666666666E-2</v>
      </c>
      <c r="C1421" s="8">
        <v>1.1481481481481483E-2</v>
      </c>
      <c r="D1421" s="8">
        <v>4.2476851851851851E-3</v>
      </c>
      <c r="E1421" s="4">
        <v>5.58</v>
      </c>
      <c r="F1421" s="5">
        <v>48</v>
      </c>
      <c r="G1421" s="5">
        <v>14.77</v>
      </c>
      <c r="H1421" s="7" t="s">
        <v>72</v>
      </c>
      <c r="I1421" s="7" t="s">
        <v>72</v>
      </c>
      <c r="J1421" s="42">
        <v>43380.708483796298</v>
      </c>
      <c r="K1421" s="42">
        <v>43380.724212962959</v>
      </c>
      <c r="L1421" s="2">
        <v>43380</v>
      </c>
      <c r="M1421" s="6" t="str">
        <f t="shared" si="233"/>
        <v>octubre</v>
      </c>
      <c r="N1421" s="19">
        <f t="shared" si="234"/>
        <v>40</v>
      </c>
      <c r="O1421" s="7" t="str">
        <f t="shared" si="235"/>
        <v>domingo</v>
      </c>
      <c r="P1421" s="7">
        <f t="shared" si="236"/>
        <v>2018</v>
      </c>
      <c r="Q1421" s="3" t="str">
        <f>VLOOKUP(A1421,INFO!$A:$B,2,0)</f>
        <v>GUAYAQUIL</v>
      </c>
      <c r="R1421" s="19">
        <v>95</v>
      </c>
      <c r="S1421" s="19" t="str">
        <f t="shared" si="237"/>
        <v>Durmió en Ainsa</v>
      </c>
      <c r="T1421" s="19">
        <f t="shared" si="238"/>
        <v>1</v>
      </c>
      <c r="U1421" s="19" t="str">
        <f t="shared" si="239"/>
        <v>Mostrar</v>
      </c>
      <c r="V1421" s="3" t="str">
        <f>VLOOKUP(A1421,INFO!$A:$C,3,0)</f>
        <v>EGSG9568</v>
      </c>
      <c r="W1421" s="3" t="str">
        <f>VLOOKUP(V1421,INFO!$C:$D,2,0)</f>
        <v>Camioneta</v>
      </c>
      <c r="X1421" s="17" t="str">
        <f>VLOOKUP(A1421,INFO!A:F,5,0)</f>
        <v>ADMINISTRACIÓN</v>
      </c>
      <c r="Y1421" s="17" t="str">
        <f>VLOOKUP(A1421,INFO!A:F,6,0)</f>
        <v>Alejandro Adrian</v>
      </c>
    </row>
    <row r="1422" spans="1:25" x14ac:dyDescent="0.25">
      <c r="A1422" s="3" t="s">
        <v>73</v>
      </c>
      <c r="B1422" s="8">
        <v>5.115740740740741E-3</v>
      </c>
      <c r="C1422" s="8">
        <v>0</v>
      </c>
      <c r="D1422" s="8">
        <v>5.115740740740741E-3</v>
      </c>
      <c r="E1422" s="4">
        <v>0</v>
      </c>
      <c r="F1422" s="5">
        <v>0</v>
      </c>
      <c r="G1422" s="5">
        <v>0</v>
      </c>
      <c r="H1422" s="7" t="s">
        <v>72</v>
      </c>
      <c r="I1422" s="7" t="s">
        <v>72</v>
      </c>
      <c r="J1422" s="42">
        <v>43380.007835648146</v>
      </c>
      <c r="K1422" s="42">
        <v>43380.01295138889</v>
      </c>
      <c r="L1422" s="2">
        <v>43380</v>
      </c>
      <c r="M1422" s="6" t="str">
        <f t="shared" si="233"/>
        <v>octubre</v>
      </c>
      <c r="N1422" s="19">
        <f t="shared" si="234"/>
        <v>40</v>
      </c>
      <c r="O1422" s="7" t="str">
        <f t="shared" si="235"/>
        <v>domingo</v>
      </c>
      <c r="P1422" s="7">
        <f t="shared" si="236"/>
        <v>2018</v>
      </c>
      <c r="Q1422" s="3" t="str">
        <f>VLOOKUP(A1422,INFO!$A:$B,2,0)</f>
        <v>GUAYAQUIL</v>
      </c>
      <c r="R1422" s="19">
        <v>95</v>
      </c>
      <c r="S1422" s="19" t="str">
        <f t="shared" si="237"/>
        <v>Durmió en Ainsa</v>
      </c>
      <c r="T1422" s="19">
        <f t="shared" si="238"/>
        <v>1</v>
      </c>
      <c r="U1422" s="19" t="str">
        <f t="shared" si="239"/>
        <v>Mostrar</v>
      </c>
      <c r="V1422" s="3" t="str">
        <f>VLOOKUP(A1422,INFO!$A:$C,3,0)</f>
        <v>EGSG9568</v>
      </c>
      <c r="W1422" s="3" t="str">
        <f>VLOOKUP(V1422,INFO!$C:$D,2,0)</f>
        <v>Camioneta</v>
      </c>
      <c r="X1422" s="17" t="str">
        <f>VLOOKUP(A1422,INFO!A:F,5,0)</f>
        <v>ADMINISTRACIÓN</v>
      </c>
      <c r="Y1422" s="17" t="str">
        <f>VLOOKUP(A1422,INFO!A:F,6,0)</f>
        <v>Alejandro Adrian</v>
      </c>
    </row>
    <row r="1423" spans="1:25" x14ac:dyDescent="0.25">
      <c r="A1423" s="3" t="s">
        <v>59</v>
      </c>
      <c r="B1423" s="8">
        <v>4.7743055555555552E-2</v>
      </c>
      <c r="C1423" s="8">
        <v>3.8738425925925926E-2</v>
      </c>
      <c r="D1423" s="8">
        <v>9.0046296296296298E-3</v>
      </c>
      <c r="E1423" s="4">
        <v>44.85</v>
      </c>
      <c r="F1423" s="5">
        <v>92</v>
      </c>
      <c r="G1423" s="5">
        <v>39.14</v>
      </c>
      <c r="H1423" s="7" t="s">
        <v>24</v>
      </c>
      <c r="I1423" s="7" t="s">
        <v>24</v>
      </c>
      <c r="J1423" s="42">
        <v>43380.723935185182</v>
      </c>
      <c r="K1423" s="42">
        <v>43380.771678240744</v>
      </c>
      <c r="L1423" s="2">
        <v>43380</v>
      </c>
      <c r="M1423" s="6" t="str">
        <f t="shared" si="233"/>
        <v>octubre</v>
      </c>
      <c r="N1423" s="19">
        <f t="shared" si="234"/>
        <v>40</v>
      </c>
      <c r="O1423" s="7" t="str">
        <f t="shared" si="235"/>
        <v>domingo</v>
      </c>
      <c r="P1423" s="7">
        <f t="shared" si="236"/>
        <v>2018</v>
      </c>
      <c r="Q1423" s="3" t="str">
        <f>VLOOKUP(A1423,INFO!$A:$B,2,0)</f>
        <v>GUAYAQUIL</v>
      </c>
      <c r="R1423" s="19">
        <v>95</v>
      </c>
      <c r="S1423" s="19" t="str">
        <f t="shared" si="237"/>
        <v>Durmió en Ainsa</v>
      </c>
      <c r="T1423" s="19">
        <f t="shared" si="238"/>
        <v>1</v>
      </c>
      <c r="U1423" s="19" t="str">
        <f t="shared" si="239"/>
        <v>Mostrar</v>
      </c>
      <c r="V1423" s="3" t="str">
        <f>VLOOKUP(A1423,INFO!$A:$C,3,0)</f>
        <v>EPCI6941</v>
      </c>
      <c r="W1423" s="3" t="str">
        <f>VLOOKUP(V1423,INFO!$C:$D,2,0)</f>
        <v>Camioneta</v>
      </c>
      <c r="X1423" s="17" t="str">
        <f>VLOOKUP(A1423,INFO!A:F,5,0)</f>
        <v>POSTVENTA</v>
      </c>
      <c r="Y1423" s="17" t="str">
        <f>VLOOKUP(A1423,INFO!A:F,6,0)</f>
        <v>Michael Resabala</v>
      </c>
    </row>
    <row r="1424" spans="1:25" x14ac:dyDescent="0.25">
      <c r="A1424" s="3" t="s">
        <v>73</v>
      </c>
      <c r="B1424" s="8">
        <v>1.6747685185185185E-2</v>
      </c>
      <c r="C1424" s="8">
        <v>5.2777777777777771E-3</v>
      </c>
      <c r="D1424" s="8">
        <v>1.1469907407407408E-2</v>
      </c>
      <c r="E1424" s="4">
        <v>3.47</v>
      </c>
      <c r="F1424" s="5">
        <v>53</v>
      </c>
      <c r="G1424" s="5">
        <v>8.64</v>
      </c>
      <c r="H1424" s="7" t="s">
        <v>262</v>
      </c>
      <c r="I1424" s="7" t="s">
        <v>72</v>
      </c>
      <c r="J1424" s="42">
        <v>43380.661620370367</v>
      </c>
      <c r="K1424" s="42">
        <v>43380.678368055553</v>
      </c>
      <c r="L1424" s="2">
        <v>43380</v>
      </c>
      <c r="M1424" s="6" t="str">
        <f t="shared" si="233"/>
        <v>octubre</v>
      </c>
      <c r="N1424" s="19">
        <f t="shared" si="234"/>
        <v>40</v>
      </c>
      <c r="O1424" s="7" t="str">
        <f t="shared" si="235"/>
        <v>domingo</v>
      </c>
      <c r="P1424" s="7">
        <f t="shared" si="236"/>
        <v>2018</v>
      </c>
      <c r="Q1424" s="3" t="str">
        <f>VLOOKUP(A1424,INFO!$A:$B,2,0)</f>
        <v>GUAYAQUIL</v>
      </c>
      <c r="R1424" s="19">
        <v>95</v>
      </c>
      <c r="S1424" s="19" t="str">
        <f t="shared" si="237"/>
        <v>Avenida Juan Tanca Marengo, Guayaquil</v>
      </c>
      <c r="T1424" s="19">
        <f t="shared" si="238"/>
        <v>0</v>
      </c>
      <c r="U1424" s="19" t="str">
        <f t="shared" si="239"/>
        <v>Mostrar</v>
      </c>
      <c r="V1424" s="3" t="str">
        <f>VLOOKUP(A1424,INFO!$A:$C,3,0)</f>
        <v>EGSG9568</v>
      </c>
      <c r="W1424" s="3" t="str">
        <f>VLOOKUP(V1424,INFO!$C:$D,2,0)</f>
        <v>Camioneta</v>
      </c>
      <c r="X1424" s="17" t="str">
        <f>VLOOKUP(A1424,INFO!A:F,5,0)</f>
        <v>ADMINISTRACIÓN</v>
      </c>
      <c r="Y1424" s="17" t="str">
        <f>VLOOKUP(A1424,INFO!A:F,6,0)</f>
        <v>Alejandro Adrian</v>
      </c>
    </row>
    <row r="1425" spans="1:25" x14ac:dyDescent="0.25">
      <c r="A1425" s="3" t="s">
        <v>29</v>
      </c>
      <c r="B1425" s="8">
        <v>4.53587962962963E-2</v>
      </c>
      <c r="C1425" s="8">
        <v>3.1631944444444442E-2</v>
      </c>
      <c r="D1425" s="8">
        <v>1.3726851851851851E-2</v>
      </c>
      <c r="E1425" s="4">
        <v>34.42</v>
      </c>
      <c r="F1425" s="5">
        <v>90</v>
      </c>
      <c r="G1425" s="5">
        <v>31.61</v>
      </c>
      <c r="H1425" s="7" t="s">
        <v>304</v>
      </c>
      <c r="I1425" s="7" t="s">
        <v>24</v>
      </c>
      <c r="J1425" s="42">
        <v>43380.486180555556</v>
      </c>
      <c r="K1425" s="42">
        <v>43380.531539351854</v>
      </c>
      <c r="L1425" s="2">
        <v>43380</v>
      </c>
      <c r="M1425" s="6" t="str">
        <f t="shared" si="233"/>
        <v>octubre</v>
      </c>
      <c r="N1425" s="19">
        <f t="shared" si="234"/>
        <v>40</v>
      </c>
      <c r="O1425" s="7" t="str">
        <f t="shared" si="235"/>
        <v>domingo</v>
      </c>
      <c r="P1425" s="7">
        <f t="shared" si="236"/>
        <v>2018</v>
      </c>
      <c r="Q1425" s="3" t="str">
        <f>VLOOKUP(A1425,INFO!$A:$B,2,0)</f>
        <v>GUAYAQUIL</v>
      </c>
      <c r="R1425" s="19">
        <v>95</v>
      </c>
      <c r="S1425" s="19" t="str">
        <f t="shared" si="237"/>
        <v>Avenida 40 No, Guayaquil</v>
      </c>
      <c r="T1425" s="19">
        <f t="shared" si="238"/>
        <v>0</v>
      </c>
      <c r="U1425" s="19" t="str">
        <f t="shared" si="239"/>
        <v>Mostrar</v>
      </c>
      <c r="V1425" s="3" t="str">
        <f>VLOOKUP(A1425,INFO!$A:$C,3,0)</f>
        <v>EPCW6826</v>
      </c>
      <c r="W1425" s="3" t="str">
        <f>VLOOKUP(V1425,INFO!$C:$D,2,0)</f>
        <v>Camioneta</v>
      </c>
      <c r="X1425" s="17" t="str">
        <f>VLOOKUP(A1425,INFO!A:F,5,0)</f>
        <v>POSTVENTA</v>
      </c>
      <c r="Y1425" s="17" t="str">
        <f>VLOOKUP(A1425,INFO!A:F,6,0)</f>
        <v>Danny Salazar</v>
      </c>
    </row>
    <row r="1426" spans="1:25" x14ac:dyDescent="0.25">
      <c r="A1426" s="3" t="s">
        <v>59</v>
      </c>
      <c r="B1426" s="8">
        <v>5.3217592592592594E-2</v>
      </c>
      <c r="C1426" s="8">
        <v>3.8553240740740742E-2</v>
      </c>
      <c r="D1426" s="8">
        <v>1.4664351851851852E-2</v>
      </c>
      <c r="E1426" s="4">
        <v>45.39</v>
      </c>
      <c r="F1426" s="5">
        <v>100</v>
      </c>
      <c r="G1426" s="5">
        <v>35.54</v>
      </c>
      <c r="H1426" s="7" t="s">
        <v>24</v>
      </c>
      <c r="I1426" s="7" t="s">
        <v>24</v>
      </c>
      <c r="J1426" s="42">
        <v>43380.258414351854</v>
      </c>
      <c r="K1426" s="42">
        <v>43380.311631944445</v>
      </c>
      <c r="L1426" s="2">
        <v>43380</v>
      </c>
      <c r="M1426" s="6" t="str">
        <f t="shared" si="233"/>
        <v>octubre</v>
      </c>
      <c r="N1426" s="19">
        <f t="shared" si="234"/>
        <v>40</v>
      </c>
      <c r="O1426" s="7" t="str">
        <f t="shared" si="235"/>
        <v>domingo</v>
      </c>
      <c r="P1426" s="7">
        <f t="shared" si="236"/>
        <v>2018</v>
      </c>
      <c r="Q1426" s="3" t="str">
        <f>VLOOKUP(A1426,INFO!$A:$B,2,0)</f>
        <v>GUAYAQUIL</v>
      </c>
      <c r="R1426" s="19">
        <v>95</v>
      </c>
      <c r="S1426" s="19" t="str">
        <f t="shared" si="237"/>
        <v>Durmió en Ainsa</v>
      </c>
      <c r="T1426" s="19">
        <f t="shared" si="238"/>
        <v>1</v>
      </c>
      <c r="U1426" s="19" t="str">
        <f t="shared" si="239"/>
        <v>Mostrar</v>
      </c>
      <c r="V1426" s="3" t="str">
        <f>VLOOKUP(A1426,INFO!$A:$C,3,0)</f>
        <v>EPCI6941</v>
      </c>
      <c r="W1426" s="3" t="str">
        <f>VLOOKUP(V1426,INFO!$C:$D,2,0)</f>
        <v>Camioneta</v>
      </c>
      <c r="X1426" s="17" t="str">
        <f>VLOOKUP(A1426,INFO!A:F,5,0)</f>
        <v>POSTVENTA</v>
      </c>
      <c r="Y1426" s="17" t="str">
        <f>VLOOKUP(A1426,INFO!A:F,6,0)</f>
        <v>Michael Resabala</v>
      </c>
    </row>
    <row r="1427" spans="1:25" x14ac:dyDescent="0.25">
      <c r="A1427" s="3" t="s">
        <v>73</v>
      </c>
      <c r="B1427" s="8">
        <v>4.9166666666666664E-2</v>
      </c>
      <c r="C1427" s="8">
        <v>3.4039351851851855E-2</v>
      </c>
      <c r="D1427" s="8">
        <v>1.5127314814814816E-2</v>
      </c>
      <c r="E1427" s="4">
        <v>28.54</v>
      </c>
      <c r="F1427" s="5">
        <v>83</v>
      </c>
      <c r="G1427" s="5">
        <v>24.18</v>
      </c>
      <c r="H1427" s="7" t="s">
        <v>301</v>
      </c>
      <c r="I1427" s="7" t="s">
        <v>207</v>
      </c>
      <c r="J1427" s="42">
        <v>43380.925300925926</v>
      </c>
      <c r="K1427" s="42">
        <v>43380.97446759259</v>
      </c>
      <c r="L1427" s="2">
        <v>43380</v>
      </c>
      <c r="M1427" s="6" t="str">
        <f t="shared" si="233"/>
        <v>octubre</v>
      </c>
      <c r="N1427" s="19">
        <f t="shared" si="234"/>
        <v>40</v>
      </c>
      <c r="O1427" s="7" t="str">
        <f t="shared" si="235"/>
        <v>domingo</v>
      </c>
      <c r="P1427" s="7">
        <f t="shared" si="236"/>
        <v>2018</v>
      </c>
      <c r="Q1427" s="3" t="str">
        <f>VLOOKUP(A1427,INFO!$A:$B,2,0)</f>
        <v>GUAYAQUIL</v>
      </c>
      <c r="R1427" s="19">
        <v>95</v>
      </c>
      <c r="S1427" s="19" t="str">
        <f t="shared" si="237"/>
        <v>38C No, Guayaquil</v>
      </c>
      <c r="T1427" s="19">
        <f t="shared" si="238"/>
        <v>0</v>
      </c>
      <c r="U1427" s="19" t="str">
        <f t="shared" si="239"/>
        <v>Mostrar</v>
      </c>
      <c r="V1427" s="3" t="str">
        <f>VLOOKUP(A1427,INFO!$A:$C,3,0)</f>
        <v>EGSG9568</v>
      </c>
      <c r="W1427" s="3" t="str">
        <f>VLOOKUP(V1427,INFO!$C:$D,2,0)</f>
        <v>Camioneta</v>
      </c>
      <c r="X1427" s="17" t="str">
        <f>VLOOKUP(A1427,INFO!A:F,5,0)</f>
        <v>ADMINISTRACIÓN</v>
      </c>
      <c r="Y1427" s="17" t="str">
        <f>VLOOKUP(A1427,INFO!A:F,6,0)</f>
        <v>Alejandro Adrian</v>
      </c>
    </row>
    <row r="1428" spans="1:25" x14ac:dyDescent="0.25">
      <c r="A1428" s="3" t="s">
        <v>73</v>
      </c>
      <c r="B1428" s="8">
        <v>4.5393518518518521E-2</v>
      </c>
      <c r="C1428" s="8">
        <v>2.9456018518518517E-2</v>
      </c>
      <c r="D1428" s="8">
        <v>1.59375E-2</v>
      </c>
      <c r="E1428" s="4">
        <v>20.82</v>
      </c>
      <c r="F1428" s="5">
        <v>79</v>
      </c>
      <c r="G1428" s="5">
        <v>19.11</v>
      </c>
      <c r="H1428" s="7" t="s">
        <v>207</v>
      </c>
      <c r="I1428" s="7" t="s">
        <v>71</v>
      </c>
      <c r="J1428" s="42">
        <v>43380.522141203706</v>
      </c>
      <c r="K1428" s="42">
        <v>43380.56753472222</v>
      </c>
      <c r="L1428" s="2">
        <v>43380</v>
      </c>
      <c r="M1428" s="6" t="str">
        <f t="shared" si="233"/>
        <v>octubre</v>
      </c>
      <c r="N1428" s="19">
        <f t="shared" si="234"/>
        <v>40</v>
      </c>
      <c r="O1428" s="7" t="str">
        <f t="shared" si="235"/>
        <v>domingo</v>
      </c>
      <c r="P1428" s="7">
        <f t="shared" si="236"/>
        <v>2018</v>
      </c>
      <c r="Q1428" s="3" t="str">
        <f>VLOOKUP(A1428,INFO!$A:$B,2,0)</f>
        <v>GUAYAQUIL</v>
      </c>
      <c r="R1428" s="19">
        <v>95</v>
      </c>
      <c r="S1428" s="19" t="str">
        <f t="shared" si="237"/>
        <v>Avenida Agustín Freire Icaza, Guayaquil</v>
      </c>
      <c r="T1428" s="19">
        <f t="shared" si="238"/>
        <v>0</v>
      </c>
      <c r="U1428" s="19" t="str">
        <f t="shared" si="239"/>
        <v>Mostrar</v>
      </c>
      <c r="V1428" s="3" t="str">
        <f>VLOOKUP(A1428,INFO!$A:$C,3,0)</f>
        <v>EGSG9568</v>
      </c>
      <c r="W1428" s="3" t="str">
        <f>VLOOKUP(V1428,INFO!$C:$D,2,0)</f>
        <v>Camioneta</v>
      </c>
      <c r="X1428" s="17" t="str">
        <f>VLOOKUP(A1428,INFO!A:F,5,0)</f>
        <v>ADMINISTRACIÓN</v>
      </c>
      <c r="Y1428" s="17" t="str">
        <f>VLOOKUP(A1428,INFO!A:F,6,0)</f>
        <v>Alejandro Adrian</v>
      </c>
    </row>
    <row r="1429" spans="1:25" x14ac:dyDescent="0.25">
      <c r="A1429" s="3" t="s">
        <v>29</v>
      </c>
      <c r="B1429" s="8">
        <v>8.7280092592592604E-2</v>
      </c>
      <c r="C1429" s="8">
        <v>6.1331018518518521E-2</v>
      </c>
      <c r="D1429" s="8">
        <v>2.5949074074074072E-2</v>
      </c>
      <c r="E1429" s="4">
        <v>85.69</v>
      </c>
      <c r="F1429" s="5">
        <v>92</v>
      </c>
      <c r="G1429" s="5">
        <v>40.909999999999997</v>
      </c>
      <c r="H1429" s="7" t="s">
        <v>24</v>
      </c>
      <c r="I1429" s="7" t="s">
        <v>334</v>
      </c>
      <c r="J1429" s="42">
        <v>43380.30709490741</v>
      </c>
      <c r="K1429" s="42">
        <v>43380.394375000003</v>
      </c>
      <c r="L1429" s="2">
        <v>43380</v>
      </c>
      <c r="M1429" s="6" t="str">
        <f t="shared" si="233"/>
        <v>octubre</v>
      </c>
      <c r="N1429" s="19">
        <f t="shared" si="234"/>
        <v>40</v>
      </c>
      <c r="O1429" s="7" t="str">
        <f t="shared" si="235"/>
        <v>domingo</v>
      </c>
      <c r="P1429" s="7">
        <f t="shared" si="236"/>
        <v>2018</v>
      </c>
      <c r="Q1429" s="3" t="str">
        <f>VLOOKUP(A1429,INFO!$A:$B,2,0)</f>
        <v>GUAYAQUIL</v>
      </c>
      <c r="R1429" s="19">
        <v>95</v>
      </c>
      <c r="S1429" s="19" t="str">
        <f t="shared" si="237"/>
        <v>Enrique Ponce Luque 1-109, Babahoyo</v>
      </c>
      <c r="T1429" s="19">
        <f t="shared" si="238"/>
        <v>1</v>
      </c>
      <c r="U1429" s="19" t="str">
        <f t="shared" si="239"/>
        <v>Mostrar</v>
      </c>
      <c r="V1429" s="3" t="str">
        <f>VLOOKUP(A1429,INFO!$A:$C,3,0)</f>
        <v>EPCW6826</v>
      </c>
      <c r="W1429" s="3" t="str">
        <f>VLOOKUP(V1429,INFO!$C:$D,2,0)</f>
        <v>Camioneta</v>
      </c>
      <c r="X1429" s="17" t="str">
        <f>VLOOKUP(A1429,INFO!A:F,5,0)</f>
        <v>POSTVENTA</v>
      </c>
      <c r="Y1429" s="17" t="str">
        <f>VLOOKUP(A1429,INFO!A:F,6,0)</f>
        <v>Danny Salazar</v>
      </c>
    </row>
    <row r="1430" spans="1:25" x14ac:dyDescent="0.25">
      <c r="A1430" s="3" t="s">
        <v>29</v>
      </c>
      <c r="B1430" s="8">
        <v>6.6423611111111114E-2</v>
      </c>
      <c r="C1430" s="8">
        <v>3.5023148148148144E-2</v>
      </c>
      <c r="D1430" s="8">
        <v>3.1400462962962963E-2</v>
      </c>
      <c r="E1430" s="4">
        <v>44.97</v>
      </c>
      <c r="F1430" s="5">
        <v>88</v>
      </c>
      <c r="G1430" s="5">
        <v>28.21</v>
      </c>
      <c r="H1430" s="7" t="s">
        <v>334</v>
      </c>
      <c r="I1430" s="7" t="s">
        <v>304</v>
      </c>
      <c r="J1430" s="42">
        <v>43380.410613425927</v>
      </c>
      <c r="K1430" s="42">
        <v>43380.477037037039</v>
      </c>
      <c r="L1430" s="2">
        <v>43380</v>
      </c>
      <c r="M1430" s="6" t="str">
        <f t="shared" si="233"/>
        <v>octubre</v>
      </c>
      <c r="N1430" s="19">
        <f t="shared" si="234"/>
        <v>40</v>
      </c>
      <c r="O1430" s="7" t="str">
        <f t="shared" si="235"/>
        <v>domingo</v>
      </c>
      <c r="P1430" s="7">
        <f t="shared" si="236"/>
        <v>2018</v>
      </c>
      <c r="Q1430" s="3" t="str">
        <f>VLOOKUP(A1430,INFO!$A:$B,2,0)</f>
        <v>GUAYAQUIL</v>
      </c>
      <c r="R1430" s="19">
        <v>95</v>
      </c>
      <c r="S1430" s="19" t="str">
        <f t="shared" si="237"/>
        <v>E49, San Jacinto De Yaguachi</v>
      </c>
      <c r="T1430" s="19">
        <f t="shared" si="238"/>
        <v>0</v>
      </c>
      <c r="U1430" s="19" t="str">
        <f t="shared" si="239"/>
        <v>Mostrar</v>
      </c>
      <c r="V1430" s="3" t="str">
        <f>VLOOKUP(A1430,INFO!$A:$C,3,0)</f>
        <v>EPCW6826</v>
      </c>
      <c r="W1430" s="3" t="str">
        <f>VLOOKUP(V1430,INFO!$C:$D,2,0)</f>
        <v>Camioneta</v>
      </c>
      <c r="X1430" s="17" t="str">
        <f>VLOOKUP(A1430,INFO!A:F,5,0)</f>
        <v>POSTVENTA</v>
      </c>
      <c r="Y1430" s="17" t="str">
        <f>VLOOKUP(A1430,INFO!A:F,6,0)</f>
        <v>Danny Salazar</v>
      </c>
    </row>
    <row r="1431" spans="1:25" x14ac:dyDescent="0.25">
      <c r="A1431" s="3" t="s">
        <v>73</v>
      </c>
      <c r="B1431" s="8">
        <v>0.1156712962962963</v>
      </c>
      <c r="C1431" s="8">
        <v>6.0277777777777784E-2</v>
      </c>
      <c r="D1431" s="8">
        <v>5.5393518518518516E-2</v>
      </c>
      <c r="E1431" s="4">
        <v>64.62</v>
      </c>
      <c r="F1431" s="5">
        <v>111</v>
      </c>
      <c r="G1431" s="5">
        <v>23.28</v>
      </c>
      <c r="H1431" s="7" t="s">
        <v>72</v>
      </c>
      <c r="I1431" s="7" t="s">
        <v>207</v>
      </c>
      <c r="J1431" s="42">
        <v>43380.052870370368</v>
      </c>
      <c r="K1431" s="42">
        <v>43380.168541666666</v>
      </c>
      <c r="L1431" s="2">
        <v>43380</v>
      </c>
      <c r="M1431" s="6" t="str">
        <f t="shared" si="233"/>
        <v>octubre</v>
      </c>
      <c r="N1431" s="19">
        <f t="shared" si="234"/>
        <v>40</v>
      </c>
      <c r="O1431" s="7" t="str">
        <f t="shared" si="235"/>
        <v>domingo</v>
      </c>
      <c r="P1431" s="7">
        <f t="shared" si="236"/>
        <v>2018</v>
      </c>
      <c r="Q1431" s="3" t="str">
        <f>VLOOKUP(A1431,INFO!$A:$B,2,0)</f>
        <v>GUAYAQUIL</v>
      </c>
      <c r="R1431" s="19">
        <v>95</v>
      </c>
      <c r="S1431" s="19" t="str">
        <f t="shared" si="237"/>
        <v>38C No, Guayaquil</v>
      </c>
      <c r="T1431" s="19">
        <f t="shared" si="238"/>
        <v>1</v>
      </c>
      <c r="U1431" s="19" t="str">
        <f t="shared" si="239"/>
        <v>Mostrar</v>
      </c>
      <c r="V1431" s="3" t="str">
        <f>VLOOKUP(A1431,INFO!$A:$C,3,0)</f>
        <v>EGSG9568</v>
      </c>
      <c r="W1431" s="3" t="str">
        <f>VLOOKUP(V1431,INFO!$C:$D,2,0)</f>
        <v>Camioneta</v>
      </c>
      <c r="X1431" s="17" t="str">
        <f>VLOOKUP(A1431,INFO!A:F,5,0)</f>
        <v>ADMINISTRACIÓN</v>
      </c>
      <c r="Y1431" s="17" t="str">
        <f>VLOOKUP(A1431,INFO!A:F,6,0)</f>
        <v>Alejandro Adrian</v>
      </c>
    </row>
  </sheetData>
  <hyperlinks>
    <hyperlink ref="I2" r:id="rId1" xr:uid="{00000000-0004-0000-0100-000000000000}"/>
    <hyperlink ref="H2" r:id="rId2" xr:uid="{00000000-0004-0000-0100-000001000000}"/>
    <hyperlink ref="F2" r:id="rId3" display="77 km/h" xr:uid="{00000000-0004-0000-0100-000002000000}"/>
    <hyperlink ref="H3" r:id="rId4" xr:uid="{00000000-0004-0000-0100-000003000000}"/>
    <hyperlink ref="I3" r:id="rId5" xr:uid="{00000000-0004-0000-0100-000004000000}"/>
    <hyperlink ref="F3" r:id="rId6" display="59 km/h" xr:uid="{00000000-0004-0000-0100-000005000000}"/>
  </hyperlinks>
  <pageMargins left="0.7" right="0.7" top="0.75" bottom="0.75" header="0.3" footer="0.3"/>
  <pageSetup paperSize="9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90"/>
  <sheetViews>
    <sheetView topLeftCell="A25" zoomScale="85" zoomScaleNormal="85" workbookViewId="0">
      <selection activeCell="AM33" sqref="AM33"/>
    </sheetView>
  </sheetViews>
  <sheetFormatPr baseColWidth="10" defaultRowHeight="15" x14ac:dyDescent="0.25"/>
  <cols>
    <col min="1" max="1" width="34.42578125" bestFit="1" customWidth="1"/>
    <col min="2" max="2" width="21.85546875" bestFit="1" customWidth="1"/>
    <col min="3" max="3" width="17.28515625" bestFit="1" customWidth="1"/>
    <col min="4" max="4" width="23" bestFit="1" customWidth="1"/>
    <col min="5" max="5" width="16.85546875" bestFit="1" customWidth="1"/>
    <col min="6" max="6" width="22.7109375" bestFit="1" customWidth="1"/>
    <col min="7" max="7" width="22.42578125" bestFit="1" customWidth="1"/>
    <col min="8" max="8" width="8.140625" bestFit="1" customWidth="1"/>
    <col min="9" max="9" width="9.7109375" customWidth="1"/>
    <col min="10" max="11" width="8.140625" bestFit="1" customWidth="1"/>
    <col min="12" max="12" width="7.28515625" customWidth="1"/>
    <col min="13" max="13" width="8.85546875" bestFit="1" customWidth="1"/>
    <col min="14" max="14" width="12.5703125" bestFit="1" customWidth="1"/>
    <col min="15" max="15" width="12" bestFit="1" customWidth="1"/>
    <col min="16" max="16" width="19.7109375" bestFit="1" customWidth="1"/>
    <col min="17" max="17" width="32.42578125" bestFit="1" customWidth="1"/>
    <col min="18" max="18" width="29.42578125" bestFit="1" customWidth="1"/>
    <col min="19" max="19" width="28" bestFit="1" customWidth="1"/>
    <col min="20" max="20" width="30.85546875" bestFit="1" customWidth="1"/>
    <col min="21" max="21" width="12.5703125" bestFit="1" customWidth="1"/>
    <col min="22" max="22" width="24.28515625" bestFit="1" customWidth="1"/>
    <col min="23" max="23" width="8.140625" bestFit="1" customWidth="1"/>
    <col min="24" max="24" width="9.7109375" customWidth="1"/>
    <col min="25" max="26" width="8.140625" bestFit="1" customWidth="1"/>
    <col min="27" max="27" width="7.28515625" bestFit="1" customWidth="1"/>
    <col min="28" max="28" width="8.85546875" bestFit="1" customWidth="1"/>
    <col min="29" max="29" width="12.5703125" bestFit="1" customWidth="1"/>
    <col min="30" max="32" width="24" bestFit="1" customWidth="1"/>
    <col min="33" max="33" width="33.85546875" bestFit="1" customWidth="1"/>
    <col min="34" max="34" width="12.5703125" bestFit="1" customWidth="1"/>
    <col min="35" max="35" width="17.28515625" bestFit="1" customWidth="1"/>
    <col min="36" max="36" width="22.140625" bestFit="1" customWidth="1"/>
    <col min="37" max="37" width="36.42578125" bestFit="1" customWidth="1"/>
    <col min="38" max="38" width="33.42578125" bestFit="1" customWidth="1"/>
    <col min="39" max="39" width="37.28515625" bestFit="1" customWidth="1"/>
    <col min="40" max="40" width="40" bestFit="1" customWidth="1"/>
    <col min="41" max="41" width="19.85546875" bestFit="1" customWidth="1"/>
    <col min="42" max="42" width="26.7109375" bestFit="1" customWidth="1"/>
    <col min="43" max="43" width="17.28515625" bestFit="1" customWidth="1"/>
    <col min="44" max="44" width="19.28515625" bestFit="1" customWidth="1"/>
    <col min="45" max="45" width="19" bestFit="1" customWidth="1"/>
    <col min="46" max="46" width="20.5703125" bestFit="1" customWidth="1"/>
    <col min="47" max="47" width="19.28515625" bestFit="1" customWidth="1"/>
    <col min="48" max="48" width="18" bestFit="1" customWidth="1"/>
    <col min="49" max="50" width="19.140625" bestFit="1" customWidth="1"/>
    <col min="51" max="51" width="18" bestFit="1" customWidth="1"/>
    <col min="52" max="52" width="19.28515625" bestFit="1" customWidth="1"/>
    <col min="53" max="54" width="20.5703125" bestFit="1" customWidth="1"/>
    <col min="55" max="55" width="31.140625" bestFit="1" customWidth="1"/>
    <col min="56" max="56" width="31.85546875" bestFit="1" customWidth="1"/>
    <col min="57" max="57" width="30.7109375" bestFit="1" customWidth="1"/>
    <col min="58" max="58" width="21" bestFit="1" customWidth="1"/>
    <col min="59" max="59" width="20" bestFit="1" customWidth="1"/>
    <col min="60" max="60" width="16.5703125" bestFit="1" customWidth="1"/>
    <col min="61" max="61" width="31.7109375" bestFit="1" customWidth="1"/>
    <col min="62" max="62" width="32.140625" bestFit="1" customWidth="1"/>
    <col min="63" max="63" width="19.7109375" bestFit="1" customWidth="1"/>
    <col min="64" max="64" width="8.85546875" bestFit="1" customWidth="1"/>
    <col min="65" max="65" width="24.140625" bestFit="1" customWidth="1"/>
    <col min="66" max="66" width="28.140625" bestFit="1" customWidth="1"/>
    <col min="67" max="67" width="15.5703125" bestFit="1" customWidth="1"/>
    <col min="68" max="68" width="12.42578125" bestFit="1" customWidth="1"/>
    <col min="69" max="69" width="25.42578125" bestFit="1" customWidth="1"/>
    <col min="70" max="70" width="16.28515625" bestFit="1" customWidth="1"/>
    <col min="71" max="71" width="14" bestFit="1" customWidth="1"/>
    <col min="72" max="72" width="26.140625" bestFit="1" customWidth="1"/>
    <col min="73" max="73" width="8.5703125" bestFit="1" customWidth="1"/>
    <col min="74" max="74" width="13.7109375" bestFit="1" customWidth="1"/>
    <col min="75" max="75" width="14" bestFit="1" customWidth="1"/>
    <col min="76" max="76" width="11.5703125" bestFit="1" customWidth="1"/>
    <col min="77" max="77" width="14.5703125" bestFit="1" customWidth="1"/>
    <col min="78" max="78" width="11.140625" bestFit="1" customWidth="1"/>
    <col min="79" max="79" width="34.5703125" bestFit="1" customWidth="1"/>
    <col min="80" max="80" width="46.28515625" bestFit="1" customWidth="1"/>
    <col min="81" max="81" width="44.5703125" bestFit="1" customWidth="1"/>
    <col min="82" max="82" width="27.7109375" bestFit="1" customWidth="1"/>
    <col min="83" max="83" width="25.85546875" bestFit="1" customWidth="1"/>
    <col min="84" max="86" width="26.85546875" bestFit="1" customWidth="1"/>
    <col min="87" max="87" width="21.5703125" bestFit="1" customWidth="1"/>
    <col min="88" max="88" width="29.42578125" bestFit="1" customWidth="1"/>
    <col min="89" max="89" width="24.42578125" bestFit="1" customWidth="1"/>
    <col min="90" max="90" width="5.7109375" bestFit="1" customWidth="1"/>
    <col min="91" max="91" width="29.7109375" bestFit="1" customWidth="1"/>
    <col min="92" max="92" width="25.85546875" bestFit="1" customWidth="1"/>
    <col min="93" max="93" width="27" bestFit="1" customWidth="1"/>
    <col min="94" max="94" width="35" bestFit="1" customWidth="1"/>
    <col min="95" max="95" width="24.7109375" bestFit="1" customWidth="1"/>
    <col min="96" max="96" width="24.28515625" bestFit="1" customWidth="1"/>
    <col min="97" max="97" width="25.7109375" bestFit="1" customWidth="1"/>
    <col min="98" max="98" width="34.5703125" bestFit="1" customWidth="1"/>
    <col min="99" max="99" width="35.5703125" bestFit="1" customWidth="1"/>
    <col min="100" max="100" width="38.42578125" bestFit="1" customWidth="1"/>
    <col min="101" max="101" width="30.7109375" bestFit="1" customWidth="1"/>
    <col min="102" max="102" width="7.28515625" bestFit="1" customWidth="1"/>
    <col min="103" max="103" width="33.28515625" bestFit="1" customWidth="1"/>
    <col min="104" max="104" width="30.5703125" bestFit="1" customWidth="1"/>
    <col min="105" max="105" width="11.7109375" bestFit="1" customWidth="1"/>
    <col min="106" max="106" width="22.85546875" bestFit="1" customWidth="1"/>
    <col min="107" max="107" width="16.140625" bestFit="1" customWidth="1"/>
    <col min="108" max="108" width="22.7109375" bestFit="1" customWidth="1"/>
    <col min="109" max="109" width="7.5703125" bestFit="1" customWidth="1"/>
    <col min="110" max="110" width="28.5703125" bestFit="1" customWidth="1"/>
    <col min="111" max="111" width="22.42578125" bestFit="1" customWidth="1"/>
    <col min="112" max="112" width="31.85546875" bestFit="1" customWidth="1"/>
    <col min="113" max="113" width="17.28515625" bestFit="1" customWidth="1"/>
    <col min="114" max="114" width="12.7109375" bestFit="1" customWidth="1"/>
    <col min="115" max="115" width="29.42578125" bestFit="1" customWidth="1"/>
    <col min="116" max="116" width="24" bestFit="1" customWidth="1"/>
    <col min="117" max="117" width="23" bestFit="1" customWidth="1"/>
    <col min="118" max="118" width="11" bestFit="1" customWidth="1"/>
    <col min="119" max="119" width="12.5703125" bestFit="1" customWidth="1"/>
  </cols>
  <sheetData>
    <row r="1" spans="1:22" x14ac:dyDescent="0.25">
      <c r="A1" s="9" t="s">
        <v>6</v>
      </c>
      <c r="B1" s="22">
        <v>43380</v>
      </c>
      <c r="F1" s="9" t="s">
        <v>21</v>
      </c>
      <c r="G1" s="10">
        <v>40</v>
      </c>
      <c r="U1" s="9" t="s">
        <v>16</v>
      </c>
      <c r="V1" t="s">
        <v>343</v>
      </c>
    </row>
    <row r="3" spans="1:22" x14ac:dyDescent="0.25">
      <c r="A3" s="9" t="s">
        <v>58</v>
      </c>
      <c r="B3" t="s">
        <v>87</v>
      </c>
      <c r="F3" s="9" t="s">
        <v>87</v>
      </c>
      <c r="G3" s="9" t="s">
        <v>88</v>
      </c>
      <c r="U3" s="9" t="s">
        <v>58</v>
      </c>
      <c r="V3" t="s">
        <v>87</v>
      </c>
    </row>
    <row r="4" spans="1:22" x14ac:dyDescent="0.25">
      <c r="A4" s="10" t="s">
        <v>46</v>
      </c>
      <c r="B4" s="11">
        <v>165.07999999999998</v>
      </c>
      <c r="F4" s="9" t="s">
        <v>58</v>
      </c>
      <c r="G4" t="s">
        <v>340</v>
      </c>
      <c r="H4" t="s">
        <v>341</v>
      </c>
      <c r="I4" t="s">
        <v>342</v>
      </c>
      <c r="J4" t="s">
        <v>374</v>
      </c>
      <c r="K4" t="s">
        <v>398</v>
      </c>
      <c r="L4" t="s">
        <v>399</v>
      </c>
      <c r="M4" t="s">
        <v>400</v>
      </c>
      <c r="N4" t="s">
        <v>31</v>
      </c>
      <c r="U4" s="10" t="s">
        <v>49</v>
      </c>
      <c r="V4" s="11">
        <v>1504.5000000000002</v>
      </c>
    </row>
    <row r="5" spans="1:22" x14ac:dyDescent="0.25">
      <c r="A5" s="10" t="s">
        <v>60</v>
      </c>
      <c r="B5" s="11">
        <v>92.06</v>
      </c>
      <c r="F5" s="10" t="s">
        <v>49</v>
      </c>
      <c r="G5" s="11">
        <v>96.460000000000008</v>
      </c>
      <c r="H5" s="11">
        <v>255.17000000000002</v>
      </c>
      <c r="I5" s="11">
        <v>359.14</v>
      </c>
      <c r="J5" s="11">
        <v>587.85</v>
      </c>
      <c r="K5" s="11">
        <v>87.86</v>
      </c>
      <c r="L5" s="11">
        <v>118.02</v>
      </c>
      <c r="M5" s="11">
        <v>0</v>
      </c>
      <c r="N5" s="11">
        <v>1504.4999999999998</v>
      </c>
      <c r="O5" s="11"/>
      <c r="U5" s="10" t="s">
        <v>45</v>
      </c>
      <c r="V5" s="11">
        <v>1397.9399999999998</v>
      </c>
    </row>
    <row r="6" spans="1:22" x14ac:dyDescent="0.25">
      <c r="A6" s="10" t="s">
        <v>165</v>
      </c>
      <c r="B6" s="11">
        <v>0</v>
      </c>
      <c r="F6" s="10" t="s">
        <v>45</v>
      </c>
      <c r="G6" s="11">
        <v>395.84000000000003</v>
      </c>
      <c r="H6" s="11">
        <v>410.61</v>
      </c>
      <c r="I6" s="11">
        <v>41.52</v>
      </c>
      <c r="J6" s="11">
        <v>0.95</v>
      </c>
      <c r="K6" s="11">
        <v>434.25</v>
      </c>
      <c r="L6" s="11">
        <v>114.77000000000001</v>
      </c>
      <c r="M6" s="11">
        <v>0</v>
      </c>
      <c r="N6" s="11">
        <v>1397.94</v>
      </c>
      <c r="O6" s="11"/>
      <c r="U6" s="10" t="s">
        <v>89</v>
      </c>
      <c r="V6" s="11">
        <v>891.16000000000008</v>
      </c>
    </row>
    <row r="7" spans="1:22" x14ac:dyDescent="0.25">
      <c r="A7" s="10" t="s">
        <v>45</v>
      </c>
      <c r="B7" s="11">
        <v>0</v>
      </c>
      <c r="F7" s="10" t="s">
        <v>89</v>
      </c>
      <c r="G7" s="11">
        <v>204.26000000000002</v>
      </c>
      <c r="H7" s="11">
        <v>18.87</v>
      </c>
      <c r="I7" s="11">
        <v>98.64</v>
      </c>
      <c r="J7" s="11">
        <v>374.99</v>
      </c>
      <c r="K7" s="11">
        <v>170.11999999999998</v>
      </c>
      <c r="L7" s="11">
        <v>24.279999999999998</v>
      </c>
      <c r="M7" s="11">
        <v>0</v>
      </c>
      <c r="N7" s="11">
        <v>891.16</v>
      </c>
      <c r="O7" s="11"/>
      <c r="U7" s="10" t="s">
        <v>60</v>
      </c>
      <c r="V7" s="11">
        <v>831.08</v>
      </c>
    </row>
    <row r="8" spans="1:22" x14ac:dyDescent="0.25">
      <c r="A8" s="10" t="s">
        <v>42</v>
      </c>
      <c r="B8" s="11">
        <v>0</v>
      </c>
      <c r="F8" s="10" t="s">
        <v>60</v>
      </c>
      <c r="G8" s="11">
        <v>74.239999999999995</v>
      </c>
      <c r="H8" s="11">
        <v>98.870000000000019</v>
      </c>
      <c r="I8" s="11">
        <v>97.56</v>
      </c>
      <c r="J8" s="11">
        <v>217.69000000000003</v>
      </c>
      <c r="K8" s="11">
        <v>144.48000000000002</v>
      </c>
      <c r="L8" s="11">
        <v>106.18</v>
      </c>
      <c r="M8" s="11">
        <v>92.06</v>
      </c>
      <c r="N8" s="11">
        <v>831.07999999999993</v>
      </c>
      <c r="O8" s="11"/>
      <c r="U8" s="10" t="s">
        <v>46</v>
      </c>
      <c r="V8" s="11">
        <v>743.61999999999989</v>
      </c>
    </row>
    <row r="9" spans="1:22" x14ac:dyDescent="0.25">
      <c r="A9" s="10" t="s">
        <v>50</v>
      </c>
      <c r="B9" s="11">
        <v>0</v>
      </c>
      <c r="F9" s="10" t="s">
        <v>46</v>
      </c>
      <c r="G9" s="11">
        <v>157.76999999999998</v>
      </c>
      <c r="H9" s="11">
        <v>92.94</v>
      </c>
      <c r="I9" s="11">
        <v>167.76</v>
      </c>
      <c r="J9" s="11">
        <v>129.08000000000001</v>
      </c>
      <c r="K9" s="11">
        <v>30.99</v>
      </c>
      <c r="L9" s="11">
        <v>0</v>
      </c>
      <c r="M9" s="11">
        <v>165.07999999999998</v>
      </c>
      <c r="N9" s="11">
        <v>743.61999999999989</v>
      </c>
      <c r="O9" s="11"/>
      <c r="U9" s="10" t="s">
        <v>165</v>
      </c>
      <c r="V9" s="11">
        <v>471.37000000000012</v>
      </c>
    </row>
    <row r="10" spans="1:22" x14ac:dyDescent="0.25">
      <c r="A10" s="10" t="s">
        <v>49</v>
      </c>
      <c r="B10" s="11">
        <v>0</v>
      </c>
      <c r="F10" s="10" t="s">
        <v>165</v>
      </c>
      <c r="G10" s="11">
        <v>171.42000000000002</v>
      </c>
      <c r="H10" s="11">
        <v>103.95</v>
      </c>
      <c r="I10" s="11">
        <v>24.12</v>
      </c>
      <c r="J10" s="11">
        <v>25.19</v>
      </c>
      <c r="K10" s="11">
        <v>146.69</v>
      </c>
      <c r="L10" s="11">
        <v>0</v>
      </c>
      <c r="M10" s="11">
        <v>0</v>
      </c>
      <c r="N10" s="11">
        <v>471.37</v>
      </c>
      <c r="O10" s="11"/>
      <c r="U10" s="10" t="s">
        <v>42</v>
      </c>
      <c r="V10" s="11">
        <v>328.35000000000008</v>
      </c>
    </row>
    <row r="11" spans="1:22" x14ac:dyDescent="0.25">
      <c r="A11" s="10" t="s">
        <v>89</v>
      </c>
      <c r="B11" s="11">
        <v>0</v>
      </c>
      <c r="F11" s="10" t="s">
        <v>42</v>
      </c>
      <c r="G11" s="11">
        <v>69.309999999999988</v>
      </c>
      <c r="H11" s="11">
        <v>38.43</v>
      </c>
      <c r="I11" s="11">
        <v>73.02000000000001</v>
      </c>
      <c r="J11" s="11">
        <v>43.8</v>
      </c>
      <c r="K11" s="11">
        <v>103.78999999999999</v>
      </c>
      <c r="L11" s="11">
        <v>0</v>
      </c>
      <c r="M11" s="11">
        <v>0</v>
      </c>
      <c r="N11" s="11">
        <v>328.35</v>
      </c>
      <c r="O11" s="11"/>
      <c r="U11" s="10" t="s">
        <v>50</v>
      </c>
      <c r="V11" s="11">
        <v>177.33999999999997</v>
      </c>
    </row>
    <row r="12" spans="1:22" x14ac:dyDescent="0.25">
      <c r="A12" s="10" t="s">
        <v>31</v>
      </c>
      <c r="B12" s="11">
        <v>257.14</v>
      </c>
      <c r="F12" s="10" t="s">
        <v>50</v>
      </c>
      <c r="G12" s="11">
        <v>177.32</v>
      </c>
      <c r="H12" s="11">
        <v>0</v>
      </c>
      <c r="I12" s="11">
        <v>0</v>
      </c>
      <c r="J12" s="11">
        <v>0</v>
      </c>
      <c r="K12" s="11">
        <v>0.02</v>
      </c>
      <c r="L12" s="11">
        <v>0</v>
      </c>
      <c r="M12" s="11">
        <v>0</v>
      </c>
      <c r="N12" s="11">
        <v>177.34</v>
      </c>
      <c r="O12" s="11"/>
      <c r="U12" s="10" t="s">
        <v>31</v>
      </c>
      <c r="V12" s="11">
        <v>6345.3600000000006</v>
      </c>
    </row>
    <row r="13" spans="1:22" x14ac:dyDescent="0.25">
      <c r="F13" s="10" t="s">
        <v>31</v>
      </c>
      <c r="G13" s="11">
        <v>1346.6200000000001</v>
      </c>
      <c r="H13" s="11">
        <v>1018.8399999999999</v>
      </c>
      <c r="I13" s="11">
        <v>861.75999999999988</v>
      </c>
      <c r="J13" s="11">
        <v>1379.55</v>
      </c>
      <c r="K13" s="11">
        <v>1118.2</v>
      </c>
      <c r="L13" s="11">
        <v>363.25</v>
      </c>
      <c r="M13" s="11">
        <v>257.14</v>
      </c>
      <c r="N13" s="11">
        <v>6345.36</v>
      </c>
      <c r="O13" s="11"/>
    </row>
    <row r="14" spans="1:22" x14ac:dyDescent="0.25">
      <c r="O14" s="11"/>
    </row>
    <row r="15" spans="1:22" x14ac:dyDescent="0.25">
      <c r="O15" s="11"/>
    </row>
    <row r="16" spans="1:22" x14ac:dyDescent="0.25">
      <c r="O16" s="11"/>
    </row>
    <row r="17" spans="1:73" x14ac:dyDescent="0.25">
      <c r="O17" s="11"/>
    </row>
    <row r="18" spans="1:73" x14ac:dyDescent="0.25">
      <c r="O18" s="11"/>
    </row>
    <row r="19" spans="1:73" x14ac:dyDescent="0.25">
      <c r="O19" s="11"/>
    </row>
    <row r="20" spans="1:73" x14ac:dyDescent="0.25">
      <c r="O20" s="11"/>
    </row>
    <row r="21" spans="1:73" x14ac:dyDescent="0.25">
      <c r="O21" s="11"/>
    </row>
    <row r="22" spans="1:73" x14ac:dyDescent="0.25">
      <c r="O22" s="11"/>
    </row>
    <row r="23" spans="1:73" x14ac:dyDescent="0.25">
      <c r="O23" s="11"/>
    </row>
    <row r="24" spans="1:73" x14ac:dyDescent="0.25">
      <c r="O24" s="11"/>
    </row>
    <row r="25" spans="1:73" x14ac:dyDescent="0.25">
      <c r="O25" s="11"/>
    </row>
    <row r="26" spans="1:73" x14ac:dyDescent="0.25">
      <c r="O26" s="11"/>
    </row>
    <row r="29" spans="1:73" x14ac:dyDescent="0.25">
      <c r="A29" s="9" t="s">
        <v>6</v>
      </c>
      <c r="B29" s="22">
        <v>43380</v>
      </c>
      <c r="AH29" s="9" t="s">
        <v>16</v>
      </c>
      <c r="AI29" t="s">
        <v>343</v>
      </c>
    </row>
    <row r="30" spans="1:73" x14ac:dyDescent="0.25">
      <c r="A30" s="9" t="s">
        <v>232</v>
      </c>
      <c r="B30" t="s">
        <v>233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</row>
    <row r="31" spans="1:73" x14ac:dyDescent="0.25">
      <c r="U31" s="9" t="s">
        <v>21</v>
      </c>
      <c r="V31" s="10">
        <v>40</v>
      </c>
      <c r="AH31" s="9" t="s">
        <v>118</v>
      </c>
      <c r="AI31" t="s">
        <v>120</v>
      </c>
      <c r="AJ31" t="s">
        <v>121</v>
      </c>
    </row>
    <row r="32" spans="1:73" x14ac:dyDescent="0.25">
      <c r="A32" s="9" t="s">
        <v>58</v>
      </c>
      <c r="B32" t="s">
        <v>119</v>
      </c>
      <c r="C32" t="s">
        <v>120</v>
      </c>
      <c r="F32" s="9" t="s">
        <v>21</v>
      </c>
      <c r="G32" s="10">
        <v>40</v>
      </c>
      <c r="AH32" s="10" t="s">
        <v>49</v>
      </c>
      <c r="AI32" s="12">
        <v>0.56900462962962961</v>
      </c>
      <c r="AJ32" s="12">
        <v>1.4125115740740741</v>
      </c>
    </row>
    <row r="33" spans="1:36" x14ac:dyDescent="0.25">
      <c r="A33" s="10" t="s">
        <v>46</v>
      </c>
      <c r="B33" s="12">
        <v>0.12798611111111111</v>
      </c>
      <c r="C33" s="12">
        <v>7.1076388888888883E-2</v>
      </c>
      <c r="U33" s="9" t="s">
        <v>33</v>
      </c>
      <c r="V33" s="9" t="s">
        <v>88</v>
      </c>
      <c r="AH33" s="10" t="s">
        <v>45</v>
      </c>
      <c r="AI33" s="12">
        <v>0.45164351851851853</v>
      </c>
      <c r="AJ33" s="12">
        <v>1.2755671296296296</v>
      </c>
    </row>
    <row r="34" spans="1:36" x14ac:dyDescent="0.25">
      <c r="A34" s="10" t="s">
        <v>60</v>
      </c>
      <c r="B34" s="12">
        <v>8.2847222222222225E-2</v>
      </c>
      <c r="C34" s="12">
        <v>2.7465277777777779E-2</v>
      </c>
      <c r="F34" s="9" t="s">
        <v>32</v>
      </c>
      <c r="G34" s="9" t="s">
        <v>88</v>
      </c>
      <c r="O34" s="31"/>
      <c r="P34" s="31"/>
      <c r="Q34" s="31"/>
      <c r="U34" s="9" t="s">
        <v>118</v>
      </c>
      <c r="V34" t="s">
        <v>340</v>
      </c>
      <c r="W34" t="s">
        <v>341</v>
      </c>
      <c r="X34" t="s">
        <v>342</v>
      </c>
      <c r="Y34" t="s">
        <v>374</v>
      </c>
      <c r="Z34" t="s">
        <v>398</v>
      </c>
      <c r="AA34" t="s">
        <v>399</v>
      </c>
      <c r="AB34" t="s">
        <v>400</v>
      </c>
      <c r="AC34" t="s">
        <v>31</v>
      </c>
      <c r="AH34" s="10" t="s">
        <v>50</v>
      </c>
      <c r="AI34" s="12">
        <v>0.10231481481481483</v>
      </c>
      <c r="AJ34" s="12">
        <v>0.15178240740740742</v>
      </c>
    </row>
    <row r="35" spans="1:36" x14ac:dyDescent="0.25">
      <c r="A35" s="10" t="s">
        <v>31</v>
      </c>
      <c r="B35" s="12">
        <v>0.21083333333333332</v>
      </c>
      <c r="C35" s="12">
        <v>9.8541666666666666E-2</v>
      </c>
      <c r="F35" s="9" t="s">
        <v>118</v>
      </c>
      <c r="G35" t="s">
        <v>340</v>
      </c>
      <c r="H35" t="s">
        <v>341</v>
      </c>
      <c r="I35" t="s">
        <v>342</v>
      </c>
      <c r="J35" t="s">
        <v>374</v>
      </c>
      <c r="K35" t="s">
        <v>398</v>
      </c>
      <c r="L35" t="s">
        <v>399</v>
      </c>
      <c r="M35" t="s">
        <v>400</v>
      </c>
      <c r="N35" t="s">
        <v>31</v>
      </c>
      <c r="O35" s="31"/>
      <c r="P35" s="31"/>
      <c r="Q35" s="31"/>
      <c r="U35" s="10" t="s">
        <v>49</v>
      </c>
      <c r="V35" s="12">
        <v>0.10594907407407408</v>
      </c>
      <c r="W35" s="12">
        <v>0.16648148148148148</v>
      </c>
      <c r="X35" s="12">
        <v>8.0138888888888885E-2</v>
      </c>
      <c r="Y35" s="12">
        <v>7.9884259259259266E-2</v>
      </c>
      <c r="Z35" s="12">
        <v>2.1307870370370369E-2</v>
      </c>
      <c r="AA35" s="12">
        <v>0.11524305555555557</v>
      </c>
      <c r="AB35" s="12">
        <v>0</v>
      </c>
      <c r="AC35" s="12">
        <v>0.56900462962962961</v>
      </c>
      <c r="AH35" s="10" t="s">
        <v>89</v>
      </c>
      <c r="AI35" s="12">
        <v>0.55222222222222217</v>
      </c>
      <c r="AJ35" s="12">
        <v>0.95203703703703679</v>
      </c>
    </row>
    <row r="36" spans="1:36" x14ac:dyDescent="0.25">
      <c r="F36" s="10" t="s">
        <v>49</v>
      </c>
      <c r="G36" s="12">
        <v>0.12832175925925926</v>
      </c>
      <c r="H36" s="12">
        <v>0.29123842592592591</v>
      </c>
      <c r="I36" s="12">
        <v>0.37482638888888897</v>
      </c>
      <c r="J36" s="12">
        <v>0.42157407407407405</v>
      </c>
      <c r="K36" s="12">
        <v>8.0717592592592591E-2</v>
      </c>
      <c r="L36" s="12">
        <v>0.11583333333333334</v>
      </c>
      <c r="M36" s="12">
        <v>0</v>
      </c>
      <c r="N36" s="12">
        <v>1.4125115740740739</v>
      </c>
      <c r="O36" s="31"/>
      <c r="P36" s="31"/>
      <c r="Q36" s="31"/>
      <c r="U36" s="10" t="s">
        <v>45</v>
      </c>
      <c r="V36" s="12">
        <v>0.15187499999999998</v>
      </c>
      <c r="W36" s="12">
        <v>0.1028125</v>
      </c>
      <c r="X36" s="12">
        <v>7.3981481481481481E-2</v>
      </c>
      <c r="Y36" s="12">
        <v>7.3148148148148139E-3</v>
      </c>
      <c r="Z36" s="12">
        <v>7.8692129629629626E-2</v>
      </c>
      <c r="AA36" s="12">
        <v>3.6967592592592594E-2</v>
      </c>
      <c r="AB36" s="12">
        <v>0</v>
      </c>
      <c r="AC36" s="12">
        <v>0.45164351851851847</v>
      </c>
      <c r="AH36" s="10" t="s">
        <v>60</v>
      </c>
      <c r="AI36" s="12">
        <v>0.53313657407407411</v>
      </c>
      <c r="AJ36" s="12">
        <v>0.93275462962962952</v>
      </c>
    </row>
    <row r="37" spans="1:36" x14ac:dyDescent="0.25">
      <c r="F37" s="10" t="s">
        <v>45</v>
      </c>
      <c r="G37" s="12">
        <v>0.25368055555555558</v>
      </c>
      <c r="H37" s="12">
        <v>0.35284722222222226</v>
      </c>
      <c r="I37" s="12">
        <v>0.10234953703703703</v>
      </c>
      <c r="J37" s="12">
        <v>5.7175925925925918E-3</v>
      </c>
      <c r="K37" s="12">
        <v>0.45074074074074078</v>
      </c>
      <c r="L37" s="12">
        <v>0.11023148148148149</v>
      </c>
      <c r="M37" s="12">
        <v>0</v>
      </c>
      <c r="N37" s="12">
        <v>1.2755671296296298</v>
      </c>
      <c r="O37" s="31"/>
      <c r="P37" s="31"/>
      <c r="Q37" s="31"/>
      <c r="U37" s="10" t="s">
        <v>50</v>
      </c>
      <c r="V37" s="12">
        <v>0.10231481481481483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0.10231481481481483</v>
      </c>
      <c r="AH37" s="10" t="s">
        <v>42</v>
      </c>
      <c r="AI37" s="12">
        <v>0.37770833333333326</v>
      </c>
      <c r="AJ37" s="12">
        <v>0.4030555555555555</v>
      </c>
    </row>
    <row r="38" spans="1:36" x14ac:dyDescent="0.25">
      <c r="F38" s="10" t="s">
        <v>50</v>
      </c>
      <c r="G38" s="12">
        <v>0.15145833333333333</v>
      </c>
      <c r="H38" s="12">
        <v>0</v>
      </c>
      <c r="I38" s="12">
        <v>0</v>
      </c>
      <c r="J38" s="12">
        <v>0</v>
      </c>
      <c r="K38" s="12">
        <v>3.2407407407407406E-4</v>
      </c>
      <c r="L38" s="12">
        <v>0</v>
      </c>
      <c r="M38" s="12">
        <v>0</v>
      </c>
      <c r="N38" s="12">
        <v>0.15178240740740742</v>
      </c>
      <c r="O38" s="31"/>
      <c r="P38" s="31"/>
      <c r="Q38" s="31"/>
      <c r="U38" s="10" t="s">
        <v>89</v>
      </c>
      <c r="V38" s="12">
        <v>0.11775462962962961</v>
      </c>
      <c r="W38" s="12">
        <v>4.2118055555555554E-2</v>
      </c>
      <c r="X38" s="12">
        <v>0.16978009259259261</v>
      </c>
      <c r="Y38" s="12">
        <v>7.768518518518519E-2</v>
      </c>
      <c r="Z38" s="12">
        <v>7.1250000000000008E-2</v>
      </c>
      <c r="AA38" s="12">
        <v>7.363425925925926E-2</v>
      </c>
      <c r="AB38" s="12">
        <v>0</v>
      </c>
      <c r="AC38" s="12">
        <v>0.55222222222222228</v>
      </c>
      <c r="AH38" s="10" t="s">
        <v>46</v>
      </c>
      <c r="AI38" s="12">
        <v>0.34318287037037032</v>
      </c>
      <c r="AJ38" s="12">
        <v>0.71209490740740755</v>
      </c>
    </row>
    <row r="39" spans="1:36" x14ac:dyDescent="0.25">
      <c r="F39" s="10" t="s">
        <v>89</v>
      </c>
      <c r="G39" s="12">
        <v>0.21600694444444443</v>
      </c>
      <c r="H39" s="12">
        <v>3.363425925925926E-2</v>
      </c>
      <c r="I39" s="12">
        <v>0.13055555555555556</v>
      </c>
      <c r="J39" s="12">
        <v>0.38105324074074071</v>
      </c>
      <c r="K39" s="12">
        <v>0.16358796296296294</v>
      </c>
      <c r="L39" s="12">
        <v>2.719907407407407E-2</v>
      </c>
      <c r="M39" s="12">
        <v>0</v>
      </c>
      <c r="N39" s="12">
        <v>0.95203703703703701</v>
      </c>
      <c r="O39" s="31"/>
      <c r="P39" s="31"/>
      <c r="Q39" s="31"/>
      <c r="U39" s="10" t="s">
        <v>60</v>
      </c>
      <c r="V39" s="12">
        <v>6.5636574074074069E-2</v>
      </c>
      <c r="W39" s="12">
        <v>7.6145833333333329E-2</v>
      </c>
      <c r="X39" s="12">
        <v>4.6898148148148147E-2</v>
      </c>
      <c r="Y39" s="12">
        <v>0.11239583333333335</v>
      </c>
      <c r="Z39" s="12">
        <v>0.14644675925925923</v>
      </c>
      <c r="AA39" s="12">
        <v>5.814814814814815E-2</v>
      </c>
      <c r="AB39" s="12">
        <v>2.7465277777777779E-2</v>
      </c>
      <c r="AC39" s="12">
        <v>0.533136574074074</v>
      </c>
      <c r="AH39" s="10" t="s">
        <v>165</v>
      </c>
      <c r="AI39" s="12">
        <v>4.5127314814814821E-2</v>
      </c>
      <c r="AJ39" s="12">
        <v>0.37702546296296285</v>
      </c>
    </row>
    <row r="40" spans="1:36" x14ac:dyDescent="0.25">
      <c r="F40" s="10" t="s">
        <v>60</v>
      </c>
      <c r="G40" s="12">
        <v>9.0613425925925931E-2</v>
      </c>
      <c r="H40" s="12">
        <v>0.12351851851851853</v>
      </c>
      <c r="I40" s="12">
        <v>0.12840277777777778</v>
      </c>
      <c r="J40" s="12">
        <v>0.22539351851851852</v>
      </c>
      <c r="K40" s="12">
        <v>0.18175925925925926</v>
      </c>
      <c r="L40" s="12">
        <v>0.10021990740740741</v>
      </c>
      <c r="M40" s="12">
        <v>8.2847222222222225E-2</v>
      </c>
      <c r="N40" s="12">
        <v>0.93275462962962963</v>
      </c>
      <c r="O40" s="31"/>
      <c r="P40" s="31"/>
      <c r="Q40" s="31"/>
      <c r="U40" s="10" t="s">
        <v>42</v>
      </c>
      <c r="V40" s="12">
        <v>8.1342592592592577E-2</v>
      </c>
      <c r="W40" s="12">
        <v>4.3148148148148151E-2</v>
      </c>
      <c r="X40" s="12">
        <v>0.10200231481481484</v>
      </c>
      <c r="Y40" s="12">
        <v>8.4479166666666689E-2</v>
      </c>
      <c r="Z40" s="12">
        <v>6.6736111111111121E-2</v>
      </c>
      <c r="AA40" s="12">
        <v>0</v>
      </c>
      <c r="AB40" s="12">
        <v>0</v>
      </c>
      <c r="AC40" s="12">
        <v>0.37770833333333337</v>
      </c>
      <c r="AH40" s="10" t="s">
        <v>31</v>
      </c>
      <c r="AI40" s="12">
        <v>2.9743402777777774</v>
      </c>
      <c r="AJ40" s="12">
        <v>6.2168287037037029</v>
      </c>
    </row>
    <row r="41" spans="1:36" x14ac:dyDescent="0.25">
      <c r="F41" s="10" t="s">
        <v>42</v>
      </c>
      <c r="G41" s="12">
        <v>8.8518518518518538E-2</v>
      </c>
      <c r="H41" s="12">
        <v>6.3530092592592582E-2</v>
      </c>
      <c r="I41" s="12">
        <v>8.5243055555555558E-2</v>
      </c>
      <c r="J41" s="12">
        <v>4.7395833333333331E-2</v>
      </c>
      <c r="K41" s="12">
        <v>0.11836805555555555</v>
      </c>
      <c r="L41" s="12">
        <v>0</v>
      </c>
      <c r="M41" s="12">
        <v>0</v>
      </c>
      <c r="N41" s="12">
        <v>0.4030555555555555</v>
      </c>
      <c r="O41" s="31"/>
      <c r="P41" s="31"/>
      <c r="Q41" s="31"/>
      <c r="U41" s="10" t="s">
        <v>46</v>
      </c>
      <c r="V41" s="12">
        <v>5.1157407407407408E-2</v>
      </c>
      <c r="W41" s="12">
        <v>5.8935185185185188E-2</v>
      </c>
      <c r="X41" s="12">
        <v>3.8472222222222227E-2</v>
      </c>
      <c r="Y41" s="12">
        <v>8.6030092592592589E-2</v>
      </c>
      <c r="Z41" s="12">
        <v>3.7511574074074079E-2</v>
      </c>
      <c r="AA41" s="12">
        <v>0</v>
      </c>
      <c r="AB41" s="12">
        <v>7.1076388888888883E-2</v>
      </c>
      <c r="AC41" s="12">
        <v>0.34318287037037037</v>
      </c>
    </row>
    <row r="42" spans="1:36" x14ac:dyDescent="0.25">
      <c r="F42" s="10" t="s">
        <v>46</v>
      </c>
      <c r="G42" s="12">
        <v>0.1529861111111111</v>
      </c>
      <c r="H42" s="12">
        <v>0.10927083333333333</v>
      </c>
      <c r="I42" s="12">
        <v>0.13703703703703704</v>
      </c>
      <c r="J42" s="12">
        <v>0.15255787037037036</v>
      </c>
      <c r="K42" s="12">
        <v>3.2256944444444442E-2</v>
      </c>
      <c r="L42" s="12">
        <v>0</v>
      </c>
      <c r="M42" s="12">
        <v>0.12798611111111111</v>
      </c>
      <c r="N42" s="12">
        <v>0.71209490740740744</v>
      </c>
      <c r="O42" s="31"/>
      <c r="P42" s="31"/>
      <c r="Q42" s="31"/>
      <c r="U42" s="10" t="s">
        <v>165</v>
      </c>
      <c r="V42" s="12">
        <v>4.9421296296296297E-3</v>
      </c>
      <c r="W42" s="12">
        <v>1.833333333333333E-2</v>
      </c>
      <c r="X42" s="12">
        <v>8.9814814814814826E-3</v>
      </c>
      <c r="Y42" s="12">
        <v>5.4745370370370373E-3</v>
      </c>
      <c r="Z42" s="12">
        <v>7.3958333333333315E-3</v>
      </c>
      <c r="AA42" s="12">
        <v>0</v>
      </c>
      <c r="AB42" s="12">
        <v>0</v>
      </c>
      <c r="AC42" s="12">
        <v>4.5127314814814808E-2</v>
      </c>
    </row>
    <row r="43" spans="1:36" x14ac:dyDescent="0.25">
      <c r="F43" s="10" t="s">
        <v>165</v>
      </c>
      <c r="G43" s="12">
        <v>0.11858796296296296</v>
      </c>
      <c r="H43" s="12">
        <v>0.10207175925925926</v>
      </c>
      <c r="I43" s="12">
        <v>2.2430555555555558E-2</v>
      </c>
      <c r="J43" s="12">
        <v>2.4259259259259258E-2</v>
      </c>
      <c r="K43" s="12">
        <v>0.10967592592592591</v>
      </c>
      <c r="L43" s="12">
        <v>0</v>
      </c>
      <c r="M43" s="12">
        <v>0</v>
      </c>
      <c r="N43" s="12">
        <v>0.37702546296296297</v>
      </c>
      <c r="O43" s="31"/>
      <c r="P43" s="31"/>
      <c r="Q43" s="31"/>
      <c r="U43" s="10" t="s">
        <v>31</v>
      </c>
      <c r="V43" s="12">
        <v>0.68097222222222209</v>
      </c>
      <c r="W43" s="12">
        <v>0.5079745370370371</v>
      </c>
      <c r="X43" s="12">
        <v>0.52025462962962965</v>
      </c>
      <c r="Y43" s="12">
        <v>0.45326388888888897</v>
      </c>
      <c r="Z43" s="12">
        <v>0.42934027777777772</v>
      </c>
      <c r="AA43" s="12">
        <v>0.2839930555555556</v>
      </c>
      <c r="AB43" s="12">
        <v>9.8541666666666666E-2</v>
      </c>
      <c r="AC43" s="12">
        <v>2.9743402777777779</v>
      </c>
    </row>
    <row r="44" spans="1:36" x14ac:dyDescent="0.25">
      <c r="F44" s="10" t="s">
        <v>31</v>
      </c>
      <c r="G44" s="12">
        <v>1.2001736111111112</v>
      </c>
      <c r="H44" s="12">
        <v>1.076111111111111</v>
      </c>
      <c r="I44" s="12">
        <v>0.98084490740740748</v>
      </c>
      <c r="J44" s="12">
        <v>1.2579513888888887</v>
      </c>
      <c r="K44" s="12">
        <v>1.1374305555555555</v>
      </c>
      <c r="L44" s="12">
        <v>0.35348379629629634</v>
      </c>
      <c r="M44" s="12">
        <v>0.21083333333333332</v>
      </c>
      <c r="N44" s="12">
        <v>6.2168287037037029</v>
      </c>
      <c r="O44" s="31"/>
      <c r="P44" s="31"/>
      <c r="Q44" s="31"/>
    </row>
    <row r="45" spans="1:36" x14ac:dyDescent="0.25">
      <c r="O45" s="31"/>
      <c r="P45" s="31"/>
      <c r="Q45" s="31"/>
    </row>
    <row r="46" spans="1:36" x14ac:dyDescent="0.25">
      <c r="O46" s="31"/>
      <c r="P46" s="31"/>
      <c r="Q46" s="31"/>
    </row>
    <row r="47" spans="1:36" x14ac:dyDescent="0.25">
      <c r="O47" s="31"/>
      <c r="P47" s="31"/>
      <c r="Q47" s="31"/>
    </row>
    <row r="48" spans="1:36" x14ac:dyDescent="0.25">
      <c r="O48" s="31"/>
      <c r="P48" s="31"/>
      <c r="Q48" s="31"/>
    </row>
    <row r="49" spans="15:17" x14ac:dyDescent="0.25">
      <c r="O49" s="31"/>
      <c r="P49" s="31"/>
      <c r="Q49" s="31"/>
    </row>
    <row r="50" spans="15:17" x14ac:dyDescent="0.25">
      <c r="O50" s="31"/>
      <c r="P50" s="31"/>
      <c r="Q50" s="31"/>
    </row>
    <row r="51" spans="15:17" x14ac:dyDescent="0.25">
      <c r="O51" s="31"/>
      <c r="P51" s="31"/>
      <c r="Q51" s="31"/>
    </row>
    <row r="73" spans="1:3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81" spans="4:10" x14ac:dyDescent="0.25">
      <c r="D81" s="11"/>
      <c r="E81" s="11"/>
      <c r="F81" s="11"/>
      <c r="G81" s="11"/>
      <c r="H81" s="11"/>
      <c r="I81" s="11"/>
      <c r="J81" s="11"/>
    </row>
    <row r="82" spans="4:10" x14ac:dyDescent="0.25">
      <c r="D82" s="11"/>
      <c r="E82" s="11"/>
      <c r="F82" s="11"/>
      <c r="G82" s="11"/>
      <c r="H82" s="11"/>
      <c r="I82" s="11"/>
      <c r="J82" s="11"/>
    </row>
    <row r="83" spans="4:10" x14ac:dyDescent="0.25">
      <c r="D83" s="11"/>
      <c r="E83" s="11"/>
      <c r="F83" s="11"/>
      <c r="G83" s="11"/>
      <c r="H83" s="11"/>
      <c r="I83" s="11"/>
      <c r="J83" s="11"/>
    </row>
    <row r="84" spans="4:10" x14ac:dyDescent="0.25">
      <c r="D84" s="11"/>
      <c r="E84" s="11"/>
      <c r="F84" s="11"/>
      <c r="G84" s="11"/>
      <c r="H84" s="11"/>
      <c r="I84" s="11"/>
      <c r="J84" s="11"/>
    </row>
    <row r="85" spans="4:10" x14ac:dyDescent="0.25">
      <c r="D85" s="11"/>
      <c r="E85" s="11"/>
      <c r="F85" s="11"/>
      <c r="G85" s="11"/>
      <c r="H85" s="11"/>
      <c r="I85" s="11"/>
      <c r="J85" s="11"/>
    </row>
    <row r="86" spans="4:10" x14ac:dyDescent="0.25">
      <c r="D86" s="11"/>
      <c r="E86" s="11"/>
      <c r="F86" s="11"/>
      <c r="G86" s="11"/>
      <c r="H86" s="11"/>
      <c r="I86" s="11"/>
      <c r="J86" s="11"/>
    </row>
    <row r="87" spans="4:10" x14ac:dyDescent="0.25">
      <c r="D87" s="11"/>
      <c r="E87" s="11"/>
      <c r="F87" s="11"/>
      <c r="G87" s="11"/>
      <c r="H87" s="11"/>
      <c r="I87" s="11"/>
      <c r="J87" s="11"/>
    </row>
    <row r="88" spans="4:10" x14ac:dyDescent="0.25">
      <c r="D88" s="11"/>
      <c r="E88" s="11"/>
      <c r="F88" s="11"/>
      <c r="G88" s="11"/>
      <c r="H88" s="11"/>
      <c r="I88" s="11"/>
      <c r="J88" s="11"/>
    </row>
    <row r="89" spans="4:10" x14ac:dyDescent="0.25">
      <c r="D89" s="11"/>
      <c r="E89" s="11"/>
      <c r="F89" s="11"/>
      <c r="G89" s="11"/>
      <c r="H89" s="11"/>
      <c r="I89" s="11"/>
      <c r="J89" s="11"/>
    </row>
    <row r="90" spans="4:10" x14ac:dyDescent="0.25">
      <c r="D90" s="11"/>
      <c r="E90" s="11"/>
      <c r="F90" s="11"/>
      <c r="G90" s="11"/>
      <c r="H90" s="11"/>
      <c r="I90" s="11"/>
      <c r="J90" s="11"/>
    </row>
  </sheetData>
  <pageMargins left="0.7" right="0.7" top="0.75" bottom="0.75" header="0.3" footer="0.3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2"/>
  <sheetViews>
    <sheetView showGridLines="0" showRowColHeaders="0" tabSelected="1" zoomScale="55" zoomScaleNormal="55" workbookViewId="0">
      <pane ySplit="9" topLeftCell="A10" activePane="bottomLeft" state="frozen"/>
      <selection pane="bottomLeft" activeCell="AP77" sqref="A1:AP77"/>
    </sheetView>
  </sheetViews>
  <sheetFormatPr baseColWidth="10" defaultRowHeight="15" x14ac:dyDescent="0.25"/>
  <cols>
    <col min="41" max="41" width="4.42578125" customWidth="1"/>
    <col min="42" max="42" width="6.28515625" customWidth="1"/>
  </cols>
  <sheetData>
    <row r="1" spans="1:42" x14ac:dyDescent="0.25">
      <c r="A1" s="44" t="s">
        <v>274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2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9" spans="1:42" s="41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40"/>
      <c r="AP9" s="40"/>
    </row>
    <row r="10" spans="1:42" s="41" customForma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40"/>
      <c r="AP10" s="40"/>
    </row>
    <row r="11" spans="1:42" x14ac:dyDescent="0.25">
      <c r="AO11" s="40"/>
      <c r="AP11" s="40"/>
    </row>
    <row r="12" spans="1:42" x14ac:dyDescent="0.25">
      <c r="AO12" s="40"/>
      <c r="AP12" s="40"/>
    </row>
  </sheetData>
  <mergeCells count="1">
    <mergeCell ref="A1:AP2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A5:AC138"/>
  <sheetViews>
    <sheetView showGridLines="0" zoomScale="85" zoomScaleNormal="85" workbookViewId="0">
      <selection activeCell="G29" sqref="G29"/>
    </sheetView>
  </sheetViews>
  <sheetFormatPr baseColWidth="10" defaultRowHeight="15" x14ac:dyDescent="0.25"/>
  <cols>
    <col min="27" max="27" width="42.140625" bestFit="1" customWidth="1"/>
    <col min="28" max="28" width="38.42578125" customWidth="1"/>
    <col min="29" max="29" width="19.140625" bestFit="1" customWidth="1"/>
    <col min="30" max="40" width="15" bestFit="1" customWidth="1"/>
    <col min="41" max="84" width="16" bestFit="1" customWidth="1"/>
    <col min="85" max="85" width="12.5703125" bestFit="1" customWidth="1"/>
  </cols>
  <sheetData>
    <row r="5" spans="27:29" x14ac:dyDescent="0.25">
      <c r="AA5" s="9" t="s">
        <v>116</v>
      </c>
      <c r="AB5" s="10">
        <v>1</v>
      </c>
      <c r="AC5" s="11"/>
    </row>
    <row r="6" spans="27:29" x14ac:dyDescent="0.25">
      <c r="AA6" s="9" t="s">
        <v>6</v>
      </c>
      <c r="AB6" t="s">
        <v>375</v>
      </c>
      <c r="AC6" s="11"/>
    </row>
    <row r="7" spans="27:29" s="39" customFormat="1" x14ac:dyDescent="0.25">
      <c r="AA7" s="9" t="s">
        <v>15</v>
      </c>
      <c r="AB7" t="s">
        <v>238</v>
      </c>
      <c r="AC7" s="11"/>
    </row>
    <row r="8" spans="27:29" x14ac:dyDescent="0.25">
      <c r="AA8" s="10"/>
      <c r="AB8" s="11"/>
      <c r="AC8" s="11"/>
    </row>
    <row r="9" spans="27:29" x14ac:dyDescent="0.25">
      <c r="AA9" s="9" t="s">
        <v>58</v>
      </c>
      <c r="AB9" t="s">
        <v>236</v>
      </c>
    </row>
    <row r="10" spans="27:29" x14ac:dyDescent="0.25">
      <c r="AA10" s="10" t="s">
        <v>49</v>
      </c>
      <c r="AB10" s="11">
        <v>9</v>
      </c>
    </row>
    <row r="11" spans="27:29" x14ac:dyDescent="0.25">
      <c r="AA11" s="38" t="s">
        <v>202</v>
      </c>
      <c r="AB11" s="11">
        <v>1</v>
      </c>
    </row>
    <row r="12" spans="27:29" x14ac:dyDescent="0.25">
      <c r="AA12" s="43">
        <v>43375.033738425926</v>
      </c>
      <c r="AB12" s="11">
        <v>1</v>
      </c>
    </row>
    <row r="13" spans="27:29" x14ac:dyDescent="0.25">
      <c r="AA13" s="38" t="s">
        <v>235</v>
      </c>
      <c r="AB13" s="11">
        <v>6</v>
      </c>
    </row>
    <row r="14" spans="27:29" x14ac:dyDescent="0.25">
      <c r="AA14" s="43">
        <v>43375.000787037039</v>
      </c>
      <c r="AB14" s="11">
        <v>1</v>
      </c>
    </row>
    <row r="15" spans="27:29" x14ac:dyDescent="0.25">
      <c r="AA15" s="43">
        <v>43375.343344907407</v>
      </c>
      <c r="AB15" s="11">
        <v>1</v>
      </c>
    </row>
    <row r="16" spans="27:29" x14ac:dyDescent="0.25">
      <c r="AA16" s="43">
        <v>43375.484247685185</v>
      </c>
      <c r="AB16" s="11">
        <v>1</v>
      </c>
    </row>
    <row r="17" spans="27:28" x14ac:dyDescent="0.25">
      <c r="AA17" s="43">
        <v>43375.488009259258</v>
      </c>
      <c r="AB17" s="11">
        <v>1</v>
      </c>
    </row>
    <row r="18" spans="27:28" x14ac:dyDescent="0.25">
      <c r="AA18" s="43">
        <v>43375.493576388886</v>
      </c>
      <c r="AB18" s="11">
        <v>1</v>
      </c>
    </row>
    <row r="19" spans="27:28" x14ac:dyDescent="0.25">
      <c r="AA19" s="43">
        <v>43375.760104166664</v>
      </c>
      <c r="AB19" s="11">
        <v>1</v>
      </c>
    </row>
    <row r="20" spans="27:28" x14ac:dyDescent="0.25">
      <c r="AA20" s="38" t="s">
        <v>319</v>
      </c>
      <c r="AB20" s="11">
        <v>1</v>
      </c>
    </row>
    <row r="21" spans="27:28" x14ac:dyDescent="0.25">
      <c r="AA21" s="43">
        <v>43375.590532407405</v>
      </c>
      <c r="AB21" s="11">
        <v>1</v>
      </c>
    </row>
    <row r="22" spans="27:28" x14ac:dyDescent="0.25">
      <c r="AA22" s="38" t="s">
        <v>320</v>
      </c>
      <c r="AB22" s="11">
        <v>1</v>
      </c>
    </row>
    <row r="23" spans="27:28" x14ac:dyDescent="0.25">
      <c r="AA23" s="43">
        <v>43375.931388888886</v>
      </c>
      <c r="AB23" s="11">
        <v>1</v>
      </c>
    </row>
    <row r="24" spans="27:28" x14ac:dyDescent="0.25">
      <c r="AA24" s="10" t="s">
        <v>45</v>
      </c>
      <c r="AB24" s="11">
        <v>1</v>
      </c>
    </row>
    <row r="25" spans="27:28" x14ac:dyDescent="0.25">
      <c r="AA25" s="38" t="s">
        <v>316</v>
      </c>
      <c r="AB25" s="11">
        <v>1</v>
      </c>
    </row>
    <row r="26" spans="27:28" x14ac:dyDescent="0.25">
      <c r="AA26" s="43">
        <v>43375.685578703706</v>
      </c>
      <c r="AB26" s="11">
        <v>1</v>
      </c>
    </row>
    <row r="27" spans="27:28" x14ac:dyDescent="0.25">
      <c r="AA27" s="10" t="s">
        <v>79</v>
      </c>
      <c r="AB27" s="11">
        <v>5</v>
      </c>
    </row>
    <row r="28" spans="27:28" x14ac:dyDescent="0.25">
      <c r="AA28" s="38" t="s">
        <v>202</v>
      </c>
      <c r="AB28" s="11">
        <v>1</v>
      </c>
    </row>
    <row r="29" spans="27:28" x14ac:dyDescent="0.25">
      <c r="AA29" s="43">
        <v>43375.548796296294</v>
      </c>
      <c r="AB29" s="11">
        <v>1</v>
      </c>
    </row>
    <row r="30" spans="27:28" x14ac:dyDescent="0.25">
      <c r="AA30" s="38" t="s">
        <v>207</v>
      </c>
      <c r="AB30" s="11">
        <v>1</v>
      </c>
    </row>
    <row r="31" spans="27:28" x14ac:dyDescent="0.25">
      <c r="AA31" s="43">
        <v>43375.121574074074</v>
      </c>
      <c r="AB31" s="11">
        <v>1</v>
      </c>
    </row>
    <row r="32" spans="27:28" x14ac:dyDescent="0.25">
      <c r="AA32" s="38" t="s">
        <v>235</v>
      </c>
      <c r="AB32" s="11">
        <v>2</v>
      </c>
    </row>
    <row r="33" spans="27:28" x14ac:dyDescent="0.25">
      <c r="AA33" s="43">
        <v>43375.815879629627</v>
      </c>
      <c r="AB33" s="11">
        <v>1</v>
      </c>
    </row>
    <row r="34" spans="27:28" x14ac:dyDescent="0.25">
      <c r="AA34" s="43">
        <v>43375.999861111108</v>
      </c>
      <c r="AB34" s="11">
        <v>1</v>
      </c>
    </row>
    <row r="35" spans="27:28" x14ac:dyDescent="0.25">
      <c r="AA35" s="38" t="s">
        <v>301</v>
      </c>
      <c r="AB35" s="11">
        <v>1</v>
      </c>
    </row>
    <row r="36" spans="27:28" x14ac:dyDescent="0.25">
      <c r="AA36" s="43">
        <v>43375.884571759256</v>
      </c>
      <c r="AB36" s="11">
        <v>1</v>
      </c>
    </row>
    <row r="37" spans="27:28" x14ac:dyDescent="0.25">
      <c r="AA37" s="10" t="s">
        <v>89</v>
      </c>
      <c r="AB37" s="11">
        <v>2</v>
      </c>
    </row>
    <row r="38" spans="27:28" x14ac:dyDescent="0.25">
      <c r="AA38" s="38" t="s">
        <v>77</v>
      </c>
      <c r="AB38" s="11">
        <v>1</v>
      </c>
    </row>
    <row r="39" spans="27:28" x14ac:dyDescent="0.25">
      <c r="AA39" s="43">
        <v>43375.354537037034</v>
      </c>
      <c r="AB39" s="11">
        <v>1</v>
      </c>
    </row>
    <row r="40" spans="27:28" x14ac:dyDescent="0.25">
      <c r="AA40" s="38" t="s">
        <v>152</v>
      </c>
      <c r="AB40" s="11">
        <v>1</v>
      </c>
    </row>
    <row r="41" spans="27:28" x14ac:dyDescent="0.25">
      <c r="AA41" s="43">
        <v>43375.405752314815</v>
      </c>
      <c r="AB41" s="11">
        <v>1</v>
      </c>
    </row>
    <row r="42" spans="27:28" x14ac:dyDescent="0.25">
      <c r="AA42" s="10" t="s">
        <v>69</v>
      </c>
      <c r="AB42" s="11">
        <v>3</v>
      </c>
    </row>
    <row r="43" spans="27:28" x14ac:dyDescent="0.25">
      <c r="AA43" s="38" t="s">
        <v>71</v>
      </c>
      <c r="AB43" s="11">
        <v>1</v>
      </c>
    </row>
    <row r="44" spans="27:28" x14ac:dyDescent="0.25">
      <c r="AA44" s="43">
        <v>43375.559479166666</v>
      </c>
      <c r="AB44" s="11">
        <v>1</v>
      </c>
    </row>
    <row r="45" spans="27:28" x14ac:dyDescent="0.25">
      <c r="AA45" s="38" t="s">
        <v>268</v>
      </c>
      <c r="AB45" s="11">
        <v>1</v>
      </c>
    </row>
    <row r="46" spans="27:28" x14ac:dyDescent="0.25">
      <c r="AA46" s="43">
        <v>43375.624444444446</v>
      </c>
      <c r="AB46" s="11">
        <v>1</v>
      </c>
    </row>
    <row r="47" spans="27:28" x14ac:dyDescent="0.25">
      <c r="AA47" s="38" t="s">
        <v>301</v>
      </c>
      <c r="AB47" s="11">
        <v>1</v>
      </c>
    </row>
    <row r="48" spans="27:28" x14ac:dyDescent="0.25">
      <c r="AA48" s="43">
        <v>43375.757488425923</v>
      </c>
      <c r="AB48" s="11">
        <v>1</v>
      </c>
    </row>
    <row r="49" spans="27:28" x14ac:dyDescent="0.25">
      <c r="AA49" s="10" t="s">
        <v>62</v>
      </c>
      <c r="AB49" s="11">
        <v>2</v>
      </c>
    </row>
    <row r="50" spans="27:28" x14ac:dyDescent="0.25">
      <c r="AA50" s="38" t="s">
        <v>235</v>
      </c>
      <c r="AB50" s="11">
        <v>2</v>
      </c>
    </row>
    <row r="51" spans="27:28" x14ac:dyDescent="0.25">
      <c r="AA51" s="43">
        <v>43375.531747685185</v>
      </c>
      <c r="AB51" s="11">
        <v>1</v>
      </c>
    </row>
    <row r="52" spans="27:28" x14ac:dyDescent="0.25">
      <c r="AA52" s="43">
        <v>43375.765462962961</v>
      </c>
      <c r="AB52" s="11">
        <v>1</v>
      </c>
    </row>
    <row r="53" spans="27:28" x14ac:dyDescent="0.25">
      <c r="AA53" s="10" t="s">
        <v>165</v>
      </c>
      <c r="AB53" s="11">
        <v>1</v>
      </c>
    </row>
    <row r="54" spans="27:28" x14ac:dyDescent="0.25">
      <c r="AA54" s="38" t="s">
        <v>293</v>
      </c>
      <c r="AB54" s="11">
        <v>1</v>
      </c>
    </row>
    <row r="55" spans="27:28" x14ac:dyDescent="0.25">
      <c r="AA55" s="43">
        <v>43375.776435185187</v>
      </c>
      <c r="AB55" s="11">
        <v>1</v>
      </c>
    </row>
    <row r="56" spans="27:28" x14ac:dyDescent="0.25">
      <c r="AA56" s="10" t="s">
        <v>54</v>
      </c>
      <c r="AB56" s="11">
        <v>1</v>
      </c>
    </row>
    <row r="57" spans="27:28" x14ac:dyDescent="0.25">
      <c r="AA57" s="38" t="s">
        <v>235</v>
      </c>
      <c r="AB57" s="11">
        <v>1</v>
      </c>
    </row>
    <row r="58" spans="27:28" x14ac:dyDescent="0.25">
      <c r="AA58" s="43">
        <v>43375.639247685183</v>
      </c>
      <c r="AB58" s="11">
        <v>1</v>
      </c>
    </row>
    <row r="59" spans="27:28" x14ac:dyDescent="0.25">
      <c r="AA59" s="10" t="s">
        <v>40</v>
      </c>
      <c r="AB59" s="11">
        <v>1</v>
      </c>
    </row>
    <row r="60" spans="27:28" x14ac:dyDescent="0.25">
      <c r="AA60" s="38" t="s">
        <v>235</v>
      </c>
      <c r="AB60" s="11">
        <v>1</v>
      </c>
    </row>
    <row r="61" spans="27:28" x14ac:dyDescent="0.25">
      <c r="AA61" s="43">
        <v>43375.838229166664</v>
      </c>
      <c r="AB61" s="11">
        <v>1</v>
      </c>
    </row>
    <row r="62" spans="27:28" x14ac:dyDescent="0.25">
      <c r="AA62" s="10" t="s">
        <v>37</v>
      </c>
      <c r="AB62" s="11">
        <v>5</v>
      </c>
    </row>
    <row r="63" spans="27:28" x14ac:dyDescent="0.25">
      <c r="AA63" s="38" t="s">
        <v>235</v>
      </c>
      <c r="AB63" s="11">
        <v>3</v>
      </c>
    </row>
    <row r="64" spans="27:28" x14ac:dyDescent="0.25">
      <c r="AA64" s="43">
        <v>43375.233831018515</v>
      </c>
      <c r="AB64" s="11">
        <v>1</v>
      </c>
    </row>
    <row r="65" spans="27:28" x14ac:dyDescent="0.25">
      <c r="AA65" s="43">
        <v>43375.246747685182</v>
      </c>
      <c r="AB65" s="11">
        <v>1</v>
      </c>
    </row>
    <row r="66" spans="27:28" x14ac:dyDescent="0.25">
      <c r="AA66" s="43">
        <v>43375.275520833333</v>
      </c>
      <c r="AB66" s="11">
        <v>1</v>
      </c>
    </row>
    <row r="67" spans="27:28" x14ac:dyDescent="0.25">
      <c r="AA67" s="38" t="s">
        <v>293</v>
      </c>
      <c r="AB67" s="11">
        <v>1</v>
      </c>
    </row>
    <row r="68" spans="27:28" x14ac:dyDescent="0.25">
      <c r="AA68" s="43">
        <v>43375.468356481484</v>
      </c>
      <c r="AB68" s="11">
        <v>1</v>
      </c>
    </row>
    <row r="69" spans="27:28" x14ac:dyDescent="0.25">
      <c r="AA69" s="38" t="s">
        <v>304</v>
      </c>
      <c r="AB69" s="11">
        <v>1</v>
      </c>
    </row>
    <row r="70" spans="27:28" x14ac:dyDescent="0.25">
      <c r="AA70" s="43">
        <v>43375.315509259257</v>
      </c>
      <c r="AB70" s="11">
        <v>1</v>
      </c>
    </row>
    <row r="71" spans="27:28" x14ac:dyDescent="0.25">
      <c r="AA71" s="10" t="s">
        <v>60</v>
      </c>
      <c r="AB71" s="11">
        <v>7</v>
      </c>
    </row>
    <row r="72" spans="27:28" x14ac:dyDescent="0.25">
      <c r="AA72" s="38" t="s">
        <v>235</v>
      </c>
      <c r="AB72" s="11">
        <v>5</v>
      </c>
    </row>
    <row r="73" spans="27:28" x14ac:dyDescent="0.25">
      <c r="AA73" s="43">
        <v>43375.465636574074</v>
      </c>
      <c r="AB73" s="11">
        <v>1</v>
      </c>
    </row>
    <row r="74" spans="27:28" x14ac:dyDescent="0.25">
      <c r="AA74" s="43">
        <v>43375.511886574073</v>
      </c>
      <c r="AB74" s="11">
        <v>1</v>
      </c>
    </row>
    <row r="75" spans="27:28" x14ac:dyDescent="0.25">
      <c r="AA75" s="43">
        <v>43375.547511574077</v>
      </c>
      <c r="AB75" s="11">
        <v>1</v>
      </c>
    </row>
    <row r="76" spans="27:28" x14ac:dyDescent="0.25">
      <c r="AA76" s="43">
        <v>43375.574976851851</v>
      </c>
      <c r="AB76" s="11">
        <v>1</v>
      </c>
    </row>
    <row r="77" spans="27:28" x14ac:dyDescent="0.25">
      <c r="AA77" s="43">
        <v>43375.703055555554</v>
      </c>
      <c r="AB77" s="11">
        <v>1</v>
      </c>
    </row>
    <row r="78" spans="27:28" x14ac:dyDescent="0.25">
      <c r="AA78" s="38" t="s">
        <v>190</v>
      </c>
      <c r="AB78" s="11">
        <v>2</v>
      </c>
    </row>
    <row r="79" spans="27:28" x14ac:dyDescent="0.25">
      <c r="AA79" s="43">
        <v>43375.375104166669</v>
      </c>
      <c r="AB79" s="11">
        <v>1</v>
      </c>
    </row>
    <row r="80" spans="27:28" x14ac:dyDescent="0.25">
      <c r="AA80" s="43">
        <v>43375.79146990741</v>
      </c>
      <c r="AB80" s="11">
        <v>1</v>
      </c>
    </row>
    <row r="81" spans="27:28" x14ac:dyDescent="0.25">
      <c r="AA81" s="10" t="s">
        <v>52</v>
      </c>
      <c r="AB81" s="11">
        <v>4</v>
      </c>
    </row>
    <row r="82" spans="27:28" x14ac:dyDescent="0.25">
      <c r="AA82" s="38" t="s">
        <v>1</v>
      </c>
      <c r="AB82" s="11">
        <v>2</v>
      </c>
    </row>
    <row r="83" spans="27:28" x14ac:dyDescent="0.25">
      <c r="AA83" s="43">
        <v>43375.131041666667</v>
      </c>
      <c r="AB83" s="11">
        <v>1</v>
      </c>
    </row>
    <row r="84" spans="27:28" x14ac:dyDescent="0.25">
      <c r="AA84" s="43">
        <v>43375.449097222219</v>
      </c>
      <c r="AB84" s="11">
        <v>1</v>
      </c>
    </row>
    <row r="85" spans="27:28" x14ac:dyDescent="0.25">
      <c r="AA85" s="38" t="s">
        <v>18</v>
      </c>
      <c r="AB85" s="11">
        <v>2</v>
      </c>
    </row>
    <row r="86" spans="27:28" x14ac:dyDescent="0.25">
      <c r="AA86" s="43">
        <v>43375.449166666665</v>
      </c>
      <c r="AB86" s="11">
        <v>1</v>
      </c>
    </row>
    <row r="87" spans="27:28" x14ac:dyDescent="0.25">
      <c r="AA87" s="43">
        <v>43375.736018518517</v>
      </c>
      <c r="AB87" s="11">
        <v>1</v>
      </c>
    </row>
    <row r="88" spans="27:28" x14ac:dyDescent="0.25">
      <c r="AA88" s="10" t="s">
        <v>42</v>
      </c>
      <c r="AB88" s="11">
        <v>7</v>
      </c>
    </row>
    <row r="89" spans="27:28" x14ac:dyDescent="0.25">
      <c r="AA89" s="38" t="s">
        <v>134</v>
      </c>
      <c r="AB89" s="11">
        <v>1</v>
      </c>
    </row>
    <row r="90" spans="27:28" x14ac:dyDescent="0.25">
      <c r="AA90" s="43">
        <v>43375.555358796293</v>
      </c>
      <c r="AB90" s="11">
        <v>1</v>
      </c>
    </row>
    <row r="91" spans="27:28" x14ac:dyDescent="0.25">
      <c r="AA91" s="38" t="s">
        <v>235</v>
      </c>
      <c r="AB91" s="11">
        <v>5</v>
      </c>
    </row>
    <row r="92" spans="27:28" x14ac:dyDescent="0.25">
      <c r="AA92" s="43">
        <v>43375.368831018517</v>
      </c>
      <c r="AB92" s="11">
        <v>1</v>
      </c>
    </row>
    <row r="93" spans="27:28" x14ac:dyDescent="0.25">
      <c r="AA93" s="43">
        <v>43375.490277777775</v>
      </c>
      <c r="AB93" s="11">
        <v>1</v>
      </c>
    </row>
    <row r="94" spans="27:28" x14ac:dyDescent="0.25">
      <c r="AA94" s="43">
        <v>43375.53837962963</v>
      </c>
      <c r="AB94" s="11">
        <v>1</v>
      </c>
    </row>
    <row r="95" spans="27:28" x14ac:dyDescent="0.25">
      <c r="AA95" s="43">
        <v>43375.538599537038</v>
      </c>
      <c r="AB95" s="11">
        <v>1</v>
      </c>
    </row>
    <row r="96" spans="27:28" x14ac:dyDescent="0.25">
      <c r="AA96" s="43">
        <v>43375.744988425926</v>
      </c>
      <c r="AB96" s="11">
        <v>1</v>
      </c>
    </row>
    <row r="97" spans="27:28" x14ac:dyDescent="0.25">
      <c r="AA97" s="38" t="s">
        <v>314</v>
      </c>
      <c r="AB97" s="11">
        <v>1</v>
      </c>
    </row>
    <row r="98" spans="27:28" x14ac:dyDescent="0.25">
      <c r="AA98" s="43">
        <v>43375.403854166667</v>
      </c>
      <c r="AB98" s="11">
        <v>1</v>
      </c>
    </row>
    <row r="99" spans="27:28" x14ac:dyDescent="0.25">
      <c r="AA99" s="10" t="s">
        <v>66</v>
      </c>
      <c r="AB99" s="11">
        <v>2</v>
      </c>
    </row>
    <row r="100" spans="27:28" x14ac:dyDescent="0.25">
      <c r="AA100" s="38" t="s">
        <v>235</v>
      </c>
      <c r="AB100" s="11">
        <v>1</v>
      </c>
    </row>
    <row r="101" spans="27:28" x14ac:dyDescent="0.25">
      <c r="AA101" s="43">
        <v>43375.55164351852</v>
      </c>
      <c r="AB101" s="11">
        <v>1</v>
      </c>
    </row>
    <row r="102" spans="27:28" x14ac:dyDescent="0.25">
      <c r="AA102" s="38" t="s">
        <v>309</v>
      </c>
      <c r="AB102" s="11">
        <v>1</v>
      </c>
    </row>
    <row r="103" spans="27:28" x14ac:dyDescent="0.25">
      <c r="AA103" s="43">
        <v>43375.585173611114</v>
      </c>
      <c r="AB103" s="11">
        <v>1</v>
      </c>
    </row>
    <row r="104" spans="27:28" x14ac:dyDescent="0.25">
      <c r="AA104" s="10" t="s">
        <v>46</v>
      </c>
      <c r="AB104" s="11">
        <v>3</v>
      </c>
    </row>
    <row r="105" spans="27:28" x14ac:dyDescent="0.25">
      <c r="AA105" s="38" t="s">
        <v>235</v>
      </c>
      <c r="AB105" s="11">
        <v>3</v>
      </c>
    </row>
    <row r="106" spans="27:28" x14ac:dyDescent="0.25">
      <c r="AA106" s="43">
        <v>43375.44976851852</v>
      </c>
      <c r="AB106" s="11">
        <v>1</v>
      </c>
    </row>
    <row r="107" spans="27:28" x14ac:dyDescent="0.25">
      <c r="AA107" s="43">
        <v>43375.469548611109</v>
      </c>
      <c r="AB107" s="11">
        <v>1</v>
      </c>
    </row>
    <row r="108" spans="27:28" x14ac:dyDescent="0.25">
      <c r="AA108" s="43">
        <v>43375.710509259261</v>
      </c>
      <c r="AB108" s="11">
        <v>1</v>
      </c>
    </row>
    <row r="109" spans="27:28" x14ac:dyDescent="0.25">
      <c r="AA109" s="10" t="s">
        <v>57</v>
      </c>
      <c r="AB109" s="11">
        <v>3</v>
      </c>
    </row>
    <row r="110" spans="27:28" x14ac:dyDescent="0.25">
      <c r="AA110" s="38" t="s">
        <v>292</v>
      </c>
      <c r="AB110" s="11">
        <v>1</v>
      </c>
    </row>
    <row r="111" spans="27:28" x14ac:dyDescent="0.25">
      <c r="AA111" s="43">
        <v>43375.7031712963</v>
      </c>
      <c r="AB111" s="11">
        <v>1</v>
      </c>
    </row>
    <row r="112" spans="27:28" x14ac:dyDescent="0.25">
      <c r="AA112" s="38" t="s">
        <v>291</v>
      </c>
      <c r="AB112" s="11">
        <v>1</v>
      </c>
    </row>
    <row r="113" spans="27:28" x14ac:dyDescent="0.25">
      <c r="AA113" s="43">
        <v>43375.682210648149</v>
      </c>
      <c r="AB113" s="11">
        <v>1</v>
      </c>
    </row>
    <row r="114" spans="27:28" x14ac:dyDescent="0.25">
      <c r="AA114" s="38" t="s">
        <v>289</v>
      </c>
      <c r="AB114" s="11">
        <v>1</v>
      </c>
    </row>
    <row r="115" spans="27:28" x14ac:dyDescent="0.25">
      <c r="AA115" s="43">
        <v>43375.663217592592</v>
      </c>
      <c r="AB115" s="11">
        <v>1</v>
      </c>
    </row>
    <row r="116" spans="27:28" x14ac:dyDescent="0.25">
      <c r="AA116" s="10" t="s">
        <v>65</v>
      </c>
      <c r="AB116" s="11">
        <v>4</v>
      </c>
    </row>
    <row r="117" spans="27:28" x14ac:dyDescent="0.25">
      <c r="AA117" s="38" t="s">
        <v>129</v>
      </c>
      <c r="AB117" s="11">
        <v>2</v>
      </c>
    </row>
    <row r="118" spans="27:28" x14ac:dyDescent="0.25">
      <c r="AA118" s="43">
        <v>43375.432106481479</v>
      </c>
      <c r="AB118" s="11">
        <v>1</v>
      </c>
    </row>
    <row r="119" spans="27:28" x14ac:dyDescent="0.25">
      <c r="AA119" s="43">
        <v>43375.46197916667</v>
      </c>
      <c r="AB119" s="11">
        <v>1</v>
      </c>
    </row>
    <row r="120" spans="27:28" x14ac:dyDescent="0.25">
      <c r="AA120" s="38" t="s">
        <v>235</v>
      </c>
      <c r="AB120" s="11">
        <v>1</v>
      </c>
    </row>
    <row r="121" spans="27:28" x14ac:dyDescent="0.25">
      <c r="AA121" s="43">
        <v>43375.411840277775</v>
      </c>
      <c r="AB121" s="11">
        <v>1</v>
      </c>
    </row>
    <row r="122" spans="27:28" x14ac:dyDescent="0.25">
      <c r="AA122" s="38" t="s">
        <v>305</v>
      </c>
      <c r="AB122" s="11">
        <v>1</v>
      </c>
    </row>
    <row r="123" spans="27:28" x14ac:dyDescent="0.25">
      <c r="AA123" s="43">
        <v>43375.610509259262</v>
      </c>
      <c r="AB123" s="11">
        <v>1</v>
      </c>
    </row>
    <row r="124" spans="27:28" x14ac:dyDescent="0.25">
      <c r="AA124" s="10" t="s">
        <v>90</v>
      </c>
      <c r="AB124" s="11">
        <v>11</v>
      </c>
    </row>
    <row r="125" spans="27:28" x14ac:dyDescent="0.25">
      <c r="AA125" s="38" t="s">
        <v>235</v>
      </c>
      <c r="AB125" s="11">
        <v>10</v>
      </c>
    </row>
    <row r="126" spans="27:28" x14ac:dyDescent="0.25">
      <c r="AA126" s="43">
        <v>43375.56449074074</v>
      </c>
      <c r="AB126" s="11">
        <v>1</v>
      </c>
    </row>
    <row r="127" spans="27:28" x14ac:dyDescent="0.25">
      <c r="AA127" s="43">
        <v>43375.564837962964</v>
      </c>
      <c r="AB127" s="11">
        <v>1</v>
      </c>
    </row>
    <row r="128" spans="27:28" x14ac:dyDescent="0.25">
      <c r="AA128" s="43">
        <v>43375.565185185187</v>
      </c>
      <c r="AB128" s="11">
        <v>1</v>
      </c>
    </row>
    <row r="129" spans="27:28" x14ac:dyDescent="0.25">
      <c r="AA129" s="43">
        <v>43375.565532407411</v>
      </c>
      <c r="AB129" s="11">
        <v>1</v>
      </c>
    </row>
    <row r="130" spans="27:28" x14ac:dyDescent="0.25">
      <c r="AA130" s="43">
        <v>43375.565879629627</v>
      </c>
      <c r="AB130" s="11">
        <v>1</v>
      </c>
    </row>
    <row r="131" spans="27:28" x14ac:dyDescent="0.25">
      <c r="AA131" s="43">
        <v>43375.56622685185</v>
      </c>
      <c r="AB131" s="11">
        <v>1</v>
      </c>
    </row>
    <row r="132" spans="27:28" x14ac:dyDescent="0.25">
      <c r="AA132" s="43">
        <v>43375.566574074073</v>
      </c>
      <c r="AB132" s="11">
        <v>1</v>
      </c>
    </row>
    <row r="133" spans="27:28" x14ac:dyDescent="0.25">
      <c r="AA133" s="43">
        <v>43375.566921296297</v>
      </c>
      <c r="AB133" s="11">
        <v>1</v>
      </c>
    </row>
    <row r="134" spans="27:28" x14ac:dyDescent="0.25">
      <c r="AA134" s="43">
        <v>43375.726018518515</v>
      </c>
      <c r="AB134" s="11">
        <v>1</v>
      </c>
    </row>
    <row r="135" spans="27:28" x14ac:dyDescent="0.25">
      <c r="AA135" s="43">
        <v>43375.742511574077</v>
      </c>
      <c r="AB135" s="11">
        <v>1</v>
      </c>
    </row>
    <row r="136" spans="27:28" x14ac:dyDescent="0.25">
      <c r="AA136" s="38" t="s">
        <v>142</v>
      </c>
      <c r="AB136" s="11">
        <v>1</v>
      </c>
    </row>
    <row r="137" spans="27:28" x14ac:dyDescent="0.25">
      <c r="AA137" s="43">
        <v>43375.449363425927</v>
      </c>
      <c r="AB137" s="11">
        <v>1</v>
      </c>
    </row>
    <row r="138" spans="27:28" x14ac:dyDescent="0.25">
      <c r="AA138" s="10" t="s">
        <v>31</v>
      </c>
      <c r="AB138" s="11">
        <v>71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BD</vt:lpstr>
      <vt:lpstr>TBD</vt:lpstr>
      <vt:lpstr>DASHBOARD</vt:lpstr>
      <vt:lpstr>Hoja1</vt:lpstr>
    </vt:vector>
  </TitlesOfParts>
  <Company>AINSA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gps</dc:creator>
  <cp:lastModifiedBy>Andy</cp:lastModifiedBy>
  <dcterms:created xsi:type="dcterms:W3CDTF">2018-09-14T15:08:59Z</dcterms:created>
  <dcterms:modified xsi:type="dcterms:W3CDTF">2018-10-08T17:10:12Z</dcterms:modified>
</cp:coreProperties>
</file>