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755" activeTab="3"/>
  </bookViews>
  <sheets>
    <sheet name="Hoja1" sheetId="1" r:id="rId1"/>
    <sheet name="Hoja2" sheetId="2" r:id="rId2"/>
    <sheet name="Hoja3" sheetId="3" r:id="rId3"/>
    <sheet name="Hoja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0" i="4" l="1"/>
  <c r="L64" i="4"/>
  <c r="L65" i="4"/>
  <c r="L66" i="4"/>
  <c r="L67" i="4"/>
  <c r="L68" i="4"/>
  <c r="L69" i="4"/>
  <c r="L63" i="4"/>
  <c r="K64" i="4"/>
  <c r="K65" i="4"/>
  <c r="K66" i="4"/>
  <c r="K67" i="4"/>
  <c r="K68" i="4"/>
  <c r="K69" i="4"/>
  <c r="K63" i="4"/>
  <c r="J64" i="4"/>
  <c r="J65" i="4"/>
  <c r="J66" i="4"/>
  <c r="J67" i="4"/>
  <c r="J68" i="4"/>
  <c r="J69" i="4"/>
  <c r="J63" i="4"/>
  <c r="I64" i="4"/>
  <c r="I65" i="4"/>
  <c r="I66" i="4"/>
  <c r="I67" i="4"/>
  <c r="I68" i="4"/>
  <c r="I69" i="4"/>
  <c r="I63" i="4"/>
  <c r="F70" i="4"/>
  <c r="I52" i="4"/>
  <c r="K53" i="4"/>
  <c r="K52" i="4"/>
  <c r="M53" i="4"/>
  <c r="M52" i="4"/>
  <c r="L53" i="4"/>
  <c r="L54" i="4" s="1"/>
  <c r="L55" i="4" s="1"/>
  <c r="L56" i="4" s="1"/>
  <c r="L57" i="4" s="1"/>
  <c r="L58" i="4" s="1"/>
  <c r="L59" i="4" s="1"/>
  <c r="K56" i="4"/>
  <c r="J60" i="4"/>
  <c r="K59" i="4" s="1"/>
  <c r="I53" i="4"/>
  <c r="I55" i="4"/>
  <c r="I56" i="4"/>
  <c r="I57" i="4"/>
  <c r="I59" i="4"/>
  <c r="H53" i="4"/>
  <c r="H54" i="4"/>
  <c r="H55" i="4"/>
  <c r="H56" i="4"/>
  <c r="H57" i="4"/>
  <c r="H58" i="4"/>
  <c r="H59" i="4"/>
  <c r="H52" i="4"/>
  <c r="G53" i="4"/>
  <c r="G54" i="4"/>
  <c r="I54" i="4" s="1"/>
  <c r="G55" i="4"/>
  <c r="G56" i="4"/>
  <c r="G57" i="4"/>
  <c r="G58" i="4"/>
  <c r="I58" i="4" s="1"/>
  <c r="G59" i="4"/>
  <c r="G52" i="4"/>
  <c r="F47" i="4"/>
  <c r="E47" i="4"/>
  <c r="D19" i="4"/>
  <c r="D47" i="4"/>
  <c r="M54" i="4" l="1"/>
  <c r="K57" i="4"/>
  <c r="K54" i="4"/>
  <c r="K58" i="4"/>
  <c r="K55" i="4"/>
  <c r="E19" i="4"/>
  <c r="J30" i="4"/>
  <c r="M55" i="4" l="1"/>
  <c r="M56" i="4" s="1"/>
  <c r="M57" i="4" s="1"/>
  <c r="M58" i="4" s="1"/>
  <c r="M59" i="4" s="1"/>
  <c r="K60" i="4"/>
  <c r="L23" i="4"/>
  <c r="L24" i="4" s="1"/>
  <c r="L25" i="4" s="1"/>
  <c r="L26" i="4" s="1"/>
  <c r="L27" i="4" s="1"/>
  <c r="L28" i="4" s="1"/>
  <c r="L29" i="4" s="1"/>
  <c r="H23" i="4"/>
  <c r="H24" i="4"/>
  <c r="H25" i="4"/>
  <c r="H26" i="4"/>
  <c r="H27" i="4"/>
  <c r="H28" i="4"/>
  <c r="H29" i="4"/>
  <c r="H22" i="4"/>
  <c r="G23" i="4"/>
  <c r="G24" i="4"/>
  <c r="G25" i="4"/>
  <c r="I25" i="4" s="1"/>
  <c r="G26" i="4"/>
  <c r="G27" i="4"/>
  <c r="G28" i="4"/>
  <c r="G29" i="4"/>
  <c r="G22" i="4"/>
  <c r="C19" i="4"/>
  <c r="I29" i="4" l="1"/>
  <c r="I28" i="4"/>
  <c r="I27" i="4"/>
  <c r="I26" i="4"/>
  <c r="I24" i="4"/>
  <c r="I23" i="4"/>
  <c r="I22" i="4"/>
  <c r="K28" i="4"/>
  <c r="K22" i="4"/>
  <c r="K24" i="4"/>
  <c r="K26" i="4"/>
  <c r="K23" i="4"/>
  <c r="M23" i="4" s="1"/>
  <c r="K27" i="4"/>
  <c r="K25" i="4"/>
  <c r="K29" i="4"/>
  <c r="F20" i="3"/>
  <c r="G20" i="3" s="1"/>
  <c r="G21" i="3" s="1"/>
  <c r="G22" i="3" s="1"/>
  <c r="G23" i="3" s="1"/>
  <c r="G24" i="3" s="1"/>
  <c r="F21" i="3"/>
  <c r="F22" i="3"/>
  <c r="F23" i="3"/>
  <c r="F24" i="3"/>
  <c r="F19" i="3"/>
  <c r="E14" i="3"/>
  <c r="D14" i="3"/>
  <c r="C14" i="3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31" i="2"/>
  <c r="E32" i="2"/>
  <c r="E30" i="2"/>
  <c r="E49" i="2" s="1"/>
  <c r="D14" i="2"/>
  <c r="K30" i="4" l="1"/>
  <c r="M24" i="4"/>
  <c r="M25" i="4" s="1"/>
  <c r="M26" i="4" s="1"/>
  <c r="M27" i="4" s="1"/>
  <c r="M28" i="4" s="1"/>
  <c r="M29" i="4" s="1"/>
  <c r="F25" i="3"/>
  <c r="H22" i="3" s="1"/>
  <c r="L19" i="2"/>
  <c r="L20" i="2" s="1"/>
  <c r="L21" i="2" s="1"/>
  <c r="L22" i="2" s="1"/>
  <c r="L23" i="2" s="1"/>
  <c r="K23" i="2"/>
  <c r="J24" i="2"/>
  <c r="K22" i="2" s="1"/>
  <c r="H19" i="2"/>
  <c r="H20" i="2"/>
  <c r="I20" i="2" s="1"/>
  <c r="H21" i="2"/>
  <c r="H22" i="2"/>
  <c r="H23" i="2"/>
  <c r="H18" i="2"/>
  <c r="I18" i="2" s="1"/>
  <c r="G19" i="2"/>
  <c r="G20" i="2"/>
  <c r="G21" i="2"/>
  <c r="G22" i="2"/>
  <c r="G23" i="2"/>
  <c r="I23" i="2" s="1"/>
  <c r="G18" i="2"/>
  <c r="N6" i="1"/>
  <c r="C14" i="2"/>
  <c r="B14" i="2"/>
  <c r="K19" i="2" l="1"/>
  <c r="H24" i="3"/>
  <c r="I19" i="2"/>
  <c r="H20" i="3"/>
  <c r="I20" i="3" s="1"/>
  <c r="H19" i="3"/>
  <c r="H21" i="3"/>
  <c r="H23" i="3"/>
  <c r="I22" i="2"/>
  <c r="K20" i="2"/>
  <c r="I21" i="2"/>
  <c r="K21" i="2"/>
  <c r="K18" i="2"/>
  <c r="U14" i="1"/>
  <c r="U13" i="1"/>
  <c r="U12" i="1"/>
  <c r="U11" i="1"/>
  <c r="S15" i="1"/>
  <c r="T14" i="1" s="1"/>
  <c r="Q11" i="1"/>
  <c r="Q12" i="1"/>
  <c r="Q13" i="1"/>
  <c r="Q14" i="1"/>
  <c r="Q10" i="1"/>
  <c r="P11" i="1"/>
  <c r="R11" i="1" s="1"/>
  <c r="P12" i="1"/>
  <c r="R12" i="1" s="1"/>
  <c r="P13" i="1"/>
  <c r="R13" i="1" s="1"/>
  <c r="P14" i="1"/>
  <c r="R14" i="1" s="1"/>
  <c r="P10" i="1"/>
  <c r="R10" i="1" s="1"/>
  <c r="M6" i="1"/>
  <c r="O6" i="1" s="1"/>
  <c r="I21" i="3" l="1"/>
  <c r="I22" i="3" s="1"/>
  <c r="I23" i="3" s="1"/>
  <c r="I24" i="3" s="1"/>
  <c r="T11" i="1"/>
  <c r="T12" i="1"/>
  <c r="V12" i="1" s="1"/>
  <c r="T13" i="1"/>
  <c r="M18" i="2"/>
  <c r="M19" i="2" s="1"/>
  <c r="M20" i="2" s="1"/>
  <c r="M21" i="2" s="1"/>
  <c r="M22" i="2" s="1"/>
  <c r="M23" i="2" s="1"/>
  <c r="K24" i="2"/>
  <c r="T10" i="1"/>
  <c r="V13" i="1" l="1"/>
  <c r="V14" i="1" s="1"/>
  <c r="V11" i="1"/>
  <c r="V10" i="1"/>
  <c r="T15" i="1"/>
</calcChain>
</file>

<file path=xl/sharedStrings.xml><?xml version="1.0" encoding="utf-8"?>
<sst xmlns="http://schemas.openxmlformats.org/spreadsheetml/2006/main" count="131" uniqueCount="69">
  <si>
    <t xml:space="preserve">El conjunto de datos presentacion en segunda, representan las edades de 30 profesor del TEC . </t>
  </si>
  <si>
    <t>Constituye la tabla de distribucion de frecuencia para ellos</t>
  </si>
  <si>
    <t>VM</t>
  </si>
  <si>
    <t>Vm</t>
  </si>
  <si>
    <t>rango</t>
  </si>
  <si>
    <t>RANGO</t>
  </si>
  <si>
    <t>intervalo</t>
  </si>
  <si>
    <t>r/i</t>
  </si>
  <si>
    <t>26-29</t>
  </si>
  <si>
    <t>30-33</t>
  </si>
  <si>
    <t>34-37</t>
  </si>
  <si>
    <t>38-41</t>
  </si>
  <si>
    <t>42-45</t>
  </si>
  <si>
    <t>Li - Ls</t>
  </si>
  <si>
    <t>Li</t>
  </si>
  <si>
    <t>Ls</t>
  </si>
  <si>
    <t>Lri</t>
  </si>
  <si>
    <t>Lrs</t>
  </si>
  <si>
    <t>Clase</t>
  </si>
  <si>
    <t>XI</t>
  </si>
  <si>
    <t>fi</t>
  </si>
  <si>
    <t>hi</t>
  </si>
  <si>
    <t>FI</t>
  </si>
  <si>
    <t>HI</t>
  </si>
  <si>
    <t>siendo los siguentes los datos obtenidos</t>
  </si>
  <si>
    <t>En una ciudad se registra el número de nacimientos ocurridos por semana durante 52 semanas del año,</t>
  </si>
  <si>
    <t>16--19</t>
  </si>
  <si>
    <t>Li--Ls</t>
  </si>
  <si>
    <t>1--3</t>
  </si>
  <si>
    <t>4--6</t>
  </si>
  <si>
    <t>7--9</t>
  </si>
  <si>
    <t>10--12</t>
  </si>
  <si>
    <t>13--15</t>
  </si>
  <si>
    <t>Limites</t>
  </si>
  <si>
    <t>Conteo</t>
  </si>
  <si>
    <t>Las edades de 20 chicos son:</t>
  </si>
  <si>
    <t>Rango</t>
  </si>
  <si>
    <t>Estos son los puntajes obtenidos por los 100 candidatos que se presentaron a un concurso</t>
  </si>
  <si>
    <t>Li-Ls</t>
  </si>
  <si>
    <t>3-14</t>
  </si>
  <si>
    <t>15-26</t>
  </si>
  <si>
    <t>27-38</t>
  </si>
  <si>
    <t>39-50</t>
  </si>
  <si>
    <t>51-62</t>
  </si>
  <si>
    <t>63-74</t>
  </si>
  <si>
    <t>75-86</t>
  </si>
  <si>
    <t>87-98</t>
  </si>
  <si>
    <t>Intervalo</t>
  </si>
  <si>
    <t>192-197</t>
  </si>
  <si>
    <t>186-191</t>
  </si>
  <si>
    <t>180-185</t>
  </si>
  <si>
    <t>174-179</t>
  </si>
  <si>
    <t>168-173</t>
  </si>
  <si>
    <t>162-167</t>
  </si>
  <si>
    <t>156-161</t>
  </si>
  <si>
    <t>150-155</t>
  </si>
  <si>
    <t>Fi</t>
  </si>
  <si>
    <t>Hi</t>
  </si>
  <si>
    <t>118-126</t>
  </si>
  <si>
    <t>127-135</t>
  </si>
  <si>
    <t>136-144</t>
  </si>
  <si>
    <t>145-153</t>
  </si>
  <si>
    <t>154-162</t>
  </si>
  <si>
    <t>163-171</t>
  </si>
  <si>
    <t>172-180</t>
  </si>
  <si>
    <t>Frecuencia</t>
  </si>
  <si>
    <t>Peso (lb)</t>
  </si>
  <si>
    <t>X</t>
  </si>
  <si>
    <t>http://www.disfrutalasmatematicas.com/datos/mediana.html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</si>
</sst>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43" formatCode="_(* #,##0.00_);_(* \(#,##0.00\);_(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1" applyNumberFormat="1" applyFont="1" applyBorder="1"/>
    <xf numFmtId="0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2" applyNumberFormat="1" applyFont="1" applyFill="1" applyBorder="1" applyAlignment="1">
      <alignment horizontal="center"/>
    </xf>
    <xf numFmtId="43" fontId="0" fillId="0" borderId="1" xfId="2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6" borderId="0" xfId="0" applyNumberFormat="1" applyFill="1" applyBorder="1" applyAlignment="1">
      <alignment horizontal="center"/>
    </xf>
    <xf numFmtId="0" fontId="0" fillId="0" borderId="0" xfId="0" applyBorder="1"/>
    <xf numFmtId="0" fontId="5" fillId="0" borderId="1" xfId="0" applyFont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6" borderId="0" xfId="0" applyFill="1" applyBorder="1"/>
    <xf numFmtId="166" fontId="0" fillId="0" borderId="1" xfId="1" applyNumberFormat="1" applyFont="1" applyBorder="1" applyAlignment="1">
      <alignment horizontal="center"/>
    </xf>
    <xf numFmtId="166" fontId="0" fillId="0" borderId="1" xfId="3" applyNumberFormat="1" applyFont="1" applyBorder="1" applyAlignment="1">
      <alignment horizontal="center"/>
    </xf>
    <xf numFmtId="166" fontId="0" fillId="7" borderId="1" xfId="3" applyNumberFormat="1" applyFont="1" applyFill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</cellXfs>
  <cellStyles count="4">
    <cellStyle name="Millares" xfId="2" builtinId="3"/>
    <cellStyle name="Moneda" xfId="3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opLeftCell="E1" workbookViewId="0">
      <selection activeCell="O6" sqref="O6"/>
    </sheetView>
  </sheetViews>
  <sheetFormatPr baseColWidth="10" defaultRowHeight="15" x14ac:dyDescent="0.25"/>
  <cols>
    <col min="12" max="12" width="17.140625" customWidth="1"/>
  </cols>
  <sheetData>
    <row r="1" spans="1:22" x14ac:dyDescent="0.25">
      <c r="B1" s="24" t="s">
        <v>0</v>
      </c>
      <c r="C1" s="25"/>
      <c r="D1" s="25"/>
      <c r="E1" s="25"/>
      <c r="F1" s="25"/>
      <c r="G1" s="25"/>
      <c r="H1" s="25"/>
      <c r="I1" s="25"/>
      <c r="J1" s="26"/>
      <c r="M1" s="4" t="s">
        <v>2</v>
      </c>
      <c r="N1" s="4" t="s">
        <v>3</v>
      </c>
    </row>
    <row r="2" spans="1:22" x14ac:dyDescent="0.25">
      <c r="B2" s="27" t="s">
        <v>1</v>
      </c>
      <c r="C2" s="28"/>
      <c r="D2" s="28"/>
      <c r="E2" s="28"/>
      <c r="F2" s="28"/>
      <c r="G2" s="28"/>
      <c r="H2" s="28"/>
      <c r="I2" s="28"/>
      <c r="J2" s="29"/>
      <c r="M2" s="2">
        <v>45</v>
      </c>
      <c r="N2" s="2">
        <v>26</v>
      </c>
    </row>
    <row r="3" spans="1:22" x14ac:dyDescent="0.25">
      <c r="B3" s="1"/>
      <c r="C3" s="1"/>
      <c r="D3" s="1"/>
      <c r="E3" s="1"/>
      <c r="F3" s="1"/>
      <c r="G3" s="1"/>
      <c r="H3" s="1"/>
      <c r="I3" s="1"/>
      <c r="J3" s="1"/>
    </row>
    <row r="5" spans="1:22" x14ac:dyDescent="0.25">
      <c r="A5" s="2">
        <v>32</v>
      </c>
      <c r="B5" s="2">
        <v>38</v>
      </c>
      <c r="C5" s="3">
        <v>26</v>
      </c>
      <c r="D5" s="2">
        <v>29</v>
      </c>
      <c r="E5" s="2">
        <v>32</v>
      </c>
      <c r="F5" s="2">
        <v>41</v>
      </c>
      <c r="G5" s="2">
        <v>28</v>
      </c>
      <c r="H5" s="2">
        <v>31</v>
      </c>
      <c r="I5" s="3">
        <v>45</v>
      </c>
      <c r="J5" s="2">
        <v>36</v>
      </c>
      <c r="M5" s="4" t="s">
        <v>4</v>
      </c>
      <c r="N5" s="4" t="s">
        <v>6</v>
      </c>
      <c r="O5" s="4" t="s">
        <v>7</v>
      </c>
    </row>
    <row r="6" spans="1:22" x14ac:dyDescent="0.25">
      <c r="A6" s="3">
        <v>45</v>
      </c>
      <c r="B6" s="2">
        <v>35</v>
      </c>
      <c r="C6" s="2">
        <v>40</v>
      </c>
      <c r="D6" s="2">
        <v>30</v>
      </c>
      <c r="E6" s="2">
        <v>31</v>
      </c>
      <c r="F6" s="2">
        <v>40</v>
      </c>
      <c r="G6" s="2">
        <v>37</v>
      </c>
      <c r="H6" s="2">
        <v>33</v>
      </c>
      <c r="I6" s="2">
        <v>28</v>
      </c>
      <c r="J6" s="2">
        <v>30</v>
      </c>
      <c r="L6" s="4" t="s">
        <v>5</v>
      </c>
      <c r="M6" s="2">
        <f>45-26</f>
        <v>19</v>
      </c>
      <c r="N6" s="2">
        <f>1+(3.322)*LOG10(30)</f>
        <v>5.9069968081787181</v>
      </c>
      <c r="O6" s="2">
        <f>M6/5</f>
        <v>3.8</v>
      </c>
    </row>
    <row r="7" spans="1:22" x14ac:dyDescent="0.25">
      <c r="A7" s="2">
        <v>30</v>
      </c>
      <c r="B7" s="2">
        <v>41</v>
      </c>
      <c r="C7" s="2">
        <v>39</v>
      </c>
      <c r="D7" s="2">
        <v>38</v>
      </c>
      <c r="E7" s="2">
        <v>33</v>
      </c>
      <c r="F7" s="2">
        <v>35</v>
      </c>
      <c r="G7" s="2">
        <v>31</v>
      </c>
      <c r="H7" s="2">
        <v>36</v>
      </c>
      <c r="I7" s="2">
        <v>37</v>
      </c>
      <c r="J7" s="2">
        <v>32</v>
      </c>
    </row>
    <row r="9" spans="1:22" x14ac:dyDescent="0.25">
      <c r="L9" s="4" t="s">
        <v>18</v>
      </c>
      <c r="M9" s="4" t="s">
        <v>13</v>
      </c>
      <c r="N9" s="4" t="s">
        <v>14</v>
      </c>
      <c r="O9" s="4" t="s">
        <v>15</v>
      </c>
      <c r="P9" s="4" t="s">
        <v>16</v>
      </c>
      <c r="Q9" s="4" t="s">
        <v>17</v>
      </c>
      <c r="R9" s="4" t="s">
        <v>19</v>
      </c>
      <c r="S9" s="4" t="s">
        <v>20</v>
      </c>
      <c r="T9" s="4" t="s">
        <v>21</v>
      </c>
      <c r="U9" s="4" t="s">
        <v>22</v>
      </c>
      <c r="V9" s="4" t="s">
        <v>23</v>
      </c>
    </row>
    <row r="10" spans="1:22" x14ac:dyDescent="0.25">
      <c r="L10" s="2">
        <v>1</v>
      </c>
      <c r="M10" s="2" t="s">
        <v>8</v>
      </c>
      <c r="N10" s="2">
        <v>26</v>
      </c>
      <c r="O10" s="2">
        <v>29</v>
      </c>
      <c r="P10" s="2">
        <f>N10-0.5</f>
        <v>25.5</v>
      </c>
      <c r="Q10" s="2">
        <f>O10+0.5</f>
        <v>29.5</v>
      </c>
      <c r="R10" s="2">
        <f>(P10+O10)/2</f>
        <v>27.25</v>
      </c>
      <c r="S10" s="2">
        <v>4</v>
      </c>
      <c r="T10" s="6">
        <f>(S10/S15)*100</f>
        <v>13.333333333333334</v>
      </c>
      <c r="U10" s="2">
        <v>4</v>
      </c>
      <c r="V10" s="5">
        <f>T10</f>
        <v>13.333333333333334</v>
      </c>
    </row>
    <row r="11" spans="1:22" x14ac:dyDescent="0.25">
      <c r="L11" s="2">
        <v>2</v>
      </c>
      <c r="M11" s="2" t="s">
        <v>9</v>
      </c>
      <c r="N11" s="2">
        <v>30</v>
      </c>
      <c r="O11" s="2">
        <v>33</v>
      </c>
      <c r="P11" s="2">
        <f t="shared" ref="P11:P14" si="0">N11-0.5</f>
        <v>29.5</v>
      </c>
      <c r="Q11" s="2">
        <f t="shared" ref="Q11:Q14" si="1">O11+0.5</f>
        <v>33.5</v>
      </c>
      <c r="R11" s="2">
        <f t="shared" ref="R11:R14" si="2">(P11+O11)/2</f>
        <v>31.25</v>
      </c>
      <c r="S11" s="2">
        <v>11</v>
      </c>
      <c r="T11" s="6">
        <f>(S11/S15)*100</f>
        <v>36.666666666666664</v>
      </c>
      <c r="U11" s="2">
        <f>4+S11</f>
        <v>15</v>
      </c>
      <c r="V11" s="5">
        <f>T10+T11</f>
        <v>50</v>
      </c>
    </row>
    <row r="12" spans="1:22" x14ac:dyDescent="0.25">
      <c r="L12" s="2">
        <v>3</v>
      </c>
      <c r="M12" s="2" t="s">
        <v>10</v>
      </c>
      <c r="N12" s="2">
        <v>34</v>
      </c>
      <c r="O12" s="2">
        <v>37</v>
      </c>
      <c r="P12" s="2">
        <f t="shared" si="0"/>
        <v>33.5</v>
      </c>
      <c r="Q12" s="2">
        <f t="shared" si="1"/>
        <v>37.5</v>
      </c>
      <c r="R12" s="2">
        <f t="shared" si="2"/>
        <v>35.25</v>
      </c>
      <c r="S12" s="2">
        <v>6</v>
      </c>
      <c r="T12" s="6">
        <f>(S12/S15)*100</f>
        <v>20</v>
      </c>
      <c r="U12" s="2">
        <f>15+S12</f>
        <v>21</v>
      </c>
      <c r="V12" s="5">
        <f>50+T12</f>
        <v>70</v>
      </c>
    </row>
    <row r="13" spans="1:22" x14ac:dyDescent="0.25">
      <c r="L13" s="2">
        <v>4</v>
      </c>
      <c r="M13" s="2" t="s">
        <v>11</v>
      </c>
      <c r="N13" s="2">
        <v>38</v>
      </c>
      <c r="O13" s="2">
        <v>41</v>
      </c>
      <c r="P13" s="2">
        <f t="shared" si="0"/>
        <v>37.5</v>
      </c>
      <c r="Q13" s="2">
        <f t="shared" si="1"/>
        <v>41.5</v>
      </c>
      <c r="R13" s="2">
        <f t="shared" si="2"/>
        <v>39.25</v>
      </c>
      <c r="S13" s="2">
        <v>7</v>
      </c>
      <c r="T13" s="6">
        <f>(S13/S15)*100</f>
        <v>23.333333333333332</v>
      </c>
      <c r="U13" s="2">
        <f>21+S13</f>
        <v>28</v>
      </c>
      <c r="V13" s="5">
        <f>V12+T13</f>
        <v>93.333333333333329</v>
      </c>
    </row>
    <row r="14" spans="1:22" x14ac:dyDescent="0.25">
      <c r="L14" s="2">
        <v>5</v>
      </c>
      <c r="M14" s="2" t="s">
        <v>12</v>
      </c>
      <c r="N14" s="2">
        <v>42</v>
      </c>
      <c r="O14" s="2">
        <v>45</v>
      </c>
      <c r="P14" s="2">
        <f t="shared" si="0"/>
        <v>41.5</v>
      </c>
      <c r="Q14" s="2">
        <f t="shared" si="1"/>
        <v>45.5</v>
      </c>
      <c r="R14" s="2">
        <f t="shared" si="2"/>
        <v>43.25</v>
      </c>
      <c r="S14" s="2">
        <v>2</v>
      </c>
      <c r="T14" s="6">
        <f>(S14/S15)*100</f>
        <v>6.666666666666667</v>
      </c>
      <c r="U14" s="2">
        <f>28+S14</f>
        <v>30</v>
      </c>
      <c r="V14" s="5">
        <f>V13+T14</f>
        <v>100</v>
      </c>
    </row>
    <row r="15" spans="1:22" x14ac:dyDescent="0.25">
      <c r="S15" s="4">
        <f>S10+S11+S12+S13+S14</f>
        <v>30</v>
      </c>
      <c r="T15" s="4">
        <f>SUM(T10:T14)</f>
        <v>100</v>
      </c>
    </row>
  </sheetData>
  <mergeCells count="2">
    <mergeCell ref="B1:J1"/>
    <mergeCell ref="B2:J2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19" workbookViewId="0">
      <selection activeCell="L18" sqref="L18"/>
    </sheetView>
  </sheetViews>
  <sheetFormatPr baseColWidth="10" defaultRowHeight="15" x14ac:dyDescent="0.25"/>
  <cols>
    <col min="5" max="5" width="11.85546875" bestFit="1" customWidth="1"/>
  </cols>
  <sheetData>
    <row r="1" spans="1:13" x14ac:dyDescent="0.25">
      <c r="A1" s="30" t="s">
        <v>25</v>
      </c>
      <c r="B1" s="25"/>
      <c r="C1" s="25"/>
      <c r="D1" s="25"/>
      <c r="E1" s="25"/>
      <c r="F1" s="25"/>
      <c r="G1" s="25"/>
      <c r="H1" s="25"/>
      <c r="I1" s="26"/>
    </row>
    <row r="2" spans="1:13" x14ac:dyDescent="0.25">
      <c r="A2" s="31" t="s">
        <v>24</v>
      </c>
      <c r="B2" s="32"/>
      <c r="C2" s="32"/>
      <c r="D2" s="32"/>
      <c r="E2" s="32"/>
      <c r="F2" s="32"/>
      <c r="G2" s="32"/>
      <c r="H2" s="32"/>
      <c r="I2" s="33"/>
    </row>
    <row r="5" spans="1:13" x14ac:dyDescent="0.25">
      <c r="A5" s="2">
        <v>6</v>
      </c>
      <c r="B5" s="2">
        <v>4</v>
      </c>
      <c r="C5" s="2">
        <v>2</v>
      </c>
      <c r="D5" s="2">
        <v>8</v>
      </c>
      <c r="E5" s="2">
        <v>18</v>
      </c>
      <c r="F5" s="2">
        <v>16</v>
      </c>
      <c r="G5" s="2">
        <v>10</v>
      </c>
      <c r="H5" s="2">
        <v>6</v>
      </c>
      <c r="I5" s="2">
        <v>7</v>
      </c>
      <c r="J5" s="2">
        <v>5</v>
      </c>
      <c r="K5" s="2">
        <v>12</v>
      </c>
      <c r="L5" s="2">
        <v>8</v>
      </c>
      <c r="M5" s="2">
        <v>9</v>
      </c>
    </row>
    <row r="6" spans="1:13" x14ac:dyDescent="0.25">
      <c r="A6" s="2">
        <v>12</v>
      </c>
      <c r="B6" s="2">
        <v>17</v>
      </c>
      <c r="C6" s="2">
        <v>11</v>
      </c>
      <c r="D6" s="2">
        <v>9</v>
      </c>
      <c r="E6" s="2">
        <v>16</v>
      </c>
      <c r="F6" s="3">
        <v>19</v>
      </c>
      <c r="G6" s="2">
        <v>18</v>
      </c>
      <c r="H6" s="2">
        <v>18</v>
      </c>
      <c r="I6" s="2">
        <v>16</v>
      </c>
      <c r="J6" s="2">
        <v>14</v>
      </c>
      <c r="K6" s="2">
        <v>12</v>
      </c>
      <c r="L6" s="2">
        <v>7</v>
      </c>
      <c r="M6" s="2">
        <v>10</v>
      </c>
    </row>
    <row r="7" spans="1:13" x14ac:dyDescent="0.25">
      <c r="A7" s="2">
        <v>3</v>
      </c>
      <c r="B7" s="2">
        <v>11</v>
      </c>
      <c r="C7" s="2">
        <v>7</v>
      </c>
      <c r="D7" s="2">
        <v>12</v>
      </c>
      <c r="E7" s="2">
        <v>5</v>
      </c>
      <c r="F7" s="2">
        <v>9</v>
      </c>
      <c r="G7" s="2">
        <v>11</v>
      </c>
      <c r="H7" s="2">
        <v>15</v>
      </c>
      <c r="I7" s="2">
        <v>9</v>
      </c>
      <c r="J7" s="2">
        <v>4</v>
      </c>
      <c r="K7" s="3">
        <v>1</v>
      </c>
      <c r="L7" s="2">
        <v>6</v>
      </c>
      <c r="M7" s="2">
        <v>11</v>
      </c>
    </row>
    <row r="8" spans="1:13" x14ac:dyDescent="0.25">
      <c r="A8" s="2">
        <v>7</v>
      </c>
      <c r="B8" s="2">
        <v>8</v>
      </c>
      <c r="C8" s="2">
        <v>10</v>
      </c>
      <c r="D8" s="2">
        <v>15</v>
      </c>
      <c r="E8" s="2">
        <v>3</v>
      </c>
      <c r="F8" s="2">
        <v>2</v>
      </c>
      <c r="G8" s="2">
        <v>13</v>
      </c>
      <c r="H8" s="2">
        <v>9</v>
      </c>
      <c r="I8" s="2">
        <v>11</v>
      </c>
      <c r="J8" s="2">
        <v>17</v>
      </c>
      <c r="K8" s="2">
        <v>13</v>
      </c>
      <c r="L8" s="2">
        <v>12</v>
      </c>
      <c r="M8" s="2">
        <v>8</v>
      </c>
    </row>
    <row r="10" spans="1:13" x14ac:dyDescent="0.25">
      <c r="B10" s="12" t="s">
        <v>2</v>
      </c>
      <c r="C10" s="12" t="s">
        <v>3</v>
      </c>
    </row>
    <row r="11" spans="1:13" x14ac:dyDescent="0.25">
      <c r="B11" s="2">
        <v>19</v>
      </c>
      <c r="C11" s="2">
        <v>1</v>
      </c>
    </row>
    <row r="13" spans="1:13" x14ac:dyDescent="0.25">
      <c r="A13" s="7"/>
      <c r="B13" s="12" t="s">
        <v>4</v>
      </c>
      <c r="C13" s="12" t="s">
        <v>6</v>
      </c>
      <c r="D13" s="12" t="s">
        <v>7</v>
      </c>
    </row>
    <row r="14" spans="1:13" x14ac:dyDescent="0.25">
      <c r="A14" s="12" t="s">
        <v>5</v>
      </c>
      <c r="B14" s="2">
        <f>19-1</f>
        <v>18</v>
      </c>
      <c r="C14" s="2">
        <f>1+(3.322)*LOG10(52)</f>
        <v>6.7005631075548031</v>
      </c>
      <c r="D14" s="2">
        <f>18/7</f>
        <v>2.5714285714285716</v>
      </c>
    </row>
    <row r="17" spans="3:13" x14ac:dyDescent="0.25">
      <c r="C17" s="12" t="s">
        <v>18</v>
      </c>
      <c r="D17" s="12" t="s">
        <v>27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19</v>
      </c>
      <c r="J17" s="12" t="s">
        <v>20</v>
      </c>
      <c r="K17" s="12" t="s">
        <v>21</v>
      </c>
      <c r="L17" s="12" t="s">
        <v>22</v>
      </c>
      <c r="M17" s="12" t="s">
        <v>23</v>
      </c>
    </row>
    <row r="18" spans="3:13" x14ac:dyDescent="0.25">
      <c r="C18" s="2">
        <v>1</v>
      </c>
      <c r="D18" s="9" t="s">
        <v>28</v>
      </c>
      <c r="E18" s="10">
        <v>1</v>
      </c>
      <c r="F18" s="10">
        <v>3</v>
      </c>
      <c r="G18" s="2">
        <f>E18-0.5</f>
        <v>0.5</v>
      </c>
      <c r="H18" s="2">
        <f>F18+0.5</f>
        <v>3.5</v>
      </c>
      <c r="I18" s="2">
        <f>(G18+H18)/2</f>
        <v>2</v>
      </c>
      <c r="J18" s="2">
        <v>5</v>
      </c>
      <c r="K18" s="6">
        <f>(J18/J24)*100</f>
        <v>9.6153846153846168</v>
      </c>
      <c r="L18" s="2">
        <v>5</v>
      </c>
      <c r="M18" s="2">
        <f>K18</f>
        <v>9.6153846153846168</v>
      </c>
    </row>
    <row r="19" spans="3:13" x14ac:dyDescent="0.25">
      <c r="C19" s="2">
        <v>2</v>
      </c>
      <c r="D19" s="2" t="s">
        <v>29</v>
      </c>
      <c r="E19" s="2">
        <v>4</v>
      </c>
      <c r="F19" s="2">
        <v>6</v>
      </c>
      <c r="G19" s="2">
        <f t="shared" ref="G19:G23" si="0">E19-0.5</f>
        <v>3.5</v>
      </c>
      <c r="H19" s="2">
        <f t="shared" ref="H19:H23" si="1">F19+0.5</f>
        <v>6.5</v>
      </c>
      <c r="I19" s="2">
        <f t="shared" ref="I19:I23" si="2">(G19+H19)/2</f>
        <v>5</v>
      </c>
      <c r="J19" s="2">
        <v>7</v>
      </c>
      <c r="K19" s="6">
        <f>(J19/J24)*100</f>
        <v>13.461538461538462</v>
      </c>
      <c r="L19" s="2">
        <f t="shared" ref="L19:M23" si="3">L18+J19</f>
        <v>12</v>
      </c>
      <c r="M19" s="2">
        <f t="shared" si="3"/>
        <v>23.07692307692308</v>
      </c>
    </row>
    <row r="20" spans="3:13" x14ac:dyDescent="0.25">
      <c r="C20" s="2">
        <v>3</v>
      </c>
      <c r="D20" s="2" t="s">
        <v>30</v>
      </c>
      <c r="E20" s="2">
        <v>7</v>
      </c>
      <c r="F20" s="2">
        <v>9</v>
      </c>
      <c r="G20" s="2">
        <f t="shared" si="0"/>
        <v>6.5</v>
      </c>
      <c r="H20" s="2">
        <f t="shared" si="1"/>
        <v>9.5</v>
      </c>
      <c r="I20" s="2">
        <f t="shared" si="2"/>
        <v>8</v>
      </c>
      <c r="J20" s="2">
        <v>13</v>
      </c>
      <c r="K20" s="6">
        <f>(J20/J24)*100</f>
        <v>25</v>
      </c>
      <c r="L20" s="2">
        <f t="shared" si="3"/>
        <v>25</v>
      </c>
      <c r="M20" s="2">
        <f t="shared" si="3"/>
        <v>48.07692307692308</v>
      </c>
    </row>
    <row r="21" spans="3:13" x14ac:dyDescent="0.25">
      <c r="C21" s="2">
        <v>4</v>
      </c>
      <c r="D21" s="2" t="s">
        <v>31</v>
      </c>
      <c r="E21" s="2">
        <v>10</v>
      </c>
      <c r="F21" s="2">
        <v>12</v>
      </c>
      <c r="G21" s="2">
        <f t="shared" si="0"/>
        <v>9.5</v>
      </c>
      <c r="H21" s="2">
        <f t="shared" si="1"/>
        <v>12.5</v>
      </c>
      <c r="I21" s="2">
        <f t="shared" si="2"/>
        <v>11</v>
      </c>
      <c r="J21" s="2">
        <v>13</v>
      </c>
      <c r="K21" s="6">
        <f>(J21/J24)*100</f>
        <v>25</v>
      </c>
      <c r="L21" s="2">
        <f t="shared" si="3"/>
        <v>38</v>
      </c>
      <c r="M21" s="2">
        <f t="shared" si="3"/>
        <v>73.07692307692308</v>
      </c>
    </row>
    <row r="22" spans="3:13" x14ac:dyDescent="0.25">
      <c r="C22" s="2">
        <v>5</v>
      </c>
      <c r="D22" s="2" t="s">
        <v>32</v>
      </c>
      <c r="E22" s="2">
        <v>13</v>
      </c>
      <c r="F22" s="2">
        <v>15</v>
      </c>
      <c r="G22" s="2">
        <f t="shared" si="0"/>
        <v>12.5</v>
      </c>
      <c r="H22" s="2">
        <f t="shared" si="1"/>
        <v>15.5</v>
      </c>
      <c r="I22" s="2">
        <f t="shared" si="2"/>
        <v>14</v>
      </c>
      <c r="J22" s="2">
        <v>5</v>
      </c>
      <c r="K22" s="6">
        <f>(J22/J24)*100</f>
        <v>9.6153846153846168</v>
      </c>
      <c r="L22" s="2">
        <f t="shared" si="3"/>
        <v>43</v>
      </c>
      <c r="M22" s="2">
        <f t="shared" si="3"/>
        <v>82.692307692307693</v>
      </c>
    </row>
    <row r="23" spans="3:13" x14ac:dyDescent="0.25">
      <c r="C23" s="2">
        <v>6</v>
      </c>
      <c r="D23" s="2" t="s">
        <v>26</v>
      </c>
      <c r="E23" s="2">
        <v>16</v>
      </c>
      <c r="F23" s="2">
        <v>19</v>
      </c>
      <c r="G23" s="2">
        <f t="shared" si="0"/>
        <v>15.5</v>
      </c>
      <c r="H23" s="2">
        <f t="shared" si="1"/>
        <v>19.5</v>
      </c>
      <c r="I23" s="2">
        <f t="shared" si="2"/>
        <v>17.5</v>
      </c>
      <c r="J23" s="2">
        <v>9</v>
      </c>
      <c r="K23" s="6">
        <f>(J23/J24)*100</f>
        <v>17.307692307692307</v>
      </c>
      <c r="L23" s="2">
        <f t="shared" si="3"/>
        <v>52</v>
      </c>
      <c r="M23" s="2">
        <f t="shared" si="3"/>
        <v>100</v>
      </c>
    </row>
    <row r="24" spans="3:13" x14ac:dyDescent="0.25">
      <c r="C24" s="8"/>
      <c r="D24" s="7"/>
      <c r="J24" s="12">
        <f>J18+J19+J20+J21+J22+J23</f>
        <v>52</v>
      </c>
      <c r="K24" s="13">
        <f>K18+K19+K20+K21+K22+K23</f>
        <v>100</v>
      </c>
    </row>
    <row r="29" spans="3:13" x14ac:dyDescent="0.25">
      <c r="D29" s="12" t="s">
        <v>33</v>
      </c>
      <c r="E29" s="12" t="s">
        <v>34</v>
      </c>
    </row>
    <row r="30" spans="3:13" x14ac:dyDescent="0.25">
      <c r="D30" s="15">
        <v>1</v>
      </c>
      <c r="E30" s="2">
        <f>COUNTIF($A$5:$M$8,D30)</f>
        <v>1</v>
      </c>
    </row>
    <row r="31" spans="3:13" x14ac:dyDescent="0.25">
      <c r="D31" s="2">
        <v>2</v>
      </c>
      <c r="E31" s="2">
        <f t="shared" ref="E31:E48" si="4">COUNTIF($A$5:$M$8,D31)</f>
        <v>2</v>
      </c>
    </row>
    <row r="32" spans="3:13" x14ac:dyDescent="0.25">
      <c r="D32" s="2">
        <v>3</v>
      </c>
      <c r="E32" s="2">
        <f t="shared" si="4"/>
        <v>2</v>
      </c>
    </row>
    <row r="33" spans="4:5" x14ac:dyDescent="0.25">
      <c r="D33" s="2">
        <v>4</v>
      </c>
      <c r="E33" s="2">
        <f t="shared" si="4"/>
        <v>2</v>
      </c>
    </row>
    <row r="34" spans="4:5" x14ac:dyDescent="0.25">
      <c r="D34" s="2">
        <v>5</v>
      </c>
      <c r="E34" s="2">
        <f t="shared" si="4"/>
        <v>2</v>
      </c>
    </row>
    <row r="35" spans="4:5" x14ac:dyDescent="0.25">
      <c r="D35" s="2">
        <v>6</v>
      </c>
      <c r="E35" s="2">
        <f t="shared" si="4"/>
        <v>3</v>
      </c>
    </row>
    <row r="36" spans="4:5" x14ac:dyDescent="0.25">
      <c r="D36" s="2">
        <v>7</v>
      </c>
      <c r="E36" s="2">
        <f t="shared" si="4"/>
        <v>4</v>
      </c>
    </row>
    <row r="37" spans="4:5" x14ac:dyDescent="0.25">
      <c r="D37" s="2">
        <v>8</v>
      </c>
      <c r="E37" s="2">
        <f t="shared" si="4"/>
        <v>4</v>
      </c>
    </row>
    <row r="38" spans="4:5" x14ac:dyDescent="0.25">
      <c r="D38" s="2">
        <v>9</v>
      </c>
      <c r="E38" s="2">
        <f t="shared" si="4"/>
        <v>5</v>
      </c>
    </row>
    <row r="39" spans="4:5" x14ac:dyDescent="0.25">
      <c r="D39" s="2">
        <v>10</v>
      </c>
      <c r="E39" s="2">
        <f t="shared" si="4"/>
        <v>3</v>
      </c>
    </row>
    <row r="40" spans="4:5" x14ac:dyDescent="0.25">
      <c r="D40" s="2">
        <v>11</v>
      </c>
      <c r="E40" s="2">
        <f t="shared" si="4"/>
        <v>5</v>
      </c>
    </row>
    <row r="41" spans="4:5" x14ac:dyDescent="0.25">
      <c r="D41" s="2">
        <v>12</v>
      </c>
      <c r="E41" s="2">
        <f t="shared" si="4"/>
        <v>5</v>
      </c>
    </row>
    <row r="42" spans="4:5" x14ac:dyDescent="0.25">
      <c r="D42" s="2">
        <v>13</v>
      </c>
      <c r="E42" s="2">
        <f t="shared" si="4"/>
        <v>2</v>
      </c>
    </row>
    <row r="43" spans="4:5" x14ac:dyDescent="0.25">
      <c r="D43" s="2">
        <v>14</v>
      </c>
      <c r="E43" s="2">
        <f t="shared" si="4"/>
        <v>1</v>
      </c>
    </row>
    <row r="44" spans="4:5" x14ac:dyDescent="0.25">
      <c r="D44" s="2">
        <v>15</v>
      </c>
      <c r="E44" s="2">
        <f t="shared" si="4"/>
        <v>2</v>
      </c>
    </row>
    <row r="45" spans="4:5" x14ac:dyDescent="0.25">
      <c r="D45" s="2">
        <v>16</v>
      </c>
      <c r="E45" s="2">
        <f t="shared" si="4"/>
        <v>3</v>
      </c>
    </row>
    <row r="46" spans="4:5" x14ac:dyDescent="0.25">
      <c r="D46" s="2">
        <v>17</v>
      </c>
      <c r="E46" s="2">
        <f t="shared" si="4"/>
        <v>2</v>
      </c>
    </row>
    <row r="47" spans="4:5" x14ac:dyDescent="0.25">
      <c r="D47" s="2">
        <v>18</v>
      </c>
      <c r="E47" s="2">
        <f t="shared" si="4"/>
        <v>3</v>
      </c>
    </row>
    <row r="48" spans="4:5" x14ac:dyDescent="0.25">
      <c r="D48" s="2">
        <v>19</v>
      </c>
      <c r="E48" s="2">
        <f t="shared" si="4"/>
        <v>1</v>
      </c>
    </row>
    <row r="49" spans="5:5" x14ac:dyDescent="0.25">
      <c r="E49" s="11">
        <f>E30+E31+E32+E33+E34+E35+E36+E37+E38+E39+E40+E41+E42+E43+E44+E46+E45+E47+E48</f>
        <v>52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22" workbookViewId="0">
      <selection activeCell="H26" sqref="H26"/>
    </sheetView>
  </sheetViews>
  <sheetFormatPr baseColWidth="10" defaultRowHeight="15" x14ac:dyDescent="0.25"/>
  <sheetData>
    <row r="1" spans="1:9" x14ac:dyDescent="0.25">
      <c r="A1" s="34" t="s">
        <v>35</v>
      </c>
      <c r="B1" s="34"/>
      <c r="C1" s="34"/>
      <c r="D1" s="34"/>
      <c r="E1" s="34"/>
      <c r="F1" s="34"/>
      <c r="G1" s="34"/>
      <c r="H1" s="34"/>
      <c r="I1" s="34"/>
    </row>
    <row r="5" spans="1:9" x14ac:dyDescent="0.25">
      <c r="C5" s="2">
        <v>12</v>
      </c>
      <c r="D5" s="2">
        <v>13</v>
      </c>
      <c r="E5" s="2">
        <v>14</v>
      </c>
      <c r="F5" s="2">
        <v>12</v>
      </c>
      <c r="G5" s="2">
        <v>13</v>
      </c>
    </row>
    <row r="6" spans="1:9" x14ac:dyDescent="0.25">
      <c r="C6" s="2">
        <v>11</v>
      </c>
      <c r="D6" s="2">
        <v>13</v>
      </c>
      <c r="E6" s="2">
        <v>14</v>
      </c>
      <c r="F6" s="2">
        <v>11</v>
      </c>
      <c r="G6" s="2">
        <v>12</v>
      </c>
    </row>
    <row r="7" spans="1:9" x14ac:dyDescent="0.25">
      <c r="C7" s="2">
        <v>11</v>
      </c>
      <c r="D7" s="2">
        <v>13</v>
      </c>
      <c r="E7" s="2">
        <v>12</v>
      </c>
      <c r="F7" s="2">
        <v>11</v>
      </c>
      <c r="G7" s="2">
        <v>12</v>
      </c>
    </row>
    <row r="8" spans="1:9" x14ac:dyDescent="0.25">
      <c r="C8" s="2">
        <v>10</v>
      </c>
      <c r="D8" s="2">
        <v>15</v>
      </c>
      <c r="E8" s="2">
        <v>10</v>
      </c>
      <c r="F8" s="2">
        <v>10</v>
      </c>
      <c r="G8" s="2">
        <v>12</v>
      </c>
    </row>
    <row r="10" spans="1:9" x14ac:dyDescent="0.25">
      <c r="D10" s="16" t="s">
        <v>2</v>
      </c>
      <c r="E10" s="16" t="s">
        <v>3</v>
      </c>
    </row>
    <row r="11" spans="1:9" x14ac:dyDescent="0.25">
      <c r="D11" s="2">
        <v>15</v>
      </c>
      <c r="E11" s="2">
        <v>10</v>
      </c>
    </row>
    <row r="13" spans="1:9" x14ac:dyDescent="0.25">
      <c r="C13" s="16" t="s">
        <v>4</v>
      </c>
      <c r="D13" s="16" t="s">
        <v>6</v>
      </c>
      <c r="E13" s="16" t="s">
        <v>7</v>
      </c>
    </row>
    <row r="14" spans="1:9" x14ac:dyDescent="0.25">
      <c r="B14" s="16" t="s">
        <v>36</v>
      </c>
      <c r="C14" s="2">
        <f>15-10</f>
        <v>5</v>
      </c>
      <c r="D14" s="2">
        <f>1+(3.322)*LOG10(20)</f>
        <v>5.3220216455957461</v>
      </c>
      <c r="E14" s="2">
        <f>5/5</f>
        <v>1</v>
      </c>
    </row>
    <row r="18" spans="4:9" x14ac:dyDescent="0.25">
      <c r="D18" s="16" t="s">
        <v>18</v>
      </c>
      <c r="E18" s="16" t="s">
        <v>14</v>
      </c>
      <c r="F18" s="16" t="s">
        <v>20</v>
      </c>
      <c r="G18" s="16" t="s">
        <v>22</v>
      </c>
      <c r="H18" s="16" t="s">
        <v>21</v>
      </c>
      <c r="I18" s="16" t="s">
        <v>23</v>
      </c>
    </row>
    <row r="19" spans="4:9" x14ac:dyDescent="0.25">
      <c r="D19" s="2">
        <v>1</v>
      </c>
      <c r="E19" s="2">
        <v>10</v>
      </c>
      <c r="F19" s="2">
        <f>COUNTIF($C$5:$G$8,E19)</f>
        <v>3</v>
      </c>
      <c r="G19" s="2">
        <v>3</v>
      </c>
      <c r="H19" s="14">
        <f>(F19/F25)*100</f>
        <v>15</v>
      </c>
      <c r="I19" s="14">
        <v>15</v>
      </c>
    </row>
    <row r="20" spans="4:9" x14ac:dyDescent="0.25">
      <c r="D20" s="2">
        <v>2</v>
      </c>
      <c r="E20" s="2">
        <v>11</v>
      </c>
      <c r="F20" s="2">
        <f t="shared" ref="F20:F24" si="0">COUNTIF($C$5:$G$8,E20)</f>
        <v>4</v>
      </c>
      <c r="G20" s="2">
        <f>G19+F20</f>
        <v>7</v>
      </c>
      <c r="H20" s="14">
        <f>(F20/F25)*100</f>
        <v>20</v>
      </c>
      <c r="I20" s="14">
        <f>I19+H20</f>
        <v>35</v>
      </c>
    </row>
    <row r="21" spans="4:9" x14ac:dyDescent="0.25">
      <c r="D21" s="2">
        <v>3</v>
      </c>
      <c r="E21" s="2">
        <v>12</v>
      </c>
      <c r="F21" s="2">
        <f t="shared" si="0"/>
        <v>6</v>
      </c>
      <c r="G21" s="2">
        <f>G20+F21</f>
        <v>13</v>
      </c>
      <c r="H21" s="14">
        <f>(F21/F25)*100</f>
        <v>30</v>
      </c>
      <c r="I21" s="14">
        <f>I20+H21</f>
        <v>65</v>
      </c>
    </row>
    <row r="22" spans="4:9" x14ac:dyDescent="0.25">
      <c r="D22" s="2">
        <v>4</v>
      </c>
      <c r="E22" s="2">
        <v>13</v>
      </c>
      <c r="F22" s="2">
        <f t="shared" si="0"/>
        <v>4</v>
      </c>
      <c r="G22" s="2">
        <f>G21+F22</f>
        <v>17</v>
      </c>
      <c r="H22" s="14">
        <f>(F22/F25)*100</f>
        <v>20</v>
      </c>
      <c r="I22" s="14">
        <f>I21+H22</f>
        <v>85</v>
      </c>
    </row>
    <row r="23" spans="4:9" x14ac:dyDescent="0.25">
      <c r="D23" s="2">
        <v>5</v>
      </c>
      <c r="E23" s="2">
        <v>14</v>
      </c>
      <c r="F23" s="2">
        <f t="shared" si="0"/>
        <v>2</v>
      </c>
      <c r="G23" s="2">
        <f>G22+F23</f>
        <v>19</v>
      </c>
      <c r="H23" s="14">
        <f>(F23/F25)*100</f>
        <v>10</v>
      </c>
      <c r="I23" s="14">
        <f>I22+H23</f>
        <v>95</v>
      </c>
    </row>
    <row r="24" spans="4:9" x14ac:dyDescent="0.25">
      <c r="D24" s="2">
        <v>6</v>
      </c>
      <c r="E24" s="2">
        <v>15</v>
      </c>
      <c r="F24" s="2">
        <f t="shared" si="0"/>
        <v>1</v>
      </c>
      <c r="G24" s="2">
        <f>G23+F24</f>
        <v>20</v>
      </c>
      <c r="H24" s="14">
        <f>(F24/F25)*100</f>
        <v>5</v>
      </c>
      <c r="I24" s="14">
        <f>I23+H24</f>
        <v>100</v>
      </c>
    </row>
    <row r="25" spans="4:9" x14ac:dyDescent="0.25">
      <c r="F25" s="16">
        <f>F19+F20+F21+F22+F23+F24</f>
        <v>20</v>
      </c>
    </row>
  </sheetData>
  <mergeCells count="1">
    <mergeCell ref="A1:I1"/>
  </mergeCells>
  <pageMargins left="0.7" right="0.7" top="0.75" bottom="0.75" header="0.3" footer="0.3"/>
  <ignoredErrors>
    <ignoredError sqref="H20:H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topLeftCell="A61" workbookViewId="0">
      <selection activeCell="E74" sqref="E74"/>
    </sheetView>
  </sheetViews>
  <sheetFormatPr baseColWidth="10" defaultRowHeight="15" x14ac:dyDescent="0.25"/>
  <sheetData>
    <row r="1" spans="1:10" x14ac:dyDescent="0.25">
      <c r="A1" s="35" t="s">
        <v>37</v>
      </c>
      <c r="B1" s="35"/>
      <c r="C1" s="35"/>
      <c r="D1" s="35"/>
      <c r="E1" s="35"/>
      <c r="F1" s="35"/>
      <c r="G1" s="35"/>
      <c r="H1" s="35"/>
      <c r="I1" s="35"/>
      <c r="J1" s="35"/>
    </row>
    <row r="3" spans="1:10" x14ac:dyDescent="0.25">
      <c r="A3" s="22">
        <v>38</v>
      </c>
      <c r="B3" s="22">
        <v>51</v>
      </c>
      <c r="C3" s="22">
        <v>32</v>
      </c>
      <c r="D3" s="22">
        <v>65</v>
      </c>
      <c r="E3" s="22">
        <v>25</v>
      </c>
      <c r="F3" s="22">
        <v>28</v>
      </c>
      <c r="G3" s="22">
        <v>34</v>
      </c>
      <c r="H3" s="22">
        <v>12</v>
      </c>
      <c r="I3" s="22">
        <v>29</v>
      </c>
      <c r="J3" s="22">
        <v>43</v>
      </c>
    </row>
    <row r="4" spans="1:10" x14ac:dyDescent="0.25">
      <c r="A4" s="22">
        <v>71</v>
      </c>
      <c r="B4" s="22">
        <v>62</v>
      </c>
      <c r="C4" s="22">
        <v>50</v>
      </c>
      <c r="D4" s="22">
        <v>37</v>
      </c>
      <c r="E4" s="22">
        <v>8</v>
      </c>
      <c r="F4" s="22">
        <v>24</v>
      </c>
      <c r="G4" s="22">
        <v>19</v>
      </c>
      <c r="H4" s="22">
        <v>47</v>
      </c>
      <c r="I4" s="22">
        <v>81</v>
      </c>
      <c r="J4" s="22">
        <v>53</v>
      </c>
    </row>
    <row r="5" spans="1:10" x14ac:dyDescent="0.25">
      <c r="A5" s="22">
        <v>16</v>
      </c>
      <c r="B5" s="22">
        <v>62</v>
      </c>
      <c r="C5" s="22">
        <v>50</v>
      </c>
      <c r="D5" s="22">
        <v>37</v>
      </c>
      <c r="E5" s="22">
        <v>4</v>
      </c>
      <c r="F5" s="22">
        <v>17</v>
      </c>
      <c r="G5" s="22">
        <v>75</v>
      </c>
      <c r="H5" s="22">
        <v>94</v>
      </c>
      <c r="I5" s="22">
        <v>6</v>
      </c>
      <c r="J5" s="22">
        <v>25</v>
      </c>
    </row>
    <row r="6" spans="1:10" x14ac:dyDescent="0.25">
      <c r="A6" s="22">
        <v>55</v>
      </c>
      <c r="B6" s="22">
        <v>38</v>
      </c>
      <c r="C6" s="22">
        <v>46</v>
      </c>
      <c r="D6" s="22">
        <v>16</v>
      </c>
      <c r="E6" s="22">
        <v>72</v>
      </c>
      <c r="F6" s="22">
        <v>64</v>
      </c>
      <c r="G6" s="22">
        <v>61</v>
      </c>
      <c r="H6" s="22">
        <v>33</v>
      </c>
      <c r="I6" s="22">
        <v>59</v>
      </c>
      <c r="J6" s="22">
        <v>21</v>
      </c>
    </row>
    <row r="7" spans="1:10" x14ac:dyDescent="0.25">
      <c r="A7" s="22">
        <v>13</v>
      </c>
      <c r="B7" s="22">
        <v>92</v>
      </c>
      <c r="C7" s="22">
        <v>37</v>
      </c>
      <c r="D7" s="22">
        <v>43</v>
      </c>
      <c r="E7" s="22">
        <v>58</v>
      </c>
      <c r="F7" s="22">
        <v>52</v>
      </c>
      <c r="G7" s="22">
        <v>88</v>
      </c>
      <c r="H7" s="22">
        <v>27</v>
      </c>
      <c r="I7" s="22">
        <v>74</v>
      </c>
      <c r="J7" s="22">
        <v>66</v>
      </c>
    </row>
    <row r="8" spans="1:10" x14ac:dyDescent="0.25">
      <c r="A8" s="22">
        <v>63</v>
      </c>
      <c r="B8" s="22">
        <v>28</v>
      </c>
      <c r="C8" s="22">
        <v>36</v>
      </c>
      <c r="D8" s="22">
        <v>19</v>
      </c>
      <c r="E8" s="22">
        <v>56</v>
      </c>
      <c r="F8" s="22">
        <v>84</v>
      </c>
      <c r="G8" s="22">
        <v>38</v>
      </c>
      <c r="H8" s="22">
        <v>6</v>
      </c>
      <c r="I8" s="22">
        <v>42</v>
      </c>
      <c r="J8" s="22">
        <v>50</v>
      </c>
    </row>
    <row r="9" spans="1:10" x14ac:dyDescent="0.25">
      <c r="A9" s="17">
        <v>98</v>
      </c>
      <c r="B9" s="22">
        <v>51</v>
      </c>
      <c r="C9" s="22">
        <v>62</v>
      </c>
      <c r="D9" s="17">
        <v>3</v>
      </c>
      <c r="E9" s="22">
        <v>17</v>
      </c>
      <c r="F9" s="22">
        <v>43</v>
      </c>
      <c r="G9" s="22">
        <v>47</v>
      </c>
      <c r="H9" s="22">
        <v>54</v>
      </c>
      <c r="I9" s="22">
        <v>58</v>
      </c>
      <c r="J9" s="22">
        <v>26</v>
      </c>
    </row>
    <row r="10" spans="1:10" x14ac:dyDescent="0.25">
      <c r="A10" s="22">
        <v>12</v>
      </c>
      <c r="B10" s="22">
        <v>42</v>
      </c>
      <c r="C10" s="22">
        <v>34</v>
      </c>
      <c r="D10" s="22">
        <v>68</v>
      </c>
      <c r="E10" s="22">
        <v>77</v>
      </c>
      <c r="F10" s="22">
        <v>45</v>
      </c>
      <c r="G10" s="22">
        <v>60</v>
      </c>
      <c r="H10" s="22">
        <v>31</v>
      </c>
      <c r="I10" s="22">
        <v>72</v>
      </c>
      <c r="J10" s="22">
        <v>23</v>
      </c>
    </row>
    <row r="11" spans="1:10" x14ac:dyDescent="0.25">
      <c r="A11" s="22">
        <v>18</v>
      </c>
      <c r="B11" s="22">
        <v>22</v>
      </c>
      <c r="C11" s="22">
        <v>70</v>
      </c>
      <c r="D11" s="22">
        <v>34</v>
      </c>
      <c r="E11" s="22">
        <v>5</v>
      </c>
      <c r="F11" s="22">
        <v>59</v>
      </c>
      <c r="G11" s="22">
        <v>20</v>
      </c>
      <c r="H11" s="22">
        <v>68</v>
      </c>
      <c r="I11" s="22">
        <v>55</v>
      </c>
      <c r="J11" s="22">
        <v>49</v>
      </c>
    </row>
    <row r="12" spans="1:10" x14ac:dyDescent="0.25">
      <c r="A12" s="22">
        <v>33</v>
      </c>
      <c r="B12" s="22">
        <v>52</v>
      </c>
      <c r="C12" s="22">
        <v>14</v>
      </c>
      <c r="D12" s="22">
        <v>40</v>
      </c>
      <c r="E12" s="22">
        <v>38</v>
      </c>
      <c r="F12" s="22">
        <v>54</v>
      </c>
      <c r="G12" s="22">
        <v>50</v>
      </c>
      <c r="H12" s="22">
        <v>11</v>
      </c>
      <c r="I12" s="22">
        <v>41</v>
      </c>
      <c r="J12" s="22">
        <v>76</v>
      </c>
    </row>
    <row r="15" spans="1:10" x14ac:dyDescent="0.25">
      <c r="C15" s="18" t="s">
        <v>2</v>
      </c>
      <c r="D15" s="18" t="s">
        <v>3</v>
      </c>
    </row>
    <row r="16" spans="1:10" x14ac:dyDescent="0.25">
      <c r="C16" s="2">
        <v>98</v>
      </c>
      <c r="D16" s="2">
        <v>3</v>
      </c>
    </row>
    <row r="18" spans="2:13" x14ac:dyDescent="0.25">
      <c r="C18" s="18" t="s">
        <v>4</v>
      </c>
      <c r="D18" s="18" t="s">
        <v>6</v>
      </c>
      <c r="E18" s="18" t="s">
        <v>7</v>
      </c>
    </row>
    <row r="19" spans="2:13" x14ac:dyDescent="0.25">
      <c r="B19" s="18" t="s">
        <v>5</v>
      </c>
      <c r="C19" s="2">
        <f>98-3</f>
        <v>95</v>
      </c>
      <c r="D19" s="2">
        <f>1+(3.322)*LOG10(100)</f>
        <v>7.6440000000000001</v>
      </c>
      <c r="E19" s="2">
        <f>95/8</f>
        <v>11.875</v>
      </c>
    </row>
    <row r="21" spans="2:13" x14ac:dyDescent="0.25">
      <c r="C21" s="18" t="s">
        <v>18</v>
      </c>
      <c r="D21" s="18" t="s">
        <v>38</v>
      </c>
      <c r="E21" s="18" t="s">
        <v>14</v>
      </c>
      <c r="F21" s="18" t="s">
        <v>15</v>
      </c>
      <c r="G21" s="18" t="s">
        <v>16</v>
      </c>
      <c r="H21" s="18" t="s">
        <v>17</v>
      </c>
      <c r="I21" s="18" t="s">
        <v>19</v>
      </c>
      <c r="J21" s="18" t="s">
        <v>20</v>
      </c>
      <c r="K21" s="18" t="s">
        <v>21</v>
      </c>
      <c r="L21" s="18" t="s">
        <v>22</v>
      </c>
      <c r="M21" s="18" t="s">
        <v>23</v>
      </c>
    </row>
    <row r="22" spans="2:13" x14ac:dyDescent="0.25">
      <c r="C22" s="2">
        <v>1</v>
      </c>
      <c r="D22" s="19" t="s">
        <v>39</v>
      </c>
      <c r="E22" s="2">
        <v>3</v>
      </c>
      <c r="F22" s="2">
        <v>14</v>
      </c>
      <c r="G22" s="2">
        <f>E22-0.5</f>
        <v>2.5</v>
      </c>
      <c r="H22" s="2">
        <f>F22+0.5</f>
        <v>14.5</v>
      </c>
      <c r="I22" s="2">
        <f>(G22+H22)/2</f>
        <v>8.5</v>
      </c>
      <c r="J22" s="2">
        <v>11</v>
      </c>
      <c r="K22" s="2">
        <f>(J22/J30)*100</f>
        <v>11</v>
      </c>
      <c r="L22" s="2">
        <v>11</v>
      </c>
      <c r="M22" s="2">
        <v>11</v>
      </c>
    </row>
    <row r="23" spans="2:13" x14ac:dyDescent="0.25">
      <c r="C23" s="2">
        <v>2</v>
      </c>
      <c r="D23" s="19" t="s">
        <v>40</v>
      </c>
      <c r="E23" s="2">
        <v>15</v>
      </c>
      <c r="F23" s="2">
        <v>26</v>
      </c>
      <c r="G23" s="2">
        <f t="shared" ref="G23:G29" si="0">E23-0.5</f>
        <v>14.5</v>
      </c>
      <c r="H23" s="2">
        <f t="shared" ref="H23:H29" si="1">F23+0.5</f>
        <v>26.5</v>
      </c>
      <c r="I23" s="2">
        <f>(G23+H23)/2</f>
        <v>20.5</v>
      </c>
      <c r="J23" s="2">
        <v>15</v>
      </c>
      <c r="K23" s="2">
        <f>(J23/J30)*100</f>
        <v>15</v>
      </c>
      <c r="L23" s="2">
        <f>L22+J23</f>
        <v>26</v>
      </c>
      <c r="M23" s="2">
        <f>M22+K23</f>
        <v>26</v>
      </c>
    </row>
    <row r="24" spans="2:13" x14ac:dyDescent="0.25">
      <c r="C24" s="2">
        <v>3</v>
      </c>
      <c r="D24" s="19" t="s">
        <v>41</v>
      </c>
      <c r="E24" s="2">
        <v>27</v>
      </c>
      <c r="F24" s="2">
        <v>38</v>
      </c>
      <c r="G24" s="2">
        <f t="shared" si="0"/>
        <v>26.5</v>
      </c>
      <c r="H24" s="2">
        <f t="shared" si="1"/>
        <v>38.5</v>
      </c>
      <c r="I24" s="2">
        <f t="shared" ref="I24:I29" si="2">(G24+H24)/2</f>
        <v>32.5</v>
      </c>
      <c r="J24" s="2">
        <v>19</v>
      </c>
      <c r="K24" s="2">
        <f>(J24/J30)*100</f>
        <v>19</v>
      </c>
      <c r="L24" s="2">
        <f>L23+J24</f>
        <v>45</v>
      </c>
      <c r="M24" s="2">
        <f>M23+K24</f>
        <v>45</v>
      </c>
    </row>
    <row r="25" spans="2:13" x14ac:dyDescent="0.25">
      <c r="C25" s="2">
        <v>4</v>
      </c>
      <c r="D25" s="19" t="s">
        <v>42</v>
      </c>
      <c r="E25" s="2">
        <v>39</v>
      </c>
      <c r="F25" s="2">
        <v>50</v>
      </c>
      <c r="G25" s="2">
        <f t="shared" si="0"/>
        <v>38.5</v>
      </c>
      <c r="H25" s="2">
        <f t="shared" si="1"/>
        <v>50.5</v>
      </c>
      <c r="I25" s="2">
        <f t="shared" si="2"/>
        <v>44.5</v>
      </c>
      <c r="J25" s="2">
        <v>16</v>
      </c>
      <c r="K25" s="2">
        <f>(J25/J30)*100</f>
        <v>16</v>
      </c>
      <c r="L25" s="2">
        <f t="shared" ref="L25:L29" si="3">L24+J25</f>
        <v>61</v>
      </c>
      <c r="M25" s="2">
        <f t="shared" ref="M25:M29" si="4">M24+K25</f>
        <v>61</v>
      </c>
    </row>
    <row r="26" spans="2:13" x14ac:dyDescent="0.25">
      <c r="C26" s="2">
        <v>5</v>
      </c>
      <c r="D26" s="19" t="s">
        <v>43</v>
      </c>
      <c r="E26" s="2">
        <v>51</v>
      </c>
      <c r="F26" s="2">
        <v>62</v>
      </c>
      <c r="G26" s="2">
        <f t="shared" si="0"/>
        <v>50.5</v>
      </c>
      <c r="H26" s="2">
        <f t="shared" si="1"/>
        <v>62.5</v>
      </c>
      <c r="I26" s="2">
        <f t="shared" si="2"/>
        <v>56.5</v>
      </c>
      <c r="J26" s="2">
        <v>19</v>
      </c>
      <c r="K26" s="2">
        <f>(J26/J30)*100</f>
        <v>19</v>
      </c>
      <c r="L26" s="2">
        <f t="shared" si="3"/>
        <v>80</v>
      </c>
      <c r="M26" s="2">
        <f t="shared" si="4"/>
        <v>80</v>
      </c>
    </row>
    <row r="27" spans="2:13" x14ac:dyDescent="0.25">
      <c r="C27" s="2">
        <v>6</v>
      </c>
      <c r="D27" s="19" t="s">
        <v>44</v>
      </c>
      <c r="E27" s="2">
        <v>63</v>
      </c>
      <c r="F27" s="2">
        <v>74</v>
      </c>
      <c r="G27" s="2">
        <f t="shared" si="0"/>
        <v>62.5</v>
      </c>
      <c r="H27" s="2">
        <f t="shared" si="1"/>
        <v>74.5</v>
      </c>
      <c r="I27" s="2">
        <f t="shared" si="2"/>
        <v>68.5</v>
      </c>
      <c r="J27" s="2">
        <v>11</v>
      </c>
      <c r="K27" s="2">
        <f>(J27/J30)*100</f>
        <v>11</v>
      </c>
      <c r="L27" s="2">
        <f t="shared" si="3"/>
        <v>91</v>
      </c>
      <c r="M27" s="2">
        <f t="shared" si="4"/>
        <v>91</v>
      </c>
    </row>
    <row r="28" spans="2:13" x14ac:dyDescent="0.25">
      <c r="C28" s="2">
        <v>7</v>
      </c>
      <c r="D28" s="19" t="s">
        <v>45</v>
      </c>
      <c r="E28" s="2">
        <v>75</v>
      </c>
      <c r="F28" s="2">
        <v>86</v>
      </c>
      <c r="G28" s="2">
        <f t="shared" si="0"/>
        <v>74.5</v>
      </c>
      <c r="H28" s="2">
        <f t="shared" si="1"/>
        <v>86.5</v>
      </c>
      <c r="I28" s="2">
        <f t="shared" si="2"/>
        <v>80.5</v>
      </c>
      <c r="J28" s="2">
        <v>5</v>
      </c>
      <c r="K28" s="2">
        <f>(J28/J30)*100</f>
        <v>5</v>
      </c>
      <c r="L28" s="2">
        <f t="shared" si="3"/>
        <v>96</v>
      </c>
      <c r="M28" s="2">
        <f t="shared" si="4"/>
        <v>96</v>
      </c>
    </row>
    <row r="29" spans="2:13" x14ac:dyDescent="0.25">
      <c r="C29" s="2">
        <v>8</v>
      </c>
      <c r="D29" s="19" t="s">
        <v>46</v>
      </c>
      <c r="E29" s="2">
        <v>87</v>
      </c>
      <c r="F29" s="2">
        <v>98</v>
      </c>
      <c r="G29" s="2">
        <f t="shared" si="0"/>
        <v>86.5</v>
      </c>
      <c r="H29" s="2">
        <f t="shared" si="1"/>
        <v>98.5</v>
      </c>
      <c r="I29" s="2">
        <f t="shared" si="2"/>
        <v>92.5</v>
      </c>
      <c r="J29" s="2">
        <v>4</v>
      </c>
      <c r="K29" s="2">
        <f>(J29/J30)*100</f>
        <v>4</v>
      </c>
      <c r="L29" s="2">
        <f t="shared" si="3"/>
        <v>100</v>
      </c>
      <c r="M29" s="2">
        <f t="shared" si="4"/>
        <v>100</v>
      </c>
    </row>
    <row r="30" spans="2:13" x14ac:dyDescent="0.25">
      <c r="C30" s="8"/>
      <c r="D30" s="20"/>
      <c r="E30" s="8"/>
      <c r="F30" s="8"/>
      <c r="G30" s="8"/>
      <c r="H30" s="8"/>
      <c r="I30" s="8"/>
      <c r="J30" s="18">
        <f>J22+J23+J24+J25+J26+J27+J28+J29</f>
        <v>100</v>
      </c>
      <c r="K30" s="18">
        <f>K22+K23+K24+K25+K26+K27+K28+K29</f>
        <v>100</v>
      </c>
      <c r="L30" s="8"/>
      <c r="M30" s="8"/>
    </row>
    <row r="31" spans="2:13" x14ac:dyDescent="0.25">
      <c r="C31" s="8"/>
      <c r="D31" s="20"/>
      <c r="E31" s="8"/>
      <c r="F31" s="8"/>
      <c r="G31" s="8"/>
      <c r="H31" s="8"/>
      <c r="I31" s="8"/>
      <c r="J31" s="8"/>
      <c r="K31" s="8"/>
      <c r="L31" s="8"/>
      <c r="M31" s="8"/>
    </row>
    <row r="32" spans="2:13" x14ac:dyDescent="0.25">
      <c r="C32" s="8"/>
      <c r="D32" s="20"/>
      <c r="E32" s="8"/>
      <c r="F32" s="8"/>
      <c r="G32" s="8"/>
      <c r="H32" s="8"/>
      <c r="I32" s="8"/>
      <c r="J32" s="8"/>
      <c r="K32" s="8"/>
      <c r="L32" s="8"/>
      <c r="M32" s="8"/>
    </row>
    <row r="33" spans="2:21" x14ac:dyDescent="0.25">
      <c r="C33" s="8"/>
      <c r="D33" s="20"/>
      <c r="E33" s="8"/>
      <c r="F33" s="8"/>
      <c r="G33" s="8"/>
      <c r="H33" s="8"/>
      <c r="I33" s="8"/>
      <c r="J33" s="8"/>
      <c r="K33" s="8"/>
      <c r="L33" s="8"/>
      <c r="M33" s="8"/>
    </row>
    <row r="34" spans="2:21" x14ac:dyDescent="0.25">
      <c r="C34" s="8"/>
      <c r="D34" s="20"/>
      <c r="E34" s="21"/>
    </row>
    <row r="35" spans="2:21" x14ac:dyDescent="0.25">
      <c r="C35" s="21"/>
      <c r="D35" s="21"/>
      <c r="E35" s="21"/>
    </row>
    <row r="36" spans="2:21" x14ac:dyDescent="0.25">
      <c r="B36" s="2">
        <v>175</v>
      </c>
      <c r="C36" s="36">
        <v>156</v>
      </c>
      <c r="D36" s="2">
        <v>172</v>
      </c>
      <c r="E36" s="2">
        <v>159</v>
      </c>
      <c r="F36" s="2">
        <v>161</v>
      </c>
      <c r="G36" s="2">
        <v>185</v>
      </c>
      <c r="H36" s="2">
        <v>186</v>
      </c>
      <c r="I36" s="17">
        <v>192</v>
      </c>
      <c r="J36" s="2">
        <v>179</v>
      </c>
      <c r="K36" s="2">
        <v>163</v>
      </c>
      <c r="L36" s="2">
        <v>164</v>
      </c>
      <c r="M36" s="2">
        <v>170</v>
      </c>
      <c r="N36" s="2">
        <v>164</v>
      </c>
      <c r="O36" s="2">
        <v>167</v>
      </c>
      <c r="P36" s="2">
        <v>168</v>
      </c>
      <c r="Q36" s="2">
        <v>174</v>
      </c>
      <c r="R36" s="2">
        <v>172</v>
      </c>
      <c r="S36" s="2">
        <v>168</v>
      </c>
      <c r="T36" s="2">
        <v>176</v>
      </c>
      <c r="U36" s="2">
        <v>166</v>
      </c>
    </row>
    <row r="37" spans="2:21" x14ac:dyDescent="0.25">
      <c r="B37" s="2">
        <v>167</v>
      </c>
      <c r="C37" s="2">
        <v>169</v>
      </c>
      <c r="D37" s="2">
        <v>182</v>
      </c>
      <c r="E37" s="2">
        <v>170</v>
      </c>
      <c r="F37" s="2">
        <v>169</v>
      </c>
      <c r="G37" s="2">
        <v>167</v>
      </c>
      <c r="H37" s="2">
        <v>170</v>
      </c>
      <c r="I37" s="2">
        <v>162</v>
      </c>
      <c r="J37" s="2">
        <v>172</v>
      </c>
      <c r="K37" s="2">
        <v>171</v>
      </c>
      <c r="L37" s="2">
        <v>174</v>
      </c>
      <c r="M37" s="2">
        <v>171</v>
      </c>
      <c r="N37" s="2">
        <v>155</v>
      </c>
      <c r="O37" s="2">
        <v>171</v>
      </c>
      <c r="P37" s="2">
        <v>171</v>
      </c>
      <c r="Q37" s="2">
        <v>170</v>
      </c>
      <c r="R37" s="2">
        <v>157</v>
      </c>
      <c r="S37" s="2">
        <v>170</v>
      </c>
      <c r="T37" s="2">
        <v>173</v>
      </c>
      <c r="U37" s="2">
        <v>173</v>
      </c>
    </row>
    <row r="38" spans="2:21" x14ac:dyDescent="0.25">
      <c r="B38" s="2">
        <v>174</v>
      </c>
      <c r="C38" s="2">
        <v>168</v>
      </c>
      <c r="D38" s="2">
        <v>166</v>
      </c>
      <c r="E38" s="2">
        <v>172</v>
      </c>
      <c r="F38" s="2">
        <v>172</v>
      </c>
      <c r="G38" s="2">
        <v>158</v>
      </c>
      <c r="H38" s="2">
        <v>159</v>
      </c>
      <c r="I38" s="2">
        <v>163</v>
      </c>
      <c r="J38" s="2">
        <v>163</v>
      </c>
      <c r="K38" s="2">
        <v>168</v>
      </c>
      <c r="L38" s="2">
        <v>174</v>
      </c>
      <c r="M38" s="2">
        <v>175</v>
      </c>
      <c r="N38" s="17">
        <v>150</v>
      </c>
      <c r="O38" s="2">
        <v>154</v>
      </c>
      <c r="P38" s="2">
        <v>175</v>
      </c>
      <c r="Q38" s="2">
        <v>160</v>
      </c>
      <c r="R38" s="2">
        <v>175</v>
      </c>
      <c r="S38" s="2">
        <v>177</v>
      </c>
      <c r="T38" s="2">
        <v>178</v>
      </c>
      <c r="U38" s="2">
        <v>180</v>
      </c>
    </row>
    <row r="39" spans="2:21" x14ac:dyDescent="0.25">
      <c r="B39" s="2">
        <v>169</v>
      </c>
      <c r="C39" s="2">
        <v>165</v>
      </c>
      <c r="D39" s="2">
        <v>180</v>
      </c>
      <c r="E39" s="2">
        <v>166</v>
      </c>
      <c r="F39" s="2">
        <v>184</v>
      </c>
      <c r="G39" s="2">
        <v>183</v>
      </c>
      <c r="H39" s="2">
        <v>174</v>
      </c>
      <c r="I39" s="2">
        <v>175</v>
      </c>
      <c r="J39" s="2">
        <v>162</v>
      </c>
      <c r="K39" s="2">
        <v>185</v>
      </c>
      <c r="L39" s="36">
        <v>189</v>
      </c>
      <c r="M39" s="2">
        <v>169</v>
      </c>
      <c r="N39" s="2">
        <v>173</v>
      </c>
      <c r="O39" s="2">
        <v>171</v>
      </c>
      <c r="P39" s="2">
        <v>173</v>
      </c>
      <c r="Q39" s="2"/>
      <c r="R39" s="2"/>
      <c r="S39" s="2"/>
      <c r="T39" s="2"/>
      <c r="U39" s="2"/>
    </row>
    <row r="42" spans="2:21" x14ac:dyDescent="0.25">
      <c r="E42" s="37" t="s">
        <v>2</v>
      </c>
      <c r="F42" s="37" t="s">
        <v>3</v>
      </c>
    </row>
    <row r="43" spans="2:21" x14ac:dyDescent="0.25">
      <c r="E43" s="2">
        <v>192</v>
      </c>
      <c r="F43" s="2">
        <v>150</v>
      </c>
    </row>
    <row r="46" spans="2:21" x14ac:dyDescent="0.25">
      <c r="D46" s="38" t="s">
        <v>4</v>
      </c>
      <c r="E46" s="38" t="s">
        <v>47</v>
      </c>
      <c r="F46" s="38" t="s">
        <v>7</v>
      </c>
    </row>
    <row r="47" spans="2:21" x14ac:dyDescent="0.25">
      <c r="C47" s="2" t="s">
        <v>36</v>
      </c>
      <c r="D47" s="2">
        <f>192-150</f>
        <v>42</v>
      </c>
      <c r="E47" s="2">
        <f>1+(3.322)*LOG10(75)</f>
        <v>7.2289535169872279</v>
      </c>
      <c r="F47" s="2">
        <f>42/7</f>
        <v>6</v>
      </c>
    </row>
    <row r="51" spans="3:13" x14ac:dyDescent="0.25">
      <c r="C51" s="38" t="s">
        <v>18</v>
      </c>
      <c r="D51" s="38" t="s">
        <v>38</v>
      </c>
      <c r="E51" s="38" t="s">
        <v>14</v>
      </c>
      <c r="F51" s="38" t="s">
        <v>15</v>
      </c>
      <c r="G51" s="38" t="s">
        <v>16</v>
      </c>
      <c r="H51" s="38" t="s">
        <v>17</v>
      </c>
      <c r="I51" s="38" t="s">
        <v>19</v>
      </c>
      <c r="J51" s="38" t="s">
        <v>20</v>
      </c>
      <c r="K51" s="38" t="s">
        <v>21</v>
      </c>
      <c r="L51" s="40" t="s">
        <v>56</v>
      </c>
      <c r="M51" s="38" t="s">
        <v>57</v>
      </c>
    </row>
    <row r="52" spans="3:13" x14ac:dyDescent="0.25">
      <c r="C52" s="2">
        <v>1</v>
      </c>
      <c r="D52" s="2" t="s">
        <v>55</v>
      </c>
      <c r="E52" s="2">
        <v>150</v>
      </c>
      <c r="F52" s="2">
        <v>155</v>
      </c>
      <c r="G52" s="2">
        <f>E52-0.5</f>
        <v>149.5</v>
      </c>
      <c r="H52" s="2">
        <f>F52+0.5</f>
        <v>155.5</v>
      </c>
      <c r="I52" s="2">
        <f>(G52+H52)/2</f>
        <v>152.5</v>
      </c>
      <c r="J52" s="2">
        <v>3</v>
      </c>
      <c r="K52" s="44">
        <f>3/75</f>
        <v>0.04</v>
      </c>
      <c r="L52" s="41">
        <v>3</v>
      </c>
      <c r="M52" s="46">
        <f>K52</f>
        <v>0.04</v>
      </c>
    </row>
    <row r="53" spans="3:13" x14ac:dyDescent="0.25">
      <c r="C53" s="2">
        <v>2</v>
      </c>
      <c r="D53" s="2" t="s">
        <v>54</v>
      </c>
      <c r="E53" s="2">
        <v>156</v>
      </c>
      <c r="F53" s="2">
        <v>161</v>
      </c>
      <c r="G53" s="2">
        <f t="shared" ref="G53:G59" si="5">E53-0.5</f>
        <v>155.5</v>
      </c>
      <c r="H53" s="2">
        <f t="shared" ref="H53:H59" si="6">F53+0.5</f>
        <v>161.5</v>
      </c>
      <c r="I53" s="2">
        <f t="shared" ref="I53:I59" si="7">(G53+H53)/2</f>
        <v>158.5</v>
      </c>
      <c r="J53" s="2">
        <v>7</v>
      </c>
      <c r="K53" s="43">
        <f>(J53/J60)</f>
        <v>9.3333333333333338E-2</v>
      </c>
      <c r="L53" s="41">
        <f>L52+J53</f>
        <v>10</v>
      </c>
      <c r="M53" s="46">
        <f>M52+K53</f>
        <v>0.13333333333333333</v>
      </c>
    </row>
    <row r="54" spans="3:13" x14ac:dyDescent="0.25">
      <c r="C54" s="2">
        <v>3</v>
      </c>
      <c r="D54" s="2" t="s">
        <v>53</v>
      </c>
      <c r="E54" s="2">
        <v>162</v>
      </c>
      <c r="F54" s="2">
        <v>167</v>
      </c>
      <c r="G54" s="2">
        <f t="shared" si="5"/>
        <v>161.5</v>
      </c>
      <c r="H54" s="2">
        <f t="shared" si="6"/>
        <v>167.5</v>
      </c>
      <c r="I54" s="2">
        <f t="shared" si="7"/>
        <v>164.5</v>
      </c>
      <c r="J54" s="2">
        <v>14</v>
      </c>
      <c r="K54" s="43">
        <f>(J54/J60)</f>
        <v>0.18666666666666668</v>
      </c>
      <c r="L54" s="41">
        <f t="shared" ref="L54:L59" si="8">L53+J54</f>
        <v>24</v>
      </c>
      <c r="M54" s="46">
        <f t="shared" ref="M54:M59" si="9">M53+K54</f>
        <v>0.32</v>
      </c>
    </row>
    <row r="55" spans="3:13" x14ac:dyDescent="0.25">
      <c r="C55" s="2">
        <v>4</v>
      </c>
      <c r="D55" s="2" t="s">
        <v>52</v>
      </c>
      <c r="E55" s="2">
        <v>168</v>
      </c>
      <c r="F55" s="2">
        <v>173</v>
      </c>
      <c r="G55" s="2">
        <f t="shared" si="5"/>
        <v>167.5</v>
      </c>
      <c r="H55" s="2">
        <f t="shared" si="6"/>
        <v>173.5</v>
      </c>
      <c r="I55" s="2">
        <f t="shared" si="7"/>
        <v>170.5</v>
      </c>
      <c r="J55" s="2">
        <v>28</v>
      </c>
      <c r="K55" s="43">
        <f>(J55/J60)</f>
        <v>0.37333333333333335</v>
      </c>
      <c r="L55" s="41">
        <f t="shared" si="8"/>
        <v>52</v>
      </c>
      <c r="M55" s="46">
        <f t="shared" si="9"/>
        <v>0.69333333333333336</v>
      </c>
    </row>
    <row r="56" spans="3:13" x14ac:dyDescent="0.25">
      <c r="C56" s="2">
        <v>5</v>
      </c>
      <c r="D56" s="2" t="s">
        <v>51</v>
      </c>
      <c r="E56" s="2">
        <v>174</v>
      </c>
      <c r="F56" s="2">
        <v>179</v>
      </c>
      <c r="G56" s="2">
        <f t="shared" si="5"/>
        <v>173.5</v>
      </c>
      <c r="H56" s="2">
        <f t="shared" si="6"/>
        <v>179.5</v>
      </c>
      <c r="I56" s="2">
        <f t="shared" si="7"/>
        <v>176.5</v>
      </c>
      <c r="J56" s="2">
        <v>13</v>
      </c>
      <c r="K56" s="43">
        <f>(J56/J60)</f>
        <v>0.17333333333333334</v>
      </c>
      <c r="L56" s="41">
        <f t="shared" si="8"/>
        <v>65</v>
      </c>
      <c r="M56" s="46">
        <f t="shared" si="9"/>
        <v>0.8666666666666667</v>
      </c>
    </row>
    <row r="57" spans="3:13" x14ac:dyDescent="0.25">
      <c r="C57" s="2">
        <v>6</v>
      </c>
      <c r="D57" s="2" t="s">
        <v>50</v>
      </c>
      <c r="E57" s="2">
        <v>180</v>
      </c>
      <c r="F57" s="2">
        <v>185</v>
      </c>
      <c r="G57" s="2">
        <f t="shared" si="5"/>
        <v>179.5</v>
      </c>
      <c r="H57" s="2">
        <f t="shared" si="6"/>
        <v>185.5</v>
      </c>
      <c r="I57" s="2">
        <f t="shared" si="7"/>
        <v>182.5</v>
      </c>
      <c r="J57" s="2">
        <v>7</v>
      </c>
      <c r="K57" s="43">
        <f>(J57/J60)</f>
        <v>9.3333333333333338E-2</v>
      </c>
      <c r="L57" s="41">
        <f t="shared" si="8"/>
        <v>72</v>
      </c>
      <c r="M57" s="46">
        <f t="shared" si="9"/>
        <v>0.96000000000000008</v>
      </c>
    </row>
    <row r="58" spans="3:13" x14ac:dyDescent="0.25">
      <c r="C58" s="2">
        <v>7</v>
      </c>
      <c r="D58" s="2" t="s">
        <v>49</v>
      </c>
      <c r="E58" s="2">
        <v>186</v>
      </c>
      <c r="F58" s="2">
        <v>191</v>
      </c>
      <c r="G58" s="2">
        <f t="shared" si="5"/>
        <v>185.5</v>
      </c>
      <c r="H58" s="2">
        <f t="shared" si="6"/>
        <v>191.5</v>
      </c>
      <c r="I58" s="2">
        <f t="shared" si="7"/>
        <v>188.5</v>
      </c>
      <c r="J58" s="2">
        <v>2</v>
      </c>
      <c r="K58" s="43">
        <f>(J58/J60)</f>
        <v>2.6666666666666668E-2</v>
      </c>
      <c r="L58" s="41">
        <f t="shared" si="8"/>
        <v>74</v>
      </c>
      <c r="M58" s="46">
        <f t="shared" si="9"/>
        <v>0.98666666666666669</v>
      </c>
    </row>
    <row r="59" spans="3:13" x14ac:dyDescent="0.25">
      <c r="C59" s="2">
        <v>8</v>
      </c>
      <c r="D59" s="2" t="s">
        <v>48</v>
      </c>
      <c r="E59" s="2">
        <v>192</v>
      </c>
      <c r="F59" s="2">
        <v>197</v>
      </c>
      <c r="G59" s="2">
        <f t="shared" si="5"/>
        <v>191.5</v>
      </c>
      <c r="H59" s="2">
        <f t="shared" si="6"/>
        <v>197.5</v>
      </c>
      <c r="I59" s="2">
        <f t="shared" si="7"/>
        <v>194.5</v>
      </c>
      <c r="J59" s="2">
        <v>1</v>
      </c>
      <c r="K59" s="43">
        <f>(J59/J60)</f>
        <v>1.3333333333333334E-2</v>
      </c>
      <c r="L59" s="41">
        <f t="shared" si="8"/>
        <v>75</v>
      </c>
      <c r="M59" s="46">
        <f t="shared" si="9"/>
        <v>1</v>
      </c>
    </row>
    <row r="60" spans="3:13" x14ac:dyDescent="0.25">
      <c r="E60" s="23"/>
      <c r="J60" s="38">
        <f>J52+J53+J54+J55+J56+J57+J58+J59</f>
        <v>75</v>
      </c>
      <c r="K60" s="45">
        <f>K52+K53+K54+K55+K56+K57+K58+K59</f>
        <v>1</v>
      </c>
      <c r="M60" s="42"/>
    </row>
    <row r="62" spans="3:13" x14ac:dyDescent="0.25">
      <c r="E62" s="38" t="s">
        <v>66</v>
      </c>
      <c r="F62" s="38" t="s">
        <v>65</v>
      </c>
      <c r="G62" s="38" t="s">
        <v>14</v>
      </c>
      <c r="H62" s="38" t="s">
        <v>15</v>
      </c>
      <c r="I62" s="38" t="s">
        <v>16</v>
      </c>
      <c r="J62" s="38" t="s">
        <v>17</v>
      </c>
      <c r="K62" s="38" t="s">
        <v>19</v>
      </c>
      <c r="L62" s="38" t="s">
        <v>67</v>
      </c>
    </row>
    <row r="63" spans="3:13" x14ac:dyDescent="0.25">
      <c r="E63" s="2" t="s">
        <v>58</v>
      </c>
      <c r="F63" s="2">
        <v>3</v>
      </c>
      <c r="G63" s="10">
        <v>118</v>
      </c>
      <c r="H63" s="10">
        <v>126</v>
      </c>
      <c r="I63" s="2">
        <f>G63-0.5</f>
        <v>117.5</v>
      </c>
      <c r="J63" s="2">
        <f>H63+0.5</f>
        <v>126.5</v>
      </c>
      <c r="K63" s="2">
        <f>(I63+J63)/2</f>
        <v>122</v>
      </c>
      <c r="L63" s="2">
        <f>F63*K63</f>
        <v>366</v>
      </c>
    </row>
    <row r="64" spans="3:13" x14ac:dyDescent="0.25">
      <c r="E64" s="2" t="s">
        <v>59</v>
      </c>
      <c r="F64" s="2">
        <v>5</v>
      </c>
      <c r="G64" s="2">
        <v>127</v>
      </c>
      <c r="H64" s="2">
        <v>135</v>
      </c>
      <c r="I64" s="2">
        <f t="shared" ref="I64:I69" si="10">G64-0.5</f>
        <v>126.5</v>
      </c>
      <c r="J64" s="2">
        <f t="shared" ref="J64:J69" si="11">H64+0.5</f>
        <v>135.5</v>
      </c>
      <c r="K64" s="2">
        <f t="shared" ref="K64:K69" si="12">(I64+J64)/2</f>
        <v>131</v>
      </c>
      <c r="L64" s="2">
        <f t="shared" ref="L64:L69" si="13">F64*K64</f>
        <v>655</v>
      </c>
    </row>
    <row r="65" spans="3:12" x14ac:dyDescent="0.25">
      <c r="E65" s="2" t="s">
        <v>60</v>
      </c>
      <c r="F65" s="2">
        <v>9</v>
      </c>
      <c r="G65" s="2">
        <v>136</v>
      </c>
      <c r="H65" s="2">
        <v>144</v>
      </c>
      <c r="I65" s="2">
        <f t="shared" si="10"/>
        <v>135.5</v>
      </c>
      <c r="J65" s="2">
        <f t="shared" si="11"/>
        <v>144.5</v>
      </c>
      <c r="K65" s="2">
        <f t="shared" si="12"/>
        <v>140</v>
      </c>
      <c r="L65" s="2">
        <f t="shared" si="13"/>
        <v>1260</v>
      </c>
    </row>
    <row r="66" spans="3:12" x14ac:dyDescent="0.25">
      <c r="E66" s="2" t="s">
        <v>61</v>
      </c>
      <c r="F66" s="2">
        <v>12</v>
      </c>
      <c r="G66" s="2">
        <v>145</v>
      </c>
      <c r="H66" s="2">
        <v>153</v>
      </c>
      <c r="I66" s="2">
        <f t="shared" si="10"/>
        <v>144.5</v>
      </c>
      <c r="J66" s="2">
        <f t="shared" si="11"/>
        <v>153.5</v>
      </c>
      <c r="K66" s="2">
        <f t="shared" si="12"/>
        <v>149</v>
      </c>
      <c r="L66" s="2">
        <f t="shared" si="13"/>
        <v>1788</v>
      </c>
    </row>
    <row r="67" spans="3:12" x14ac:dyDescent="0.25">
      <c r="E67" s="2" t="s">
        <v>62</v>
      </c>
      <c r="F67" s="2">
        <v>5</v>
      </c>
      <c r="G67" s="2">
        <v>154</v>
      </c>
      <c r="H67" s="2">
        <v>162</v>
      </c>
      <c r="I67" s="2">
        <f t="shared" si="10"/>
        <v>153.5</v>
      </c>
      <c r="J67" s="2">
        <f t="shared" si="11"/>
        <v>162.5</v>
      </c>
      <c r="K67" s="2">
        <f t="shared" si="12"/>
        <v>158</v>
      </c>
      <c r="L67" s="2">
        <f t="shared" si="13"/>
        <v>790</v>
      </c>
    </row>
    <row r="68" spans="3:12" x14ac:dyDescent="0.25">
      <c r="E68" s="2" t="s">
        <v>63</v>
      </c>
      <c r="F68" s="2">
        <v>4</v>
      </c>
      <c r="G68" s="2">
        <v>163</v>
      </c>
      <c r="H68" s="2">
        <v>171</v>
      </c>
      <c r="I68" s="2">
        <f t="shared" si="10"/>
        <v>162.5</v>
      </c>
      <c r="J68" s="2">
        <f t="shared" si="11"/>
        <v>171.5</v>
      </c>
      <c r="K68" s="2">
        <f t="shared" si="12"/>
        <v>167</v>
      </c>
      <c r="L68" s="2">
        <f t="shared" si="13"/>
        <v>668</v>
      </c>
    </row>
    <row r="69" spans="3:12" x14ac:dyDescent="0.25">
      <c r="E69" s="2" t="s">
        <v>64</v>
      </c>
      <c r="F69" s="2">
        <v>2</v>
      </c>
      <c r="G69" s="2">
        <v>172</v>
      </c>
      <c r="H69" s="2">
        <v>180</v>
      </c>
      <c r="I69" s="2">
        <f t="shared" si="10"/>
        <v>171.5</v>
      </c>
      <c r="J69" s="2">
        <f t="shared" si="11"/>
        <v>180.5</v>
      </c>
      <c r="K69" s="2">
        <f t="shared" si="12"/>
        <v>176</v>
      </c>
      <c r="L69" s="2">
        <f t="shared" si="13"/>
        <v>352</v>
      </c>
    </row>
    <row r="70" spans="3:12" x14ac:dyDescent="0.25">
      <c r="F70" s="38">
        <f>F64+F63+F65+F66+F67+F68+F69</f>
        <v>40</v>
      </c>
      <c r="L70" s="39">
        <f>(L63+L64+L65+L66+L67+L68+L69)/7</f>
        <v>839.85714285714289</v>
      </c>
    </row>
    <row r="74" spans="3:12" x14ac:dyDescent="0.25">
      <c r="E74" s="23" t="s">
        <v>68</v>
      </c>
    </row>
    <row r="78" spans="3:12" x14ac:dyDescent="0.25">
      <c r="C78" s="2">
        <v>2</v>
      </c>
      <c r="D78" s="2">
        <v>3</v>
      </c>
      <c r="E78" s="2">
        <v>4</v>
      </c>
      <c r="F78" s="17">
        <v>5</v>
      </c>
      <c r="G78" s="2">
        <v>5</v>
      </c>
      <c r="H78" s="2">
        <v>9</v>
      </c>
      <c r="I78" s="2">
        <v>12</v>
      </c>
    </row>
  </sheetData>
  <mergeCells count="1">
    <mergeCell ref="A1:J1"/>
  </mergeCells>
  <pageMargins left="0.7" right="0.7" top="0.75" bottom="0.75" header="0.3" footer="0.3"/>
  <pageSetup paperSize="9" orientation="portrait" r:id="rId1"/>
  <ignoredErrors>
    <ignoredError sqref="D2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ESTUDIANTE</dc:creator>
  <cp:lastModifiedBy>ESTUDIANTE</cp:lastModifiedBy>
  <dcterms:created xsi:type="dcterms:W3CDTF">2014-10-06T15:44:37Z</dcterms:created>
  <dcterms:modified xsi:type="dcterms:W3CDTF">2014-11-10T16:35:34Z</dcterms:modified>
</cp:coreProperties>
</file>