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5" windowWidth="21315" windowHeight="10035" activeTab="1"/>
  </bookViews>
  <sheets>
    <sheet name="Tablas" sheetId="1" r:id="rId1"/>
    <sheet name="Tablas de Amortización" sheetId="2" r:id="rId2"/>
    <sheet name="Gráficos Estadísticos" sheetId="3" r:id="rId3"/>
  </sheets>
  <definedNames>
    <definedName name="_xlnm._FilterDatabase" localSheetId="0" hidden="1">Tablas!$B$13:$C$16</definedName>
  </definedNames>
  <calcPr calcId="145621"/>
</workbook>
</file>

<file path=xl/calcChain.xml><?xml version="1.0" encoding="utf-8"?>
<calcChain xmlns="http://schemas.openxmlformats.org/spreadsheetml/2006/main">
  <c r="C8" i="1" l="1"/>
  <c r="C12" i="2" l="1"/>
  <c r="G13" i="2"/>
  <c r="A10" i="2"/>
  <c r="B7" i="2"/>
  <c r="D16" i="2" s="1"/>
  <c r="C37" i="1"/>
  <c r="D41" i="1" s="1"/>
  <c r="C48" i="1" s="1"/>
  <c r="B37" i="1"/>
  <c r="C34" i="1"/>
  <c r="E57" i="1" s="1"/>
  <c r="F56" i="1"/>
  <c r="D57" i="1"/>
  <c r="F57" i="1"/>
  <c r="E58" i="1"/>
  <c r="E55" i="1"/>
  <c r="D55" i="1"/>
  <c r="C11" i="1"/>
  <c r="C7" i="1"/>
  <c r="C13" i="1" l="1"/>
  <c r="C19" i="1" s="1"/>
  <c r="D42" i="2"/>
  <c r="D34" i="2"/>
  <c r="D18" i="2"/>
  <c r="D40" i="2"/>
  <c r="D32" i="2"/>
  <c r="D24" i="2"/>
  <c r="D39" i="2"/>
  <c r="D31" i="2"/>
  <c r="D23" i="2"/>
  <c r="D15" i="2"/>
  <c r="D38" i="2"/>
  <c r="D30" i="2"/>
  <c r="D22" i="2"/>
  <c r="D37" i="2"/>
  <c r="D29" i="2"/>
  <c r="D21" i="2"/>
  <c r="D36" i="2"/>
  <c r="D28" i="2"/>
  <c r="D20" i="2"/>
  <c r="D43" i="2"/>
  <c r="D35" i="2"/>
  <c r="D27" i="2"/>
  <c r="D19" i="2"/>
  <c r="D26" i="2"/>
  <c r="D41" i="2"/>
  <c r="D33" i="2"/>
  <c r="D25" i="2"/>
  <c r="D17" i="2"/>
  <c r="B10" i="2"/>
  <c r="C30" i="2" s="1"/>
  <c r="E30" i="2" s="1"/>
  <c r="D14" i="2"/>
  <c r="D58" i="1"/>
  <c r="E56" i="1"/>
  <c r="F55" i="1"/>
  <c r="D56" i="1"/>
  <c r="F58" i="1"/>
  <c r="C39" i="2" l="1"/>
  <c r="E39" i="2" s="1"/>
  <c r="C17" i="2"/>
  <c r="E17" i="2" s="1"/>
  <c r="C25" i="2"/>
  <c r="E25" i="2" s="1"/>
  <c r="C42" i="2"/>
  <c r="E42" i="2" s="1"/>
  <c r="C19" i="2"/>
  <c r="E19" i="2" s="1"/>
  <c r="C27" i="2"/>
  <c r="E27" i="2" s="1"/>
  <c r="C14" i="2"/>
  <c r="E14" i="2" s="1"/>
  <c r="C21" i="2"/>
  <c r="E21" i="2" s="1"/>
  <c r="C40" i="2"/>
  <c r="E40" i="2" s="1"/>
  <c r="C29" i="2"/>
  <c r="E29" i="2" s="1"/>
  <c r="C33" i="2"/>
  <c r="E33" i="2" s="1"/>
  <c r="C35" i="2"/>
  <c r="E35" i="2" s="1"/>
  <c r="C37" i="2"/>
  <c r="E37" i="2" s="1"/>
  <c r="C15" i="2"/>
  <c r="E15" i="2" s="1"/>
  <c r="C41" i="2"/>
  <c r="E41" i="2" s="1"/>
  <c r="C43" i="2"/>
  <c r="E43" i="2" s="1"/>
  <c r="C22" i="2"/>
  <c r="E22" i="2" s="1"/>
  <c r="C16" i="2"/>
  <c r="E16" i="2" s="1"/>
  <c r="C18" i="2"/>
  <c r="E18" i="2" s="1"/>
  <c r="C20" i="2"/>
  <c r="E20" i="2" s="1"/>
  <c r="C38" i="2"/>
  <c r="E38" i="2" s="1"/>
  <c r="C24" i="2"/>
  <c r="E24" i="2" s="1"/>
  <c r="C26" i="2"/>
  <c r="E26" i="2" s="1"/>
  <c r="C28" i="2"/>
  <c r="E28" i="2" s="1"/>
  <c r="C23" i="2"/>
  <c r="E23" i="2" s="1"/>
  <c r="C32" i="2"/>
  <c r="E32" i="2" s="1"/>
  <c r="C34" i="2"/>
  <c r="E34" i="2" s="1"/>
  <c r="C36" i="2"/>
  <c r="E36" i="2" s="1"/>
  <c r="C31" i="2"/>
  <c r="E31" i="2" s="1"/>
  <c r="F14" i="2" l="1"/>
  <c r="G14" i="2"/>
  <c r="G15" i="2" s="1"/>
  <c r="G16" i="2" s="1"/>
  <c r="G17" i="2" s="1"/>
  <c r="G18" i="2" s="1"/>
  <c r="G19" i="2" s="1"/>
  <c r="G20" i="2" s="1"/>
  <c r="G21" i="2" s="1"/>
  <c r="G22" i="2" s="1"/>
  <c r="G23" i="2" s="1"/>
  <c r="G24" i="2" s="1"/>
  <c r="G25" i="2" s="1"/>
  <c r="G26" i="2" s="1"/>
  <c r="G27" i="2" s="1"/>
  <c r="G28" i="2" s="1"/>
  <c r="G29" i="2" s="1"/>
  <c r="G30" i="2" s="1"/>
  <c r="G31" i="2" s="1"/>
  <c r="G32" i="2" s="1"/>
  <c r="G33" i="2" s="1"/>
  <c r="G34" i="2" s="1"/>
  <c r="G35" i="2" s="1"/>
  <c r="G36" i="2" s="1"/>
  <c r="G37" i="2" s="1"/>
  <c r="G38" i="2" s="1"/>
  <c r="G39" i="2" s="1"/>
  <c r="G40" i="2" s="1"/>
  <c r="G41" i="2" s="1"/>
  <c r="G42" i="2" s="1"/>
  <c r="G43" i="2" s="1"/>
  <c r="F15" i="2"/>
  <c r="F16" i="2" s="1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30" i="2" s="1"/>
  <c r="F31" i="2" s="1"/>
  <c r="F32" i="2" s="1"/>
  <c r="F33" i="2" s="1"/>
  <c r="F34" i="2" s="1"/>
  <c r="F35" i="2" s="1"/>
  <c r="F36" i="2" s="1"/>
  <c r="F37" i="2" s="1"/>
  <c r="F38" i="2" s="1"/>
  <c r="F39" i="2" s="1"/>
  <c r="F40" i="2" s="1"/>
  <c r="F41" i="2" s="1"/>
  <c r="F42" i="2" s="1"/>
  <c r="F43" i="2" s="1"/>
</calcChain>
</file>

<file path=xl/sharedStrings.xml><?xml version="1.0" encoding="utf-8"?>
<sst xmlns="http://schemas.openxmlformats.org/spreadsheetml/2006/main" count="62" uniqueCount="48">
  <si>
    <t>Tabla de una entrada</t>
  </si>
  <si>
    <t>Préstamo</t>
  </si>
  <si>
    <t>Comisión</t>
  </si>
  <si>
    <t>Valor de la comisión</t>
  </si>
  <si>
    <t>Monto a prestar</t>
  </si>
  <si>
    <t>Tasa</t>
  </si>
  <si>
    <t>Plazo</t>
  </si>
  <si>
    <t>Pago semestrales</t>
  </si>
  <si>
    <t>anual</t>
  </si>
  <si>
    <t>meses</t>
  </si>
  <si>
    <t>Tasas</t>
  </si>
  <si>
    <t>Meses</t>
  </si>
  <si>
    <t>Tabla de una entrada en Fila</t>
  </si>
  <si>
    <t>Para comprar una casa necesito un monto de $54000, se pagará mensualidades el</t>
  </si>
  <si>
    <t>banco para este tipo de préstamo tiene una tasa de 8%, quiero saber cual es el pago</t>
  </si>
  <si>
    <t>Monto</t>
  </si>
  <si>
    <t># Pago</t>
  </si>
  <si>
    <t>si lo hago a 15, 20 y 25 años. Además quiere tener opción de saber cuál es el pago</t>
  </si>
  <si>
    <t>si es bimensual.</t>
  </si>
  <si>
    <t>Tipo de pago</t>
  </si>
  <si>
    <t>Mensual</t>
  </si>
  <si>
    <t>Bimensual</t>
  </si>
  <si>
    <t>Trimestral</t>
  </si>
  <si>
    <t>Semestral</t>
  </si>
  <si>
    <t>Anual</t>
  </si>
  <si>
    <t>Años plazo</t>
  </si>
  <si>
    <t>Tabla de dos entradas</t>
  </si>
  <si>
    <t>para el ejemplo anterior utilice una tasa de dos entradas para cambiar tanto el plazo como la tasa</t>
  </si>
  <si>
    <t>Total pagado</t>
  </si>
  <si>
    <t>Tabla de Amortización</t>
  </si>
  <si>
    <t>Artículo</t>
  </si>
  <si>
    <t>años</t>
  </si>
  <si>
    <t>Tipo pago</t>
  </si>
  <si>
    <t># Pagos</t>
  </si>
  <si>
    <t>Moto</t>
  </si>
  <si>
    <t>No. Pago</t>
  </si>
  <si>
    <t>Interés Pagado</t>
  </si>
  <si>
    <t>Capital - Amortización</t>
  </si>
  <si>
    <t>Interés Acumulado</t>
  </si>
  <si>
    <t>Saldo</t>
  </si>
  <si>
    <t>Notas</t>
  </si>
  <si>
    <t>Ana</t>
  </si>
  <si>
    <t>Juan</t>
  </si>
  <si>
    <t>Martín</t>
  </si>
  <si>
    <t>Mate</t>
  </si>
  <si>
    <t>Ciencias</t>
  </si>
  <si>
    <t>Natural</t>
  </si>
  <si>
    <t>1.- Requiere de una función donde interviene varias celdas y que las toma como cambio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</si>
</sst>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[$$-300A]\ #,##0.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7" tint="-0.499984740745262"/>
      <name val="Calibri"/>
      <family val="2"/>
      <scheme val="minor"/>
    </font>
    <font>
      <b/>
      <sz val="16"/>
      <color theme="7" tint="-0.49998474074526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theme="7" tint="-0.499984740745262"/>
      </left>
      <right style="thin">
        <color theme="7" tint="-0.499984740745262"/>
      </right>
      <top style="thin">
        <color theme="7" tint="-0.499984740745262"/>
      </top>
      <bottom style="thin">
        <color theme="7" tint="-0.499984740745262"/>
      </bottom>
      <diagonal/>
    </border>
    <border>
      <left style="thin">
        <color theme="7" tint="-0.499984740745262"/>
      </left>
      <right style="thin">
        <color theme="7" tint="-0.499984740745262"/>
      </right>
      <top style="thin">
        <color indexed="64"/>
      </top>
      <bottom style="thin">
        <color theme="7" tint="-0.499984740745262"/>
      </bottom>
      <diagonal/>
    </border>
    <border>
      <left style="thin">
        <color indexed="64"/>
      </left>
      <right style="thin">
        <color theme="7" tint="-0.499984740745262"/>
      </right>
      <top style="thin">
        <color indexed="64"/>
      </top>
      <bottom style="thin">
        <color theme="7" tint="-0.499984740745262"/>
      </bottom>
      <diagonal/>
    </border>
    <border>
      <left style="thin">
        <color indexed="64"/>
      </left>
      <right style="thin">
        <color theme="7" tint="-0.499984740745262"/>
      </right>
      <top style="thin">
        <color theme="7" tint="-0.499984740745262"/>
      </top>
      <bottom style="thin">
        <color theme="7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10" fontId="0" fillId="0" borderId="0" xfId="0" applyNumberFormat="1"/>
    <xf numFmtId="164" fontId="0" fillId="0" borderId="0" xfId="0" applyNumberFormat="1"/>
    <xf numFmtId="9" fontId="0" fillId="0" borderId="0" xfId="0" applyNumberFormat="1"/>
    <xf numFmtId="0" fontId="0" fillId="0" borderId="1" xfId="0" applyBorder="1"/>
    <xf numFmtId="164" fontId="0" fillId="0" borderId="1" xfId="0" applyNumberFormat="1" applyBorder="1"/>
    <xf numFmtId="10" fontId="0" fillId="0" borderId="1" xfId="0" applyNumberFormat="1" applyBorder="1"/>
    <xf numFmtId="9" fontId="0" fillId="0" borderId="1" xfId="0" applyNumberFormat="1" applyBorder="1"/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Border="1"/>
    <xf numFmtId="164" fontId="0" fillId="0" borderId="3" xfId="0" applyNumberFormat="1" applyBorder="1"/>
    <xf numFmtId="0" fontId="2" fillId="2" borderId="5" xfId="0" applyFont="1" applyFill="1" applyBorder="1" applyAlignment="1">
      <alignment horizontal="center" vertical="center" wrapText="1"/>
    </xf>
    <xf numFmtId="1" fontId="0" fillId="0" borderId="0" xfId="1" applyNumberFormat="1" applyFont="1" applyAlignment="1"/>
    <xf numFmtId="0" fontId="2" fillId="0" borderId="0" xfId="0" applyFont="1" applyFill="1" applyBorder="1" applyAlignment="1">
      <alignment horizontal="center" vertical="center" wrapText="1"/>
    </xf>
    <xf numFmtId="10" fontId="0" fillId="0" borderId="0" xfId="0" applyNumberFormat="1" applyFill="1" applyBorder="1"/>
    <xf numFmtId="9" fontId="0" fillId="0" borderId="0" xfId="0" applyNumberFormat="1" applyFill="1" applyBorder="1"/>
    <xf numFmtId="0" fontId="3" fillId="2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9"/>
    </mc:Choice>
    <mc:Fallback>
      <c:style val="19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Notas de los estudiantes</a:t>
            </a: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'Gráficos Estadísticos'!$B$4</c:f>
              <c:strCache>
                <c:ptCount val="1"/>
                <c:pt idx="0">
                  <c:v>Ana</c:v>
                </c:pt>
              </c:strCache>
            </c:strRef>
          </c:tx>
          <c:invertIfNegative val="0"/>
          <c:cat>
            <c:strRef>
              <c:f>'Gráficos Estadísticos'!$C$3:$E$3</c:f>
              <c:strCache>
                <c:ptCount val="3"/>
                <c:pt idx="0">
                  <c:v>Mate</c:v>
                </c:pt>
                <c:pt idx="1">
                  <c:v>Ciencias</c:v>
                </c:pt>
                <c:pt idx="2">
                  <c:v>Natural</c:v>
                </c:pt>
              </c:strCache>
            </c:strRef>
          </c:cat>
          <c:val>
            <c:numRef>
              <c:f>'Gráficos Estadísticos'!$C$4:$E$4</c:f>
              <c:numCache>
                <c:formatCode>Estándar</c:formatCode>
                <c:ptCount val="3"/>
                <c:pt idx="0">
                  <c:v>9</c:v>
                </c:pt>
                <c:pt idx="1">
                  <c:v>6</c:v>
                </c:pt>
                <c:pt idx="2">
                  <c:v>10</c:v>
                </c:pt>
              </c:numCache>
            </c:numRef>
          </c:val>
        </c:ser>
        <c:ser>
          <c:idx val="1"/>
          <c:order val="1"/>
          <c:tx>
            <c:strRef>
              <c:f>'Gráficos Estadísticos'!$B$5</c:f>
              <c:strCache>
                <c:ptCount val="1"/>
                <c:pt idx="0">
                  <c:v>Juan</c:v>
                </c:pt>
              </c:strCache>
            </c:strRef>
          </c:tx>
          <c:invertIfNegative val="0"/>
          <c:cat>
            <c:strRef>
              <c:f>'Gráficos Estadísticos'!$C$3:$E$3</c:f>
              <c:strCache>
                <c:ptCount val="3"/>
                <c:pt idx="0">
                  <c:v>Mate</c:v>
                </c:pt>
                <c:pt idx="1">
                  <c:v>Ciencias</c:v>
                </c:pt>
                <c:pt idx="2">
                  <c:v>Natural</c:v>
                </c:pt>
              </c:strCache>
            </c:strRef>
          </c:cat>
          <c:val>
            <c:numRef>
              <c:f>'Gráficos Estadísticos'!$C$5:$E$5</c:f>
              <c:numCache>
                <c:formatCode>Estándar</c:formatCode>
                <c:ptCount val="3"/>
                <c:pt idx="0">
                  <c:v>8</c:v>
                </c:pt>
                <c:pt idx="1">
                  <c:v>8</c:v>
                </c:pt>
                <c:pt idx="2">
                  <c:v>9</c:v>
                </c:pt>
              </c:numCache>
            </c:numRef>
          </c:val>
        </c:ser>
        <c:ser>
          <c:idx val="2"/>
          <c:order val="2"/>
          <c:tx>
            <c:strRef>
              <c:f>'Gráficos Estadísticos'!$B$6</c:f>
              <c:strCache>
                <c:ptCount val="1"/>
                <c:pt idx="0">
                  <c:v>Martín</c:v>
                </c:pt>
              </c:strCache>
            </c:strRef>
          </c:tx>
          <c:invertIfNegative val="0"/>
          <c:cat>
            <c:strRef>
              <c:f>'Gráficos Estadísticos'!$C$3:$E$3</c:f>
              <c:strCache>
                <c:ptCount val="3"/>
                <c:pt idx="0">
                  <c:v>Mate</c:v>
                </c:pt>
                <c:pt idx="1">
                  <c:v>Ciencias</c:v>
                </c:pt>
                <c:pt idx="2">
                  <c:v>Natural</c:v>
                </c:pt>
              </c:strCache>
            </c:strRef>
          </c:cat>
          <c:val>
            <c:numRef>
              <c:f>'Gráficos Estadísticos'!$C$6:$E$6</c:f>
              <c:numCache>
                <c:formatCode>Estándar</c:formatCode>
                <c:ptCount val="3"/>
                <c:pt idx="0">
                  <c:v>5</c:v>
                </c:pt>
                <c:pt idx="1">
                  <c:v>9</c:v>
                </c:pt>
                <c:pt idx="2">
                  <c:v>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9835392"/>
        <c:axId val="89836928"/>
        <c:axId val="0"/>
      </c:bar3DChart>
      <c:catAx>
        <c:axId val="89835392"/>
        <c:scaling>
          <c:orientation val="minMax"/>
        </c:scaling>
        <c:delete val="0"/>
        <c:axPos val="b"/>
        <c:majorTickMark val="none"/>
        <c:minorTickMark val="none"/>
        <c:tickLblPos val="nextTo"/>
        <c:crossAx val="89836928"/>
        <c:crosses val="autoZero"/>
        <c:auto val="1"/>
        <c:lblAlgn val="ctr"/>
        <c:lblOffset val="100"/>
        <c:noMultiLvlLbl val="0"/>
      </c:catAx>
      <c:valAx>
        <c:axId val="89836928"/>
        <c:scaling>
          <c:orientation val="minMax"/>
        </c:scaling>
        <c:delete val="0"/>
        <c:axPos val="l"/>
        <c:majorGridlines/>
        <c:numFmt formatCode="Estándar" sourceLinked="1"/>
        <c:majorTickMark val="none"/>
        <c:minorTickMark val="none"/>
        <c:tickLblPos val="nextTo"/>
        <c:crossAx val="8983539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85725</xdr:colOff>
      <xdr:row>8</xdr:row>
      <xdr:rowOff>119062</xdr:rowOff>
    </xdr:from>
    <xdr:to>
      <xdr:col>9</xdr:col>
      <xdr:colOff>85725</xdr:colOff>
      <xdr:row>23</xdr:row>
      <xdr:rowOff>4762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8"/>
  <sheetViews>
    <sheetView topLeftCell="A39" workbookViewId="0">
      <selection activeCell="E57" sqref="E57"/>
    </sheetView>
  </sheetViews>
  <sheetFormatPr baseColWidth="10" defaultRowHeight="15" x14ac:dyDescent="0.25"/>
  <cols>
    <col min="2" max="2" width="13" customWidth="1"/>
    <col min="3" max="3" width="14.7109375" bestFit="1" customWidth="1"/>
    <col min="6" max="6" width="11.85546875" bestFit="1" customWidth="1"/>
  </cols>
  <sheetData>
    <row r="1" spans="1:7" ht="21" x14ac:dyDescent="0.25">
      <c r="A1" s="16" t="s">
        <v>0</v>
      </c>
      <c r="B1" s="16"/>
      <c r="C1" s="16"/>
      <c r="D1" s="16"/>
      <c r="E1" s="16"/>
      <c r="F1" s="16"/>
      <c r="G1" s="16"/>
    </row>
    <row r="3" spans="1:7" x14ac:dyDescent="0.25">
      <c r="A3" t="s">
        <v>47</v>
      </c>
    </row>
    <row r="5" spans="1:7" x14ac:dyDescent="0.25">
      <c r="B5" t="s">
        <v>1</v>
      </c>
      <c r="C5">
        <v>25000</v>
      </c>
    </row>
    <row r="6" spans="1:7" x14ac:dyDescent="0.25">
      <c r="B6" t="s">
        <v>2</v>
      </c>
      <c r="C6" s="1">
        <v>2.5000000000000001E-2</v>
      </c>
    </row>
    <row r="7" spans="1:7" x14ac:dyDescent="0.25">
      <c r="B7" t="s">
        <v>3</v>
      </c>
      <c r="C7">
        <f>C5*C6</f>
        <v>625</v>
      </c>
    </row>
    <row r="8" spans="1:7" x14ac:dyDescent="0.25">
      <c r="B8" t="s">
        <v>4</v>
      </c>
      <c r="C8" s="12">
        <f>C5+C7</f>
        <v>25625</v>
      </c>
    </row>
    <row r="9" spans="1:7" x14ac:dyDescent="0.25">
      <c r="B9" t="s">
        <v>5</v>
      </c>
      <c r="C9" s="1">
        <v>0.13500000000000001</v>
      </c>
      <c r="D9" t="s">
        <v>8</v>
      </c>
    </row>
    <row r="10" spans="1:7" x14ac:dyDescent="0.25">
      <c r="B10" t="s">
        <v>6</v>
      </c>
      <c r="C10">
        <v>36</v>
      </c>
      <c r="D10" t="s">
        <v>9</v>
      </c>
    </row>
    <row r="11" spans="1:7" x14ac:dyDescent="0.25">
      <c r="B11" t="s">
        <v>7</v>
      </c>
      <c r="C11" s="2">
        <f>PMT(C9/2,C10/6,-C8)</f>
        <v>5334.5956645339293</v>
      </c>
    </row>
    <row r="13" spans="1:7" x14ac:dyDescent="0.25">
      <c r="B13" s="8" t="s">
        <v>10</v>
      </c>
      <c r="C13" s="5">
        <f>C11</f>
        <v>5334.5956645339293</v>
      </c>
      <c r="E13" s="13"/>
      <c r="F13" s="2"/>
    </row>
    <row r="14" spans="1:7" x14ac:dyDescent="0.25">
      <c r="B14" s="6">
        <v>0.125</v>
      </c>
      <c r="C14" s="5">
        <f t="dataTable" ref="C14:C16" dt2D="0" dtr="0" r1="C9" ca="1"/>
        <v>5252.1700184165747</v>
      </c>
      <c r="E14" s="14"/>
    </row>
    <row r="15" spans="1:7" x14ac:dyDescent="0.25">
      <c r="B15" s="7">
        <v>0.14000000000000001</v>
      </c>
      <c r="C15" s="5">
        <v>5376.0173688071582</v>
      </c>
      <c r="E15" s="15"/>
    </row>
    <row r="16" spans="1:7" x14ac:dyDescent="0.25">
      <c r="B16" s="7">
        <v>0.16</v>
      </c>
      <c r="C16" s="5">
        <v>5543.0817721183776</v>
      </c>
      <c r="E16" s="15"/>
    </row>
    <row r="19" spans="2:7" x14ac:dyDescent="0.25">
      <c r="B19" s="8" t="s">
        <v>11</v>
      </c>
      <c r="C19" s="5">
        <f>C13</f>
        <v>5334.5956645339293</v>
      </c>
    </row>
    <row r="20" spans="2:7" x14ac:dyDescent="0.25">
      <c r="B20" s="4">
        <v>24</v>
      </c>
      <c r="C20" s="5">
        <f t="dataTable" ref="C20:C22" dt2D="0" dtr="0" r1="C10"/>
        <v>7522.5690326797494</v>
      </c>
    </row>
    <row r="21" spans="2:7" x14ac:dyDescent="0.25">
      <c r="B21" s="4">
        <v>48</v>
      </c>
      <c r="C21" s="5">
        <v>4249.8783329683374</v>
      </c>
    </row>
    <row r="22" spans="2:7" x14ac:dyDescent="0.25">
      <c r="B22" s="4">
        <v>60</v>
      </c>
      <c r="C22" s="5">
        <v>3606.3757702365019</v>
      </c>
    </row>
    <row r="24" spans="2:7" x14ac:dyDescent="0.25">
      <c r="B24" t="s">
        <v>12</v>
      </c>
    </row>
    <row r="26" spans="2:7" x14ac:dyDescent="0.25">
      <c r="B26" t="s">
        <v>13</v>
      </c>
    </row>
    <row r="27" spans="2:7" x14ac:dyDescent="0.25">
      <c r="B27" t="s">
        <v>14</v>
      </c>
    </row>
    <row r="28" spans="2:7" x14ac:dyDescent="0.25">
      <c r="B28" t="s">
        <v>17</v>
      </c>
    </row>
    <row r="29" spans="2:7" x14ac:dyDescent="0.25">
      <c r="B29" t="s">
        <v>18</v>
      </c>
    </row>
    <row r="31" spans="2:7" x14ac:dyDescent="0.25">
      <c r="B31" t="s">
        <v>15</v>
      </c>
      <c r="C31">
        <v>54000</v>
      </c>
      <c r="F31" t="s">
        <v>20</v>
      </c>
      <c r="G31">
        <v>12</v>
      </c>
    </row>
    <row r="32" spans="2:7" x14ac:dyDescent="0.25">
      <c r="B32" t="s">
        <v>5</v>
      </c>
      <c r="C32" s="3">
        <v>0.08</v>
      </c>
      <c r="F32" t="s">
        <v>21</v>
      </c>
      <c r="G32">
        <v>6</v>
      </c>
    </row>
    <row r="33" spans="2:7" x14ac:dyDescent="0.25">
      <c r="B33" t="s">
        <v>6</v>
      </c>
      <c r="C33">
        <v>15</v>
      </c>
      <c r="F33" t="s">
        <v>22</v>
      </c>
      <c r="G33">
        <v>4</v>
      </c>
    </row>
    <row r="34" spans="2:7" x14ac:dyDescent="0.25">
      <c r="B34" t="s">
        <v>16</v>
      </c>
      <c r="C34">
        <f>IF(C35=F31,G31,IF(C35=F32,G32,IF(C35=F33,G33,IF(C35=F34,G34,IF(C35=F35,G35)))))</f>
        <v>12</v>
      </c>
      <c r="F34" t="s">
        <v>23</v>
      </c>
      <c r="G34">
        <v>2</v>
      </c>
    </row>
    <row r="35" spans="2:7" x14ac:dyDescent="0.25">
      <c r="B35" t="s">
        <v>19</v>
      </c>
      <c r="C35" t="s">
        <v>20</v>
      </c>
      <c r="F35" t="s">
        <v>24</v>
      </c>
      <c r="G35">
        <v>1</v>
      </c>
    </row>
    <row r="37" spans="2:7" x14ac:dyDescent="0.25">
      <c r="B37" t="str">
        <f>CONCATENATE("Pago ",C35)</f>
        <v>Pago Mensual</v>
      </c>
      <c r="C37" s="2">
        <f>PMT(C32/C34,C33*C34,-C31)</f>
        <v>516.05212553838976</v>
      </c>
    </row>
    <row r="39" spans="2:7" x14ac:dyDescent="0.25">
      <c r="D39" s="17" t="s">
        <v>25</v>
      </c>
      <c r="E39" s="17"/>
      <c r="F39" s="17"/>
      <c r="G39" s="17"/>
    </row>
    <row r="40" spans="2:7" x14ac:dyDescent="0.25">
      <c r="D40" s="4"/>
      <c r="E40" s="4">
        <v>15</v>
      </c>
      <c r="F40" s="4">
        <v>20</v>
      </c>
      <c r="G40" s="4">
        <v>25</v>
      </c>
    </row>
    <row r="41" spans="2:7" x14ac:dyDescent="0.25">
      <c r="D41" s="5">
        <f>C37</f>
        <v>516.05212553838976</v>
      </c>
      <c r="E41" s="5">
        <f t="dataTable" ref="E41:G41" dt2D="0" dtr="1" r1="C33"/>
        <v>516.05212553838976</v>
      </c>
      <c r="F41" s="5">
        <v>451.67763725646995</v>
      </c>
      <c r="G41" s="5">
        <v>416.78075846142167</v>
      </c>
    </row>
    <row r="44" spans="2:7" ht="21.75" customHeight="1" x14ac:dyDescent="0.25">
      <c r="C44" s="18" t="s">
        <v>26</v>
      </c>
      <c r="D44" s="18"/>
      <c r="E44" s="18"/>
      <c r="F44" s="18"/>
    </row>
    <row r="46" spans="2:7" x14ac:dyDescent="0.25">
      <c r="B46" t="s">
        <v>27</v>
      </c>
    </row>
    <row r="47" spans="2:7" x14ac:dyDescent="0.25">
      <c r="B47" s="9"/>
      <c r="C47" s="9"/>
      <c r="D47" s="20" t="s">
        <v>6</v>
      </c>
      <c r="E47" s="17"/>
      <c r="F47" s="17"/>
    </row>
    <row r="48" spans="2:7" x14ac:dyDescent="0.25">
      <c r="B48" s="9"/>
      <c r="C48" s="10">
        <f>D41</f>
        <v>516.05212553838976</v>
      </c>
      <c r="D48" s="4">
        <v>10</v>
      </c>
      <c r="E48" s="4">
        <v>12</v>
      </c>
      <c r="F48" s="4">
        <v>20</v>
      </c>
    </row>
    <row r="49" spans="2:6" x14ac:dyDescent="0.25">
      <c r="B49" s="19" t="s">
        <v>10</v>
      </c>
      <c r="C49" s="7">
        <v>0.08</v>
      </c>
      <c r="D49" s="5">
        <f t="dataTable" ref="D49:F52" dt2D="1" dtr="1" r1="C33" r2="C32" ca="1"/>
        <v>655.1690095189274</v>
      </c>
      <c r="E49" s="5">
        <v>584.52439503788003</v>
      </c>
      <c r="F49" s="5">
        <v>451.67763725646995</v>
      </c>
    </row>
    <row r="50" spans="2:6" x14ac:dyDescent="0.25">
      <c r="B50" s="17"/>
      <c r="C50" s="6">
        <v>9.5000000000000001E-2</v>
      </c>
      <c r="D50" s="5">
        <v>698.74681082819586</v>
      </c>
      <c r="E50" s="5">
        <v>629.84154798446548</v>
      </c>
      <c r="F50" s="5">
        <v>503.35084143009976</v>
      </c>
    </row>
    <row r="51" spans="2:6" x14ac:dyDescent="0.25">
      <c r="B51" s="17"/>
      <c r="C51" s="7">
        <v>0.11</v>
      </c>
      <c r="D51" s="5">
        <v>743.85006097638154</v>
      </c>
      <c r="E51" s="5">
        <v>676.91983770942568</v>
      </c>
      <c r="F51" s="5">
        <v>557.38173188307053</v>
      </c>
    </row>
    <row r="52" spans="2:6" x14ac:dyDescent="0.25">
      <c r="B52" s="17"/>
      <c r="C52" s="6">
        <v>0.125</v>
      </c>
      <c r="D52" s="5">
        <v>790.43131083424419</v>
      </c>
      <c r="E52" s="5">
        <v>725.68293195804813</v>
      </c>
      <c r="F52" s="5">
        <v>613.51589684575947</v>
      </c>
    </row>
    <row r="54" spans="2:6" x14ac:dyDescent="0.25">
      <c r="D54" t="s">
        <v>28</v>
      </c>
    </row>
    <row r="55" spans="2:6" x14ac:dyDescent="0.25">
      <c r="D55" s="2">
        <f>D49*D$48*$C$34</f>
        <v>78620.281142271284</v>
      </c>
      <c r="E55" s="2">
        <f>E49*E$48*$C$34</f>
        <v>84171.512885454722</v>
      </c>
      <c r="F55" s="2">
        <f>F49*F$48*$C$34</f>
        <v>108402.63294155279</v>
      </c>
    </row>
    <row r="56" spans="2:6" x14ac:dyDescent="0.25">
      <c r="D56" s="2">
        <f>D50*D$48*$C$34</f>
        <v>83849.617299383506</v>
      </c>
      <c r="E56" s="2">
        <f t="shared" ref="E56:F56" si="0">E50*E$48*$C$34</f>
        <v>90697.182909763025</v>
      </c>
      <c r="F56" s="2">
        <f t="shared" si="0"/>
        <v>120804.20194322393</v>
      </c>
    </row>
    <row r="57" spans="2:6" x14ac:dyDescent="0.25">
      <c r="D57" s="2">
        <f t="shared" ref="D57:F57" si="1">D51*D$48*$C$34</f>
        <v>89262.007317165786</v>
      </c>
      <c r="E57" s="2">
        <f>E51*E$48*$C$34</f>
        <v>97476.456630157292</v>
      </c>
      <c r="F57" s="2">
        <f t="shared" si="1"/>
        <v>133771.61565193694</v>
      </c>
    </row>
    <row r="58" spans="2:6" x14ac:dyDescent="0.25">
      <c r="D58" s="2">
        <f t="shared" ref="D58:F58" si="2">D52*D$48*$C$34</f>
        <v>94851.757300109297</v>
      </c>
      <c r="E58" s="2">
        <f t="shared" si="2"/>
        <v>104498.34220195892</v>
      </c>
      <c r="F58" s="2">
        <f t="shared" si="2"/>
        <v>147243.81524298227</v>
      </c>
    </row>
  </sheetData>
  <dataConsolidate/>
  <mergeCells count="5">
    <mergeCell ref="A1:G1"/>
    <mergeCell ref="D39:G39"/>
    <mergeCell ref="C44:F44"/>
    <mergeCell ref="B49:B52"/>
    <mergeCell ref="D47:F47"/>
  </mergeCells>
  <dataValidations count="1">
    <dataValidation type="list" allowBlank="1" showInputMessage="1" showErrorMessage="1" sqref="C35">
      <formula1>$F$31:$F$35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tabSelected="1" topLeftCell="A25" workbookViewId="0">
      <selection activeCell="E13" sqref="E13"/>
    </sheetView>
  </sheetViews>
  <sheetFormatPr baseColWidth="10" defaultRowHeight="15" x14ac:dyDescent="0.25"/>
  <cols>
    <col min="1" max="1" width="15.140625" customWidth="1"/>
    <col min="5" max="5" width="12.85546875" customWidth="1"/>
    <col min="6" max="6" width="14.42578125" customWidth="1"/>
  </cols>
  <sheetData>
    <row r="1" spans="1:8" x14ac:dyDescent="0.25">
      <c r="A1" s="18" t="s">
        <v>29</v>
      </c>
      <c r="B1" s="18"/>
      <c r="C1" s="18"/>
      <c r="D1" s="18"/>
      <c r="E1" s="18"/>
      <c r="F1" s="18"/>
      <c r="G1" s="18"/>
    </row>
    <row r="3" spans="1:8" x14ac:dyDescent="0.25">
      <c r="A3" t="s">
        <v>30</v>
      </c>
      <c r="B3" t="s">
        <v>34</v>
      </c>
      <c r="G3" t="s">
        <v>20</v>
      </c>
      <c r="H3">
        <v>12</v>
      </c>
    </row>
    <row r="4" spans="1:8" x14ac:dyDescent="0.25">
      <c r="A4" t="s">
        <v>15</v>
      </c>
      <c r="B4">
        <v>54000</v>
      </c>
      <c r="G4" t="s">
        <v>21</v>
      </c>
      <c r="H4">
        <v>6</v>
      </c>
    </row>
    <row r="5" spans="1:8" x14ac:dyDescent="0.25">
      <c r="A5" t="s">
        <v>6</v>
      </c>
      <c r="B5">
        <v>3</v>
      </c>
      <c r="C5" t="s">
        <v>31</v>
      </c>
      <c r="G5" t="s">
        <v>22</v>
      </c>
      <c r="H5">
        <v>4</v>
      </c>
    </row>
    <row r="6" spans="1:8" x14ac:dyDescent="0.25">
      <c r="A6" t="s">
        <v>32</v>
      </c>
      <c r="B6" t="s">
        <v>23</v>
      </c>
      <c r="G6" t="s">
        <v>23</v>
      </c>
      <c r="H6">
        <v>2</v>
      </c>
    </row>
    <row r="7" spans="1:8" x14ac:dyDescent="0.25">
      <c r="A7" t="s">
        <v>33</v>
      </c>
      <c r="B7">
        <f>IF(B6=G3,H3,IF(B6=G4,H4,IF(B6=G5,H5,IF(B6=G6,H6,IF(B6=G7,H7)))))</f>
        <v>2</v>
      </c>
      <c r="G7" t="s">
        <v>24</v>
      </c>
      <c r="H7">
        <v>1</v>
      </c>
    </row>
    <row r="8" spans="1:8" x14ac:dyDescent="0.25">
      <c r="A8" t="s">
        <v>5</v>
      </c>
      <c r="B8" s="3">
        <v>0.05</v>
      </c>
    </row>
    <row r="9" spans="1:8" x14ac:dyDescent="0.25">
      <c r="B9" s="3"/>
    </row>
    <row r="10" spans="1:8" x14ac:dyDescent="0.25">
      <c r="A10" t="str">
        <f>CONCATENATE("Pago ",B6)</f>
        <v>Pago Semestral</v>
      </c>
      <c r="B10" s="2">
        <f>PMT(B8/B7,B5*B7,-B4)</f>
        <v>9803.6984373412743</v>
      </c>
    </row>
    <row r="12" spans="1:8" ht="30" x14ac:dyDescent="0.25">
      <c r="B12" s="11" t="s">
        <v>35</v>
      </c>
      <c r="C12" s="11" t="str">
        <f>CONCATENATE("pago ",B6)</f>
        <v>pago Semestral</v>
      </c>
      <c r="D12" s="11" t="s">
        <v>36</v>
      </c>
      <c r="E12" s="11" t="s">
        <v>37</v>
      </c>
      <c r="F12" s="11" t="s">
        <v>38</v>
      </c>
      <c r="G12" s="11" t="s">
        <v>39</v>
      </c>
    </row>
    <row r="13" spans="1:8" x14ac:dyDescent="0.25">
      <c r="B13" s="4"/>
      <c r="C13" s="4"/>
      <c r="D13" s="4"/>
      <c r="E13" s="4"/>
      <c r="F13" s="4"/>
      <c r="G13" s="4">
        <f>B4</f>
        <v>54000</v>
      </c>
    </row>
    <row r="14" spans="1:8" x14ac:dyDescent="0.25">
      <c r="B14" s="4">
        <v>1</v>
      </c>
      <c r="C14" s="5">
        <f>$B$10</f>
        <v>9803.6984373412743</v>
      </c>
      <c r="D14" s="5">
        <f>IPMT($B$8/$B$7,B14,$B$5*$B$7,-$B$4)</f>
        <v>1350.0000000000002</v>
      </c>
      <c r="E14" s="5">
        <f>C14-D14</f>
        <v>8453.6984373412743</v>
      </c>
      <c r="F14" s="5">
        <f>E14+F13</f>
        <v>8453.6984373412743</v>
      </c>
      <c r="G14" s="5">
        <f>G13-E14</f>
        <v>45546.301562658729</v>
      </c>
    </row>
    <row r="15" spans="1:8" x14ac:dyDescent="0.25">
      <c r="B15" s="4">
        <v>2</v>
      </c>
      <c r="C15" s="5">
        <f t="shared" ref="C15:C43" si="0">$B$10</f>
        <v>9803.6984373412743</v>
      </c>
      <c r="D15" s="5">
        <f t="shared" ref="D15:D43" si="1">IPMT($B$8/$B$7,B15,$B$5*$B$7,-$B$4)</f>
        <v>1138.6575390664682</v>
      </c>
      <c r="E15" s="5">
        <f t="shared" ref="E15:E43" si="2">C15-D15</f>
        <v>8665.0408982748068</v>
      </c>
      <c r="F15" s="5">
        <f t="shared" ref="F15:F43" si="3">E15+F14</f>
        <v>17118.739335616083</v>
      </c>
      <c r="G15" s="5">
        <f t="shared" ref="G15:G43" si="4">G14-E15</f>
        <v>36881.260664383924</v>
      </c>
    </row>
    <row r="16" spans="1:8" x14ac:dyDescent="0.25">
      <c r="B16" s="4">
        <v>3</v>
      </c>
      <c r="C16" s="5">
        <f t="shared" si="0"/>
        <v>9803.6984373412743</v>
      </c>
      <c r="D16" s="5">
        <f t="shared" si="1"/>
        <v>922.03151660959816</v>
      </c>
      <c r="E16" s="5">
        <f t="shared" si="2"/>
        <v>8881.6669207316754</v>
      </c>
      <c r="F16" s="5">
        <f t="shared" si="3"/>
        <v>26000.406256347756</v>
      </c>
      <c r="G16" s="5">
        <f t="shared" si="4"/>
        <v>27999.593743652251</v>
      </c>
    </row>
    <row r="17" spans="2:7" x14ac:dyDescent="0.25">
      <c r="B17" s="4">
        <v>4</v>
      </c>
      <c r="C17" s="5">
        <f t="shared" si="0"/>
        <v>9803.6984373412743</v>
      </c>
      <c r="D17" s="5">
        <f t="shared" si="1"/>
        <v>699.98984359130634</v>
      </c>
      <c r="E17" s="5">
        <f t="shared" si="2"/>
        <v>9103.7085937499687</v>
      </c>
      <c r="F17" s="5">
        <f t="shared" si="3"/>
        <v>35104.114850097729</v>
      </c>
      <c r="G17" s="5">
        <f t="shared" si="4"/>
        <v>18895.885149902282</v>
      </c>
    </row>
    <row r="18" spans="2:7" x14ac:dyDescent="0.25">
      <c r="B18" s="4">
        <v>5</v>
      </c>
      <c r="C18" s="5">
        <f t="shared" si="0"/>
        <v>9803.6984373412743</v>
      </c>
      <c r="D18" s="5">
        <f t="shared" si="1"/>
        <v>472.39712874755696</v>
      </c>
      <c r="E18" s="5">
        <f t="shared" si="2"/>
        <v>9331.3013085937164</v>
      </c>
      <c r="F18" s="5">
        <f t="shared" si="3"/>
        <v>44435.416158691442</v>
      </c>
      <c r="G18" s="5">
        <f t="shared" si="4"/>
        <v>9564.5838413085658</v>
      </c>
    </row>
    <row r="19" spans="2:7" x14ac:dyDescent="0.25">
      <c r="B19" s="4">
        <v>6</v>
      </c>
      <c r="C19" s="5">
        <f t="shared" si="0"/>
        <v>9803.6984373412743</v>
      </c>
      <c r="D19" s="5">
        <f t="shared" si="1"/>
        <v>239.11459603271408</v>
      </c>
      <c r="E19" s="5">
        <f t="shared" si="2"/>
        <v>9564.5838413085603</v>
      </c>
      <c r="F19" s="5">
        <f t="shared" si="3"/>
        <v>54000</v>
      </c>
      <c r="G19" s="5">
        <f t="shared" si="4"/>
        <v>0</v>
      </c>
    </row>
    <row r="20" spans="2:7" x14ac:dyDescent="0.25">
      <c r="B20" s="4">
        <v>7</v>
      </c>
      <c r="C20" s="5">
        <f t="shared" si="0"/>
        <v>9803.6984373412743</v>
      </c>
      <c r="D20" s="5" t="e">
        <f t="shared" si="1"/>
        <v>#NUM!</v>
      </c>
      <c r="E20" s="5" t="e">
        <f t="shared" si="2"/>
        <v>#NUM!</v>
      </c>
      <c r="F20" s="5" t="e">
        <f t="shared" si="3"/>
        <v>#NUM!</v>
      </c>
      <c r="G20" s="5" t="e">
        <f t="shared" si="4"/>
        <v>#NUM!</v>
      </c>
    </row>
    <row r="21" spans="2:7" x14ac:dyDescent="0.25">
      <c r="B21" s="4">
        <v>8</v>
      </c>
      <c r="C21" s="5">
        <f t="shared" si="0"/>
        <v>9803.6984373412743</v>
      </c>
      <c r="D21" s="5" t="e">
        <f t="shared" si="1"/>
        <v>#NUM!</v>
      </c>
      <c r="E21" s="5" t="e">
        <f t="shared" si="2"/>
        <v>#NUM!</v>
      </c>
      <c r="F21" s="5" t="e">
        <f t="shared" si="3"/>
        <v>#NUM!</v>
      </c>
      <c r="G21" s="5" t="e">
        <f t="shared" si="4"/>
        <v>#NUM!</v>
      </c>
    </row>
    <row r="22" spans="2:7" x14ac:dyDescent="0.25">
      <c r="B22" s="4">
        <v>9</v>
      </c>
      <c r="C22" s="5">
        <f t="shared" si="0"/>
        <v>9803.6984373412743</v>
      </c>
      <c r="D22" s="5" t="e">
        <f t="shared" si="1"/>
        <v>#NUM!</v>
      </c>
      <c r="E22" s="5" t="e">
        <f t="shared" si="2"/>
        <v>#NUM!</v>
      </c>
      <c r="F22" s="5" t="e">
        <f t="shared" si="3"/>
        <v>#NUM!</v>
      </c>
      <c r="G22" s="5" t="e">
        <f t="shared" si="4"/>
        <v>#NUM!</v>
      </c>
    </row>
    <row r="23" spans="2:7" x14ac:dyDescent="0.25">
      <c r="B23" s="4">
        <v>10</v>
      </c>
      <c r="C23" s="5">
        <f t="shared" si="0"/>
        <v>9803.6984373412743</v>
      </c>
      <c r="D23" s="5" t="e">
        <f t="shared" si="1"/>
        <v>#NUM!</v>
      </c>
      <c r="E23" s="5" t="e">
        <f t="shared" si="2"/>
        <v>#NUM!</v>
      </c>
      <c r="F23" s="5" t="e">
        <f t="shared" si="3"/>
        <v>#NUM!</v>
      </c>
      <c r="G23" s="5" t="e">
        <f t="shared" si="4"/>
        <v>#NUM!</v>
      </c>
    </row>
    <row r="24" spans="2:7" x14ac:dyDescent="0.25">
      <c r="B24" s="4">
        <v>11</v>
      </c>
      <c r="C24" s="5">
        <f t="shared" si="0"/>
        <v>9803.6984373412743</v>
      </c>
      <c r="D24" s="5" t="e">
        <f t="shared" si="1"/>
        <v>#NUM!</v>
      </c>
      <c r="E24" s="5" t="e">
        <f t="shared" si="2"/>
        <v>#NUM!</v>
      </c>
      <c r="F24" s="5" t="e">
        <f t="shared" si="3"/>
        <v>#NUM!</v>
      </c>
      <c r="G24" s="5" t="e">
        <f t="shared" si="4"/>
        <v>#NUM!</v>
      </c>
    </row>
    <row r="25" spans="2:7" x14ac:dyDescent="0.25">
      <c r="B25" s="4">
        <v>12</v>
      </c>
      <c r="C25" s="5">
        <f t="shared" si="0"/>
        <v>9803.6984373412743</v>
      </c>
      <c r="D25" s="5" t="e">
        <f t="shared" si="1"/>
        <v>#NUM!</v>
      </c>
      <c r="E25" s="5" t="e">
        <f t="shared" si="2"/>
        <v>#NUM!</v>
      </c>
      <c r="F25" s="5" t="e">
        <f t="shared" si="3"/>
        <v>#NUM!</v>
      </c>
      <c r="G25" s="5" t="e">
        <f t="shared" si="4"/>
        <v>#NUM!</v>
      </c>
    </row>
    <row r="26" spans="2:7" x14ac:dyDescent="0.25">
      <c r="B26" s="4">
        <v>13</v>
      </c>
      <c r="C26" s="5">
        <f t="shared" si="0"/>
        <v>9803.6984373412743</v>
      </c>
      <c r="D26" s="5" t="e">
        <f t="shared" si="1"/>
        <v>#NUM!</v>
      </c>
      <c r="E26" s="5" t="e">
        <f t="shared" si="2"/>
        <v>#NUM!</v>
      </c>
      <c r="F26" s="5" t="e">
        <f t="shared" si="3"/>
        <v>#NUM!</v>
      </c>
      <c r="G26" s="5" t="e">
        <f t="shared" si="4"/>
        <v>#NUM!</v>
      </c>
    </row>
    <row r="27" spans="2:7" x14ac:dyDescent="0.25">
      <c r="B27" s="4">
        <v>14</v>
      </c>
      <c r="C27" s="5">
        <f t="shared" si="0"/>
        <v>9803.6984373412743</v>
      </c>
      <c r="D27" s="5" t="e">
        <f t="shared" si="1"/>
        <v>#NUM!</v>
      </c>
      <c r="E27" s="5" t="e">
        <f t="shared" si="2"/>
        <v>#NUM!</v>
      </c>
      <c r="F27" s="5" t="e">
        <f t="shared" si="3"/>
        <v>#NUM!</v>
      </c>
      <c r="G27" s="5" t="e">
        <f t="shared" si="4"/>
        <v>#NUM!</v>
      </c>
    </row>
    <row r="28" spans="2:7" x14ac:dyDescent="0.25">
      <c r="B28" s="4">
        <v>15</v>
      </c>
      <c r="C28" s="5">
        <f t="shared" si="0"/>
        <v>9803.6984373412743</v>
      </c>
      <c r="D28" s="5" t="e">
        <f t="shared" si="1"/>
        <v>#NUM!</v>
      </c>
      <c r="E28" s="5" t="e">
        <f t="shared" si="2"/>
        <v>#NUM!</v>
      </c>
      <c r="F28" s="5" t="e">
        <f t="shared" si="3"/>
        <v>#NUM!</v>
      </c>
      <c r="G28" s="5" t="e">
        <f t="shared" si="4"/>
        <v>#NUM!</v>
      </c>
    </row>
    <row r="29" spans="2:7" x14ac:dyDescent="0.25">
      <c r="B29" s="4">
        <v>16</v>
      </c>
      <c r="C29" s="5">
        <f t="shared" si="0"/>
        <v>9803.6984373412743</v>
      </c>
      <c r="D29" s="5" t="e">
        <f t="shared" si="1"/>
        <v>#NUM!</v>
      </c>
      <c r="E29" s="5" t="e">
        <f t="shared" si="2"/>
        <v>#NUM!</v>
      </c>
      <c r="F29" s="5" t="e">
        <f t="shared" si="3"/>
        <v>#NUM!</v>
      </c>
      <c r="G29" s="5" t="e">
        <f t="shared" si="4"/>
        <v>#NUM!</v>
      </c>
    </row>
    <row r="30" spans="2:7" x14ac:dyDescent="0.25">
      <c r="B30" s="4">
        <v>17</v>
      </c>
      <c r="C30" s="5">
        <f t="shared" si="0"/>
        <v>9803.6984373412743</v>
      </c>
      <c r="D30" s="5" t="e">
        <f t="shared" si="1"/>
        <v>#NUM!</v>
      </c>
      <c r="E30" s="5" t="e">
        <f t="shared" si="2"/>
        <v>#NUM!</v>
      </c>
      <c r="F30" s="5" t="e">
        <f t="shared" si="3"/>
        <v>#NUM!</v>
      </c>
      <c r="G30" s="5" t="e">
        <f t="shared" si="4"/>
        <v>#NUM!</v>
      </c>
    </row>
    <row r="31" spans="2:7" x14ac:dyDescent="0.25">
      <c r="B31" s="4">
        <v>18</v>
      </c>
      <c r="C31" s="5">
        <f t="shared" si="0"/>
        <v>9803.6984373412743</v>
      </c>
      <c r="D31" s="5" t="e">
        <f t="shared" si="1"/>
        <v>#NUM!</v>
      </c>
      <c r="E31" s="5" t="e">
        <f t="shared" si="2"/>
        <v>#NUM!</v>
      </c>
      <c r="F31" s="5" t="e">
        <f t="shared" si="3"/>
        <v>#NUM!</v>
      </c>
      <c r="G31" s="5" t="e">
        <f t="shared" si="4"/>
        <v>#NUM!</v>
      </c>
    </row>
    <row r="32" spans="2:7" x14ac:dyDescent="0.25">
      <c r="B32" s="4">
        <v>19</v>
      </c>
      <c r="C32" s="5">
        <f t="shared" si="0"/>
        <v>9803.6984373412743</v>
      </c>
      <c r="D32" s="5" t="e">
        <f t="shared" si="1"/>
        <v>#NUM!</v>
      </c>
      <c r="E32" s="5" t="e">
        <f t="shared" si="2"/>
        <v>#NUM!</v>
      </c>
      <c r="F32" s="5" t="e">
        <f t="shared" si="3"/>
        <v>#NUM!</v>
      </c>
      <c r="G32" s="5" t="e">
        <f t="shared" si="4"/>
        <v>#NUM!</v>
      </c>
    </row>
    <row r="33" spans="2:7" x14ac:dyDescent="0.25">
      <c r="B33" s="4">
        <v>20</v>
      </c>
      <c r="C33" s="5">
        <f t="shared" si="0"/>
        <v>9803.6984373412743</v>
      </c>
      <c r="D33" s="5" t="e">
        <f t="shared" si="1"/>
        <v>#NUM!</v>
      </c>
      <c r="E33" s="5" t="e">
        <f t="shared" si="2"/>
        <v>#NUM!</v>
      </c>
      <c r="F33" s="5" t="e">
        <f t="shared" si="3"/>
        <v>#NUM!</v>
      </c>
      <c r="G33" s="5" t="e">
        <f t="shared" si="4"/>
        <v>#NUM!</v>
      </c>
    </row>
    <row r="34" spans="2:7" x14ac:dyDescent="0.25">
      <c r="B34" s="4">
        <v>21</v>
      </c>
      <c r="C34" s="5">
        <f t="shared" si="0"/>
        <v>9803.6984373412743</v>
      </c>
      <c r="D34" s="5" t="e">
        <f t="shared" si="1"/>
        <v>#NUM!</v>
      </c>
      <c r="E34" s="5" t="e">
        <f t="shared" si="2"/>
        <v>#NUM!</v>
      </c>
      <c r="F34" s="5" t="e">
        <f t="shared" si="3"/>
        <v>#NUM!</v>
      </c>
      <c r="G34" s="5" t="e">
        <f t="shared" si="4"/>
        <v>#NUM!</v>
      </c>
    </row>
    <row r="35" spans="2:7" x14ac:dyDescent="0.25">
      <c r="B35" s="4">
        <v>22</v>
      </c>
      <c r="C35" s="5">
        <f t="shared" si="0"/>
        <v>9803.6984373412743</v>
      </c>
      <c r="D35" s="5" t="e">
        <f t="shared" si="1"/>
        <v>#NUM!</v>
      </c>
      <c r="E35" s="5" t="e">
        <f t="shared" si="2"/>
        <v>#NUM!</v>
      </c>
      <c r="F35" s="5" t="e">
        <f t="shared" si="3"/>
        <v>#NUM!</v>
      </c>
      <c r="G35" s="5" t="e">
        <f t="shared" si="4"/>
        <v>#NUM!</v>
      </c>
    </row>
    <row r="36" spans="2:7" x14ac:dyDescent="0.25">
      <c r="B36" s="4">
        <v>23</v>
      </c>
      <c r="C36" s="5">
        <f t="shared" si="0"/>
        <v>9803.6984373412743</v>
      </c>
      <c r="D36" s="5" t="e">
        <f t="shared" si="1"/>
        <v>#NUM!</v>
      </c>
      <c r="E36" s="5" t="e">
        <f t="shared" si="2"/>
        <v>#NUM!</v>
      </c>
      <c r="F36" s="5" t="e">
        <f t="shared" si="3"/>
        <v>#NUM!</v>
      </c>
      <c r="G36" s="5" t="e">
        <f t="shared" si="4"/>
        <v>#NUM!</v>
      </c>
    </row>
    <row r="37" spans="2:7" x14ac:dyDescent="0.25">
      <c r="B37" s="4">
        <v>24</v>
      </c>
      <c r="C37" s="5">
        <f t="shared" si="0"/>
        <v>9803.6984373412743</v>
      </c>
      <c r="D37" s="5" t="e">
        <f t="shared" si="1"/>
        <v>#NUM!</v>
      </c>
      <c r="E37" s="5" t="e">
        <f t="shared" si="2"/>
        <v>#NUM!</v>
      </c>
      <c r="F37" s="5" t="e">
        <f t="shared" si="3"/>
        <v>#NUM!</v>
      </c>
      <c r="G37" s="5" t="e">
        <f t="shared" si="4"/>
        <v>#NUM!</v>
      </c>
    </row>
    <row r="38" spans="2:7" x14ac:dyDescent="0.25">
      <c r="B38" s="4">
        <v>25</v>
      </c>
      <c r="C38" s="5">
        <f t="shared" si="0"/>
        <v>9803.6984373412743</v>
      </c>
      <c r="D38" s="5" t="e">
        <f t="shared" si="1"/>
        <v>#NUM!</v>
      </c>
      <c r="E38" s="5" t="e">
        <f t="shared" si="2"/>
        <v>#NUM!</v>
      </c>
      <c r="F38" s="5" t="e">
        <f t="shared" si="3"/>
        <v>#NUM!</v>
      </c>
      <c r="G38" s="5" t="e">
        <f t="shared" si="4"/>
        <v>#NUM!</v>
      </c>
    </row>
    <row r="39" spans="2:7" x14ac:dyDescent="0.25">
      <c r="B39" s="4">
        <v>26</v>
      </c>
      <c r="C39" s="5">
        <f t="shared" si="0"/>
        <v>9803.6984373412743</v>
      </c>
      <c r="D39" s="5" t="e">
        <f t="shared" si="1"/>
        <v>#NUM!</v>
      </c>
      <c r="E39" s="5" t="e">
        <f t="shared" si="2"/>
        <v>#NUM!</v>
      </c>
      <c r="F39" s="5" t="e">
        <f t="shared" si="3"/>
        <v>#NUM!</v>
      </c>
      <c r="G39" s="5" t="e">
        <f t="shared" si="4"/>
        <v>#NUM!</v>
      </c>
    </row>
    <row r="40" spans="2:7" x14ac:dyDescent="0.25">
      <c r="B40" s="4">
        <v>27</v>
      </c>
      <c r="C40" s="5">
        <f t="shared" si="0"/>
        <v>9803.6984373412743</v>
      </c>
      <c r="D40" s="5" t="e">
        <f t="shared" si="1"/>
        <v>#NUM!</v>
      </c>
      <c r="E40" s="5" t="e">
        <f t="shared" si="2"/>
        <v>#NUM!</v>
      </c>
      <c r="F40" s="5" t="e">
        <f t="shared" si="3"/>
        <v>#NUM!</v>
      </c>
      <c r="G40" s="5" t="e">
        <f t="shared" si="4"/>
        <v>#NUM!</v>
      </c>
    </row>
    <row r="41" spans="2:7" x14ac:dyDescent="0.25">
      <c r="B41" s="4">
        <v>28</v>
      </c>
      <c r="C41" s="5">
        <f t="shared" si="0"/>
        <v>9803.6984373412743</v>
      </c>
      <c r="D41" s="5" t="e">
        <f t="shared" si="1"/>
        <v>#NUM!</v>
      </c>
      <c r="E41" s="5" t="e">
        <f t="shared" si="2"/>
        <v>#NUM!</v>
      </c>
      <c r="F41" s="5" t="e">
        <f t="shared" si="3"/>
        <v>#NUM!</v>
      </c>
      <c r="G41" s="5" t="e">
        <f t="shared" si="4"/>
        <v>#NUM!</v>
      </c>
    </row>
    <row r="42" spans="2:7" x14ac:dyDescent="0.25">
      <c r="B42" s="4">
        <v>29</v>
      </c>
      <c r="C42" s="5">
        <f t="shared" si="0"/>
        <v>9803.6984373412743</v>
      </c>
      <c r="D42" s="5" t="e">
        <f t="shared" si="1"/>
        <v>#NUM!</v>
      </c>
      <c r="E42" s="5" t="e">
        <f t="shared" si="2"/>
        <v>#NUM!</v>
      </c>
      <c r="F42" s="5" t="e">
        <f t="shared" si="3"/>
        <v>#NUM!</v>
      </c>
      <c r="G42" s="5" t="e">
        <f t="shared" si="4"/>
        <v>#NUM!</v>
      </c>
    </row>
    <row r="43" spans="2:7" x14ac:dyDescent="0.25">
      <c r="B43" s="4">
        <v>30</v>
      </c>
      <c r="C43" s="5">
        <f t="shared" si="0"/>
        <v>9803.6984373412743</v>
      </c>
      <c r="D43" s="5" t="e">
        <f t="shared" si="1"/>
        <v>#NUM!</v>
      </c>
      <c r="E43" s="5" t="e">
        <f t="shared" si="2"/>
        <v>#NUM!</v>
      </c>
      <c r="F43" s="5" t="e">
        <f t="shared" si="3"/>
        <v>#NUM!</v>
      </c>
      <c r="G43" s="5" t="e">
        <f t="shared" si="4"/>
        <v>#NUM!</v>
      </c>
    </row>
  </sheetData>
  <mergeCells count="1">
    <mergeCell ref="A1:G1"/>
  </mergeCells>
  <dataValidations count="2">
    <dataValidation type="list" allowBlank="1" showInputMessage="1" showErrorMessage="1" sqref="B3">
      <formula1>"Casa,Carro,Avión,Bicicleta,Moto"</formula1>
    </dataValidation>
    <dataValidation type="list" allowBlank="1" showInputMessage="1" showErrorMessage="1" sqref="B6">
      <formula1>$G$3:$G$7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E6"/>
  <sheetViews>
    <sheetView workbookViewId="0">
      <selection activeCell="B5" sqref="B5"/>
    </sheetView>
  </sheetViews>
  <sheetFormatPr baseColWidth="10" defaultRowHeight="15" x14ac:dyDescent="0.25"/>
  <sheetData>
    <row r="3" spans="2:5" x14ac:dyDescent="0.25">
      <c r="B3" s="8" t="s">
        <v>40</v>
      </c>
      <c r="C3" s="8" t="s">
        <v>44</v>
      </c>
      <c r="D3" s="8" t="s">
        <v>45</v>
      </c>
      <c r="E3" s="8" t="s">
        <v>46</v>
      </c>
    </row>
    <row r="4" spans="2:5" x14ac:dyDescent="0.25">
      <c r="B4" s="4" t="s">
        <v>41</v>
      </c>
      <c r="C4" s="4">
        <v>9</v>
      </c>
      <c r="D4" s="4">
        <v>6</v>
      </c>
      <c r="E4" s="4">
        <v>10</v>
      </c>
    </row>
    <row r="5" spans="2:5" x14ac:dyDescent="0.25">
      <c r="B5" s="4" t="s">
        <v>42</v>
      </c>
      <c r="C5" s="4">
        <v>8</v>
      </c>
      <c r="D5" s="4">
        <v>8</v>
      </c>
      <c r="E5" s="4">
        <v>9</v>
      </c>
    </row>
    <row r="6" spans="2:5" x14ac:dyDescent="0.25">
      <c r="B6" s="4" t="s">
        <v>43</v>
      </c>
      <c r="C6" s="4">
        <v>5</v>
      </c>
      <c r="D6" s="4">
        <v>9</v>
      </c>
      <c r="E6" s="4">
        <v>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Tablas</vt:lpstr>
      <vt:lpstr>Tablas de Amortización</vt:lpstr>
      <vt:lpstr>Gráficos Estadísticos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Dpto. De Computacion</dc:creator>
  <cp:lastModifiedBy>Dpto. De Computacion</cp:lastModifiedBy>
  <dcterms:created xsi:type="dcterms:W3CDTF">2013-08-12T14:44:16Z</dcterms:created>
  <dcterms:modified xsi:type="dcterms:W3CDTF">2013-08-14T15:04:07Z</dcterms:modified>
</cp:coreProperties>
</file>